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septiembre/"/>
    </mc:Choice>
  </mc:AlternateContent>
  <xr:revisionPtr revIDLastSave="69" documentId="8_{503F7606-157F-4AFD-B79A-673412946F65}" xr6:coauthVersionLast="47" xr6:coauthVersionMax="47" xr10:uidLastSave="{C5CA783A-F5BD-4715-B0D2-C421A3156956}"/>
  <bookViews>
    <workbookView xWindow="-120" yWindow="-120" windowWidth="29040" windowHeight="15720" xr2:uid="{0D1F0E53-7410-453B-AF4E-FA5334AC75EC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8" i="33" l="1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L96" i="33"/>
  <c r="J96" i="33"/>
  <c r="H96" i="33"/>
  <c r="F96" i="33"/>
  <c r="D96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N135" i="43" l="1"/>
  <c r="M135" i="43"/>
  <c r="L135" i="43"/>
  <c r="K135" i="43"/>
  <c r="H135" i="43"/>
  <c r="T5" i="43"/>
  <c r="S5" i="43"/>
  <c r="R5" i="43"/>
  <c r="Q5" i="43"/>
  <c r="L5" i="43"/>
  <c r="J5" i="43"/>
  <c r="O135" i="42"/>
  <c r="N135" i="42"/>
  <c r="L135" i="42"/>
  <c r="H135" i="42"/>
  <c r="N5" i="42"/>
  <c r="J5" i="42"/>
  <c r="H5" i="42"/>
  <c r="N135" i="41"/>
  <c r="L135" i="41"/>
  <c r="K135" i="41"/>
  <c r="H135" i="41"/>
  <c r="N5" i="41"/>
  <c r="M5" i="41"/>
  <c r="L5" i="41"/>
  <c r="H133" i="40"/>
  <c r="Q5" i="40"/>
  <c r="P5" i="40"/>
  <c r="N5" i="40"/>
  <c r="N133" i="39"/>
  <c r="M133" i="39"/>
  <c r="H133" i="39"/>
  <c r="T5" i="39"/>
  <c r="R5" i="39"/>
  <c r="Q5" i="39"/>
  <c r="N5" i="39"/>
  <c r="L5" i="39"/>
  <c r="J5" i="39"/>
  <c r="I5" i="39"/>
  <c r="H5" i="39"/>
  <c r="F5" i="39"/>
  <c r="O133" i="38"/>
  <c r="H133" i="38"/>
  <c r="G133" i="38"/>
  <c r="I133" i="38"/>
  <c r="T5" i="38"/>
  <c r="S5" i="38"/>
  <c r="R5" i="38"/>
  <c r="J5" i="38"/>
  <c r="I5" i="38"/>
  <c r="H5" i="38"/>
  <c r="F5" i="38"/>
  <c r="O123" i="37"/>
  <c r="I123" i="37"/>
  <c r="T5" i="37"/>
  <c r="S5" i="37"/>
  <c r="Q5" i="37"/>
  <c r="L5" i="37"/>
  <c r="K5" i="37"/>
  <c r="M5" i="37"/>
  <c r="I5" i="37"/>
  <c r="G5" i="37"/>
  <c r="R5" i="37"/>
  <c r="Y29" i="35"/>
  <c r="X29" i="35"/>
  <c r="I29" i="35"/>
  <c r="BB7" i="35"/>
  <c r="BA7" i="35"/>
  <c r="I7" i="35"/>
  <c r="J96" i="31"/>
  <c r="L96" i="31"/>
  <c r="D96" i="31"/>
  <c r="H74" i="31"/>
  <c r="F74" i="31"/>
  <c r="D74" i="31"/>
  <c r="J74" i="31"/>
  <c r="L52" i="31"/>
  <c r="F52" i="31"/>
  <c r="D52" i="31"/>
  <c r="H52" i="31"/>
  <c r="D30" i="31"/>
  <c r="D8" i="31"/>
  <c r="H272" i="30"/>
  <c r="F272" i="30"/>
  <c r="D272" i="30"/>
  <c r="L272" i="30"/>
  <c r="J272" i="30"/>
  <c r="C271" i="30"/>
  <c r="B270" i="30"/>
  <c r="D250" i="30"/>
  <c r="L250" i="30"/>
  <c r="C249" i="30"/>
  <c r="F250" i="30" s="1"/>
  <c r="B248" i="30"/>
  <c r="L228" i="30"/>
  <c r="D228" i="30"/>
  <c r="F228" i="30"/>
  <c r="C227" i="30"/>
  <c r="B226" i="30"/>
  <c r="J206" i="30"/>
  <c r="H206" i="30"/>
  <c r="F206" i="30"/>
  <c r="D206" i="30"/>
  <c r="L206" i="30"/>
  <c r="C205" i="30"/>
  <c r="B204" i="30"/>
  <c r="L184" i="30"/>
  <c r="J184" i="30"/>
  <c r="H184" i="30"/>
  <c r="F184" i="30"/>
  <c r="D184" i="30"/>
  <c r="C183" i="30"/>
  <c r="B182" i="30"/>
  <c r="J162" i="30"/>
  <c r="H162" i="30"/>
  <c r="D162" i="30"/>
  <c r="L162" i="30"/>
  <c r="C161" i="30"/>
  <c r="B160" i="30"/>
  <c r="D140" i="30"/>
  <c r="J140" i="30"/>
  <c r="F140" i="30"/>
  <c r="C139" i="30"/>
  <c r="B138" i="30"/>
  <c r="J118" i="30"/>
  <c r="D118" i="30"/>
  <c r="L118" i="30"/>
  <c r="F118" i="30"/>
  <c r="C117" i="30"/>
  <c r="B116" i="30"/>
  <c r="L96" i="30"/>
  <c r="D96" i="30"/>
  <c r="F96" i="30"/>
  <c r="C95" i="30"/>
  <c r="J74" i="30"/>
  <c r="H74" i="30"/>
  <c r="D74" i="30"/>
  <c r="L74" i="30"/>
  <c r="C73" i="30"/>
  <c r="L52" i="30"/>
  <c r="J52" i="30"/>
  <c r="H52" i="30"/>
  <c r="D52" i="30"/>
  <c r="C51" i="30"/>
  <c r="J30" i="30"/>
  <c r="H30" i="30"/>
  <c r="F30" i="30"/>
  <c r="D30" i="30"/>
  <c r="L30" i="30"/>
  <c r="C29" i="30"/>
  <c r="H8" i="30"/>
  <c r="F8" i="30"/>
  <c r="D8" i="30"/>
  <c r="J8" i="30"/>
  <c r="C7" i="30"/>
  <c r="M6" i="28"/>
  <c r="K6" i="28"/>
  <c r="B4" i="28"/>
  <c r="I6" i="27"/>
  <c r="L6" i="27"/>
  <c r="B3" i="27"/>
  <c r="J6" i="26"/>
  <c r="B4" i="26"/>
  <c r="L96" i="25"/>
  <c r="H96" i="25"/>
  <c r="J96" i="25"/>
  <c r="H74" i="25"/>
  <c r="F74" i="25"/>
  <c r="D74" i="25"/>
  <c r="F52" i="25"/>
  <c r="D52" i="25"/>
  <c r="L52" i="25"/>
  <c r="H52" i="25"/>
  <c r="D30" i="25"/>
  <c r="H30" i="25"/>
  <c r="F30" i="25"/>
  <c r="F8" i="25"/>
  <c r="F254" i="24"/>
  <c r="H254" i="24"/>
  <c r="C253" i="24"/>
  <c r="D254" i="24" s="1"/>
  <c r="B252" i="24"/>
  <c r="F228" i="24"/>
  <c r="H228" i="24"/>
  <c r="C227" i="24"/>
  <c r="D228" i="24" s="1"/>
  <c r="B226" i="24"/>
  <c r="F206" i="24"/>
  <c r="H206" i="24"/>
  <c r="C205" i="24"/>
  <c r="D206" i="24" s="1"/>
  <c r="B204" i="24"/>
  <c r="F184" i="24"/>
  <c r="H184" i="24"/>
  <c r="C183" i="24"/>
  <c r="D184" i="24" s="1"/>
  <c r="B182" i="24"/>
  <c r="F162" i="24"/>
  <c r="H162" i="24"/>
  <c r="C161" i="24"/>
  <c r="D162" i="24" s="1"/>
  <c r="B160" i="24"/>
  <c r="F140" i="24"/>
  <c r="H140" i="24"/>
  <c r="C139" i="24"/>
  <c r="D140" i="24" s="1"/>
  <c r="B138" i="24"/>
  <c r="H118" i="24"/>
  <c r="D118" i="24"/>
  <c r="F118" i="24"/>
  <c r="C117" i="24"/>
  <c r="B116" i="24"/>
  <c r="D96" i="24"/>
  <c r="H96" i="24"/>
  <c r="C95" i="24"/>
  <c r="H74" i="24"/>
  <c r="D74" i="24"/>
  <c r="C73" i="24"/>
  <c r="H52" i="24"/>
  <c r="F52" i="24"/>
  <c r="C51" i="24"/>
  <c r="H30" i="24"/>
  <c r="F30" i="24"/>
  <c r="C29" i="24"/>
  <c r="D30" i="24" s="1"/>
  <c r="H8" i="24"/>
  <c r="F8" i="24"/>
  <c r="D8" i="24"/>
  <c r="AA7" i="22"/>
  <c r="N7" i="22"/>
  <c r="L7" i="22"/>
  <c r="K7" i="22"/>
  <c r="J7" i="22"/>
  <c r="B4" i="22"/>
  <c r="S8" i="21"/>
  <c r="T8" i="21"/>
  <c r="I8" i="21"/>
  <c r="H8" i="21"/>
  <c r="J8" i="21"/>
  <c r="B5" i="21"/>
  <c r="B4" i="19"/>
  <c r="AB6" i="18"/>
  <c r="Z6" i="18"/>
  <c r="AA6" i="18"/>
  <c r="T6" i="18"/>
  <c r="R6" i="18"/>
  <c r="S6" i="18"/>
  <c r="J6" i="18"/>
  <c r="B3" i="18"/>
  <c r="Y7" i="17"/>
  <c r="W7" i="17"/>
  <c r="AA7" i="17"/>
  <c r="L7" i="17"/>
  <c r="B4" i="17"/>
  <c r="K7" i="16"/>
  <c r="I7" i="16"/>
  <c r="M7" i="16"/>
  <c r="B4" i="16"/>
  <c r="AA7" i="15"/>
  <c r="Y7" i="15"/>
  <c r="W7" i="15"/>
  <c r="X7" i="15"/>
  <c r="B4" i="15"/>
  <c r="B6" i="14"/>
  <c r="AA6" i="13"/>
  <c r="Y6" i="13"/>
  <c r="M6" i="13"/>
  <c r="B3" i="13"/>
  <c r="X5" i="12"/>
  <c r="V5" i="12"/>
  <c r="U5" i="12"/>
  <c r="N5" i="12"/>
  <c r="M5" i="12"/>
  <c r="K5" i="12"/>
  <c r="J96" i="10"/>
  <c r="H96" i="10"/>
  <c r="D96" i="10"/>
  <c r="L96" i="10"/>
  <c r="C95" i="10"/>
  <c r="L74" i="10"/>
  <c r="H74" i="10"/>
  <c r="F74" i="10"/>
  <c r="D74" i="10"/>
  <c r="C73" i="10"/>
  <c r="J52" i="10"/>
  <c r="D52" i="10"/>
  <c r="L52" i="10"/>
  <c r="C51" i="10"/>
  <c r="D30" i="10"/>
  <c r="C29" i="10"/>
  <c r="D8" i="10"/>
  <c r="C7" i="10"/>
  <c r="P8" i="9"/>
  <c r="S8" i="9"/>
  <c r="F272" i="8"/>
  <c r="D272" i="8"/>
  <c r="L272" i="8"/>
  <c r="J272" i="8"/>
  <c r="H272" i="8"/>
  <c r="C271" i="8"/>
  <c r="B270" i="8"/>
  <c r="F250" i="8"/>
  <c r="D250" i="8"/>
  <c r="L250" i="8"/>
  <c r="J250" i="8"/>
  <c r="H250" i="8"/>
  <c r="C249" i="8"/>
  <c r="B248" i="8"/>
  <c r="F228" i="8"/>
  <c r="D228" i="8"/>
  <c r="L228" i="8"/>
  <c r="J228" i="8"/>
  <c r="H228" i="8"/>
  <c r="C227" i="8"/>
  <c r="B226" i="8"/>
  <c r="F206" i="8"/>
  <c r="D206" i="8"/>
  <c r="L206" i="8"/>
  <c r="J206" i="8"/>
  <c r="H206" i="8"/>
  <c r="C205" i="8"/>
  <c r="B204" i="8"/>
  <c r="F184" i="8"/>
  <c r="D184" i="8"/>
  <c r="L184" i="8"/>
  <c r="J184" i="8"/>
  <c r="H184" i="8"/>
  <c r="C183" i="8"/>
  <c r="B182" i="8"/>
  <c r="F162" i="8"/>
  <c r="D162" i="8"/>
  <c r="L162" i="8"/>
  <c r="J162" i="8"/>
  <c r="H162" i="8"/>
  <c r="C161" i="8"/>
  <c r="B160" i="8"/>
  <c r="F140" i="8"/>
  <c r="D140" i="8"/>
  <c r="L140" i="8"/>
  <c r="J140" i="8"/>
  <c r="H140" i="8"/>
  <c r="C139" i="8"/>
  <c r="B138" i="8"/>
  <c r="F118" i="8"/>
  <c r="D118" i="8"/>
  <c r="L118" i="8"/>
  <c r="J118" i="8"/>
  <c r="H118" i="8"/>
  <c r="C117" i="8"/>
  <c r="B116" i="8"/>
  <c r="F96" i="8"/>
  <c r="D96" i="8"/>
  <c r="L96" i="8"/>
  <c r="J96" i="8"/>
  <c r="H96" i="8"/>
  <c r="C95" i="8"/>
  <c r="H74" i="8"/>
  <c r="D74" i="8"/>
  <c r="C73" i="8"/>
  <c r="F52" i="8"/>
  <c r="D52" i="8"/>
  <c r="C51" i="8"/>
  <c r="J30" i="8"/>
  <c r="D30" i="8"/>
  <c r="L30" i="8"/>
  <c r="H30" i="8"/>
  <c r="F30" i="8"/>
  <c r="C29" i="8"/>
  <c r="L8" i="8"/>
  <c r="J8" i="8"/>
  <c r="H8" i="8"/>
  <c r="D8" i="8"/>
  <c r="C7" i="8"/>
  <c r="M6" i="6"/>
  <c r="K6" i="6"/>
  <c r="J6" i="6"/>
  <c r="L6" i="6"/>
  <c r="B3" i="6"/>
  <c r="W6" i="5"/>
  <c r="B3" i="5"/>
  <c r="N152" i="3"/>
  <c r="L152" i="3"/>
  <c r="K152" i="3"/>
  <c r="J152" i="3"/>
  <c r="N79" i="3"/>
  <c r="L79" i="3"/>
  <c r="K79" i="3"/>
  <c r="J79" i="3"/>
  <c r="N6" i="3"/>
  <c r="L6" i="3"/>
  <c r="K6" i="3"/>
  <c r="J6" i="3"/>
  <c r="M6" i="3"/>
  <c r="N56" i="2"/>
  <c r="M56" i="2"/>
  <c r="B39" i="1"/>
  <c r="B38" i="1"/>
  <c r="B37" i="1"/>
  <c r="M2" i="1"/>
  <c r="K19" i="2" l="1"/>
  <c r="J19" i="2"/>
  <c r="F42" i="2"/>
  <c r="N65" i="2"/>
  <c r="I68" i="2"/>
  <c r="N142" i="3"/>
  <c r="J142" i="3"/>
  <c r="K142" i="3"/>
  <c r="N215" i="3"/>
  <c r="K215" i="3"/>
  <c r="J215" i="3"/>
  <c r="V45" i="5"/>
  <c r="T45" i="5"/>
  <c r="F191" i="3"/>
  <c r="H43" i="2"/>
  <c r="K40" i="6"/>
  <c r="I40" i="6"/>
  <c r="W39" i="6"/>
  <c r="L12" i="10"/>
  <c r="H17" i="2"/>
  <c r="F18" i="2"/>
  <c r="M48" i="2"/>
  <c r="L48" i="2"/>
  <c r="F68" i="2"/>
  <c r="J47" i="5"/>
  <c r="L47" i="5"/>
  <c r="M45" i="3"/>
  <c r="J45" i="3"/>
  <c r="L45" i="3"/>
  <c r="K45" i="3"/>
  <c r="M61" i="3"/>
  <c r="L61" i="3"/>
  <c r="K61" i="3"/>
  <c r="J61" i="3"/>
  <c r="F116" i="3"/>
  <c r="F19" i="8"/>
  <c r="J83" i="8"/>
  <c r="H13" i="10"/>
  <c r="H43" i="10"/>
  <c r="F34" i="10"/>
  <c r="L104" i="10"/>
  <c r="D18" i="11"/>
  <c r="D58" i="11"/>
  <c r="X10" i="12"/>
  <c r="W38" i="12"/>
  <c r="K26" i="13"/>
  <c r="I26" i="13"/>
  <c r="K95" i="13"/>
  <c r="I95" i="13"/>
  <c r="L152" i="13"/>
  <c r="J152" i="13"/>
  <c r="T21" i="14"/>
  <c r="K125" i="14"/>
  <c r="J125" i="14"/>
  <c r="I125" i="14"/>
  <c r="D9" i="16"/>
  <c r="H123" i="3"/>
  <c r="V7" i="5"/>
  <c r="T7" i="5"/>
  <c r="W7" i="5"/>
  <c r="J15" i="8"/>
  <c r="F100" i="8"/>
  <c r="E121" i="3"/>
  <c r="N157" i="3"/>
  <c r="K157" i="3"/>
  <c r="J157" i="3"/>
  <c r="J173" i="3"/>
  <c r="K173" i="3"/>
  <c r="F37" i="10"/>
  <c r="D99" i="11"/>
  <c r="W26" i="12"/>
  <c r="N11" i="12"/>
  <c r="W15" i="12"/>
  <c r="W22" i="12"/>
  <c r="I42" i="12"/>
  <c r="J42" i="12"/>
  <c r="C51" i="14"/>
  <c r="K98" i="14"/>
  <c r="J98" i="14"/>
  <c r="I98" i="14"/>
  <c r="K24" i="6"/>
  <c r="I24" i="6"/>
  <c r="L75" i="10"/>
  <c r="F113" i="3"/>
  <c r="W36" i="5"/>
  <c r="S36" i="5"/>
  <c r="U36" i="5"/>
  <c r="F120" i="3"/>
  <c r="H196" i="3"/>
  <c r="V26" i="5"/>
  <c r="T26" i="5"/>
  <c r="W34" i="5"/>
  <c r="V34" i="5"/>
  <c r="T34" i="5"/>
  <c r="K52" i="5"/>
  <c r="J52" i="5"/>
  <c r="L52" i="5"/>
  <c r="I52" i="5"/>
  <c r="K34" i="2"/>
  <c r="J34" i="2"/>
  <c r="J49" i="2"/>
  <c r="L49" i="2"/>
  <c r="K49" i="2"/>
  <c r="M49" i="2"/>
  <c r="J62" i="2"/>
  <c r="K62" i="2"/>
  <c r="N11" i="3"/>
  <c r="L11" i="3"/>
  <c r="K11" i="3"/>
  <c r="M11" i="3"/>
  <c r="J11" i="3"/>
  <c r="L23" i="3"/>
  <c r="N23" i="3"/>
  <c r="K23" i="3"/>
  <c r="M23" i="3"/>
  <c r="J23" i="3"/>
  <c r="N84" i="3"/>
  <c r="L84" i="3"/>
  <c r="K84" i="3"/>
  <c r="J84" i="3"/>
  <c r="M84" i="3"/>
  <c r="E117" i="3"/>
  <c r="J181" i="3"/>
  <c r="K181" i="3"/>
  <c r="N208" i="3"/>
  <c r="K208" i="3"/>
  <c r="J208" i="3"/>
  <c r="S39" i="5"/>
  <c r="W39" i="5"/>
  <c r="U39" i="5"/>
  <c r="U47" i="5"/>
  <c r="S47" i="5"/>
  <c r="K48" i="6"/>
  <c r="I48" i="6"/>
  <c r="M48" i="6"/>
  <c r="J31" i="8"/>
  <c r="J148" i="8"/>
  <c r="J85" i="10"/>
  <c r="F117" i="3"/>
  <c r="M53" i="3"/>
  <c r="L53" i="3"/>
  <c r="J53" i="3"/>
  <c r="K53" i="3"/>
  <c r="H119" i="3"/>
  <c r="T15" i="5"/>
  <c r="W15" i="5"/>
  <c r="V15" i="5"/>
  <c r="I8" i="6"/>
  <c r="K8" i="6"/>
  <c r="M8" i="6"/>
  <c r="K16" i="6"/>
  <c r="M16" i="6"/>
  <c r="I16" i="6"/>
  <c r="K66" i="2"/>
  <c r="J66" i="2"/>
  <c r="N19" i="3"/>
  <c r="L19" i="3"/>
  <c r="K19" i="3"/>
  <c r="M19" i="3"/>
  <c r="J19" i="3"/>
  <c r="N31" i="3"/>
  <c r="M31" i="3"/>
  <c r="L31" i="3"/>
  <c r="K31" i="3"/>
  <c r="J31" i="3"/>
  <c r="L80" i="3"/>
  <c r="J80" i="3"/>
  <c r="N80" i="3"/>
  <c r="K80" i="3"/>
  <c r="M80" i="3"/>
  <c r="E113" i="3"/>
  <c r="L108" i="3"/>
  <c r="N108" i="3"/>
  <c r="M108" i="3"/>
  <c r="K108" i="3"/>
  <c r="I119" i="3"/>
  <c r="J108" i="3"/>
  <c r="N139" i="3"/>
  <c r="K139" i="3"/>
  <c r="J139" i="3"/>
  <c r="K153" i="3"/>
  <c r="J153" i="3"/>
  <c r="N153" i="3"/>
  <c r="K185" i="3"/>
  <c r="J185" i="3"/>
  <c r="N212" i="3"/>
  <c r="J212" i="3"/>
  <c r="K212" i="3"/>
  <c r="M13" i="6"/>
  <c r="K13" i="6"/>
  <c r="I13" i="6"/>
  <c r="J20" i="8"/>
  <c r="F105" i="8"/>
  <c r="H16" i="10"/>
  <c r="F61" i="10"/>
  <c r="K55" i="3"/>
  <c r="J55" i="3"/>
  <c r="M55" i="3"/>
  <c r="L55" i="3"/>
  <c r="M33" i="6"/>
  <c r="F40" i="8"/>
  <c r="J58" i="8"/>
  <c r="P9" i="9"/>
  <c r="O9" i="9"/>
  <c r="J40" i="10"/>
  <c r="H61" i="10"/>
  <c r="N34" i="12"/>
  <c r="L34" i="12"/>
  <c r="I34" i="12"/>
  <c r="K34" i="12"/>
  <c r="J34" i="12"/>
  <c r="J63" i="2"/>
  <c r="K63" i="2"/>
  <c r="N63" i="2"/>
  <c r="K12" i="6"/>
  <c r="L12" i="6"/>
  <c r="J12" i="6"/>
  <c r="I12" i="6"/>
  <c r="M12" i="6"/>
  <c r="K23" i="6"/>
  <c r="J23" i="6"/>
  <c r="L23" i="6"/>
  <c r="I23" i="6"/>
  <c r="M43" i="6"/>
  <c r="K43" i="6"/>
  <c r="I43" i="6"/>
  <c r="L13" i="8"/>
  <c r="J34" i="8"/>
  <c r="L40" i="8"/>
  <c r="H79" i="8"/>
  <c r="L102" i="8"/>
  <c r="H172" i="8"/>
  <c r="L190" i="8"/>
  <c r="H260" i="8"/>
  <c r="L278" i="8"/>
  <c r="E10" i="9"/>
  <c r="S13" i="9"/>
  <c r="R13" i="9"/>
  <c r="E19" i="9"/>
  <c r="H41" i="10"/>
  <c r="F62" i="10"/>
  <c r="L102" i="10"/>
  <c r="D37" i="11"/>
  <c r="D79" i="11"/>
  <c r="W18" i="12"/>
  <c r="X51" i="12"/>
  <c r="W54" i="12"/>
  <c r="K60" i="13"/>
  <c r="I60" i="13"/>
  <c r="K56" i="14"/>
  <c r="J56" i="14"/>
  <c r="I56" i="14"/>
  <c r="E105" i="16"/>
  <c r="H115" i="3"/>
  <c r="H188" i="3"/>
  <c r="L28" i="5"/>
  <c r="J28" i="5"/>
  <c r="M36" i="5"/>
  <c r="L36" i="5"/>
  <c r="J36" i="5"/>
  <c r="U50" i="5"/>
  <c r="S50" i="5"/>
  <c r="V50" i="5"/>
  <c r="T50" i="5"/>
  <c r="M51" i="6"/>
  <c r="L21" i="8"/>
  <c r="N38" i="2"/>
  <c r="K38" i="2"/>
  <c r="J38" i="2"/>
  <c r="K72" i="2"/>
  <c r="J72" i="2"/>
  <c r="N72" i="2"/>
  <c r="N70" i="3"/>
  <c r="L70" i="3"/>
  <c r="K70" i="3"/>
  <c r="M70" i="3"/>
  <c r="J70" i="3"/>
  <c r="L104" i="3"/>
  <c r="N104" i="3"/>
  <c r="I115" i="3"/>
  <c r="M104" i="3"/>
  <c r="K104" i="3"/>
  <c r="J104" i="3"/>
  <c r="G120" i="3"/>
  <c r="K161" i="3"/>
  <c r="J161" i="3"/>
  <c r="N161" i="3"/>
  <c r="K169" i="3"/>
  <c r="J169" i="3"/>
  <c r="S12" i="5"/>
  <c r="W12" i="5"/>
  <c r="U12" i="5"/>
  <c r="U23" i="5"/>
  <c r="S23" i="5"/>
  <c r="L83" i="8"/>
  <c r="L108" i="8"/>
  <c r="H120" i="3"/>
  <c r="S52" i="5"/>
  <c r="U52" i="5"/>
  <c r="F13" i="8"/>
  <c r="H19" i="8"/>
  <c r="L100" i="8"/>
  <c r="H150" i="8"/>
  <c r="L168" i="8"/>
  <c r="L256" i="8"/>
  <c r="G17" i="9"/>
  <c r="D51" i="14"/>
  <c r="K159" i="14"/>
  <c r="J159" i="14"/>
  <c r="I159" i="14"/>
  <c r="M20" i="3"/>
  <c r="L20" i="3"/>
  <c r="J20" i="3"/>
  <c r="K20" i="3"/>
  <c r="N20" i="3"/>
  <c r="M24" i="3"/>
  <c r="N24" i="3"/>
  <c r="L24" i="3"/>
  <c r="K24" i="3"/>
  <c r="J24" i="3"/>
  <c r="M56" i="3"/>
  <c r="J56" i="3"/>
  <c r="L56" i="3"/>
  <c r="K56" i="3"/>
  <c r="G113" i="3"/>
  <c r="E114" i="3"/>
  <c r="E118" i="3"/>
  <c r="E122" i="3"/>
  <c r="J136" i="3"/>
  <c r="N136" i="3"/>
  <c r="K136" i="3"/>
  <c r="J158" i="3"/>
  <c r="N158" i="3"/>
  <c r="K158" i="3"/>
  <c r="J170" i="3"/>
  <c r="K170" i="3"/>
  <c r="J178" i="3"/>
  <c r="K178" i="3"/>
  <c r="G194" i="3"/>
  <c r="M46" i="6"/>
  <c r="K46" i="6"/>
  <c r="I46" i="6"/>
  <c r="H57" i="8"/>
  <c r="G16" i="9"/>
  <c r="H86" i="10"/>
  <c r="K132" i="14"/>
  <c r="J132" i="14"/>
  <c r="I132" i="14"/>
  <c r="L57" i="3"/>
  <c r="K57" i="3"/>
  <c r="J57" i="3"/>
  <c r="M57" i="3"/>
  <c r="H190" i="3"/>
  <c r="K9" i="3"/>
  <c r="M9" i="3"/>
  <c r="J9" i="3"/>
  <c r="L9" i="3"/>
  <c r="N9" i="3"/>
  <c r="K13" i="3"/>
  <c r="J13" i="3"/>
  <c r="M13" i="3"/>
  <c r="L13" i="3"/>
  <c r="N13" i="3"/>
  <c r="K17" i="3"/>
  <c r="J17" i="3"/>
  <c r="M17" i="3"/>
  <c r="L17" i="3"/>
  <c r="N17" i="3"/>
  <c r="K21" i="3"/>
  <c r="L21" i="3"/>
  <c r="J21" i="3"/>
  <c r="M21" i="3"/>
  <c r="N21" i="3"/>
  <c r="K25" i="3"/>
  <c r="J25" i="3"/>
  <c r="N25" i="3"/>
  <c r="M25" i="3"/>
  <c r="L25" i="3"/>
  <c r="K29" i="3"/>
  <c r="J29" i="3"/>
  <c r="M29" i="3"/>
  <c r="L29" i="3"/>
  <c r="N29" i="3"/>
  <c r="K33" i="3"/>
  <c r="J33" i="3"/>
  <c r="L33" i="3"/>
  <c r="N33" i="3"/>
  <c r="M33" i="3"/>
  <c r="K37" i="3"/>
  <c r="M37" i="3"/>
  <c r="L37" i="3"/>
  <c r="J37" i="3"/>
  <c r="N37" i="3"/>
  <c r="K42" i="3"/>
  <c r="J42" i="3"/>
  <c r="L42" i="3"/>
  <c r="M42" i="3"/>
  <c r="K50" i="3"/>
  <c r="L50" i="3"/>
  <c r="J50" i="3"/>
  <c r="M50" i="3"/>
  <c r="K58" i="3"/>
  <c r="J58" i="3"/>
  <c r="M58" i="3"/>
  <c r="L58" i="3"/>
  <c r="K64" i="3"/>
  <c r="N64" i="3"/>
  <c r="M64" i="3"/>
  <c r="J64" i="3"/>
  <c r="L64" i="3"/>
  <c r="K68" i="3"/>
  <c r="J68" i="3"/>
  <c r="M68" i="3"/>
  <c r="L68" i="3"/>
  <c r="N68" i="3"/>
  <c r="K72" i="3"/>
  <c r="J72" i="3"/>
  <c r="N72" i="3"/>
  <c r="M72" i="3"/>
  <c r="L72" i="3"/>
  <c r="K82" i="3"/>
  <c r="N82" i="3"/>
  <c r="J82" i="3"/>
  <c r="M82" i="3"/>
  <c r="L82" i="3"/>
  <c r="K86" i="3"/>
  <c r="M86" i="3"/>
  <c r="J86" i="3"/>
  <c r="N86" i="3"/>
  <c r="L86" i="3"/>
  <c r="K90" i="3"/>
  <c r="J90" i="3"/>
  <c r="M90" i="3"/>
  <c r="N90" i="3"/>
  <c r="L90" i="3"/>
  <c r="K94" i="3"/>
  <c r="J94" i="3"/>
  <c r="N94" i="3"/>
  <c r="L94" i="3"/>
  <c r="M94" i="3"/>
  <c r="K98" i="3"/>
  <c r="J98" i="3"/>
  <c r="M98" i="3"/>
  <c r="N98" i="3"/>
  <c r="L98" i="3"/>
  <c r="K102" i="3"/>
  <c r="N102" i="3"/>
  <c r="J102" i="3"/>
  <c r="M102" i="3"/>
  <c r="L102" i="3"/>
  <c r="I113" i="3"/>
  <c r="G114" i="3"/>
  <c r="E115" i="3"/>
  <c r="I117" i="3"/>
  <c r="K106" i="3"/>
  <c r="M106" i="3"/>
  <c r="L106" i="3"/>
  <c r="J106" i="3"/>
  <c r="N106" i="3"/>
  <c r="G118" i="3"/>
  <c r="E119" i="3"/>
  <c r="K110" i="3"/>
  <c r="I121" i="3"/>
  <c r="J110" i="3"/>
  <c r="L110" i="3"/>
  <c r="N110" i="3"/>
  <c r="M110" i="3"/>
  <c r="G122" i="3"/>
  <c r="E123" i="3"/>
  <c r="J12" i="8"/>
  <c r="L18" i="8"/>
  <c r="H33" i="8"/>
  <c r="J39" i="8"/>
  <c r="F81" i="8"/>
  <c r="H84" i="8"/>
  <c r="J104" i="8"/>
  <c r="L107" i="8"/>
  <c r="M16" i="9"/>
  <c r="P17" i="9"/>
  <c r="O17" i="9"/>
  <c r="F10" i="10"/>
  <c r="J33" i="10"/>
  <c r="H87" i="10"/>
  <c r="D38" i="11"/>
  <c r="D80" i="11"/>
  <c r="X7" i="12"/>
  <c r="X40" i="12"/>
  <c r="W43" i="12"/>
  <c r="K47" i="14"/>
  <c r="J47" i="14"/>
  <c r="I47" i="14"/>
  <c r="H192" i="3"/>
  <c r="L9" i="5"/>
  <c r="J9" i="5"/>
  <c r="K27" i="6"/>
  <c r="I27" i="6"/>
  <c r="M31" i="6"/>
  <c r="L32" i="8"/>
  <c r="J42" i="8"/>
  <c r="N7" i="3"/>
  <c r="K7" i="3"/>
  <c r="M7" i="3"/>
  <c r="L7" i="3"/>
  <c r="J7" i="3"/>
  <c r="N35" i="3"/>
  <c r="L35" i="3"/>
  <c r="M35" i="3"/>
  <c r="K35" i="3"/>
  <c r="J35" i="3"/>
  <c r="K39" i="3"/>
  <c r="N39" i="3"/>
  <c r="M39" i="3"/>
  <c r="L39" i="3"/>
  <c r="J39" i="3"/>
  <c r="L46" i="3"/>
  <c r="M46" i="3"/>
  <c r="K46" i="3"/>
  <c r="J46" i="3"/>
  <c r="L54" i="3"/>
  <c r="K54" i="3"/>
  <c r="M54" i="3"/>
  <c r="J54" i="3"/>
  <c r="L66" i="3"/>
  <c r="N66" i="3"/>
  <c r="K66" i="3"/>
  <c r="M66" i="3"/>
  <c r="J66" i="3"/>
  <c r="N88" i="3"/>
  <c r="L88" i="3"/>
  <c r="K88" i="3"/>
  <c r="M88" i="3"/>
  <c r="J88" i="3"/>
  <c r="L96" i="3"/>
  <c r="N96" i="3"/>
  <c r="K96" i="3"/>
  <c r="J96" i="3"/>
  <c r="M96" i="3"/>
  <c r="N100" i="3"/>
  <c r="L100" i="3"/>
  <c r="K100" i="3"/>
  <c r="M100" i="3"/>
  <c r="J100" i="3"/>
  <c r="N112" i="3"/>
  <c r="L112" i="3"/>
  <c r="I123" i="3"/>
  <c r="M112" i="3"/>
  <c r="K112" i="3"/>
  <c r="J112" i="3"/>
  <c r="S31" i="5"/>
  <c r="U31" i="5"/>
  <c r="L10" i="8"/>
  <c r="L37" i="8"/>
  <c r="F62" i="8"/>
  <c r="J236" i="8"/>
  <c r="O14" i="9"/>
  <c r="P14" i="9"/>
  <c r="F82" i="10"/>
  <c r="M47" i="3"/>
  <c r="L47" i="3"/>
  <c r="K47" i="3"/>
  <c r="J47" i="3"/>
  <c r="H116" i="3"/>
  <c r="M29" i="6"/>
  <c r="K29" i="6"/>
  <c r="I29" i="6"/>
  <c r="L15" i="8"/>
  <c r="L42" i="8"/>
  <c r="H238" i="8"/>
  <c r="I12" i="9"/>
  <c r="L64" i="10"/>
  <c r="W6" i="12"/>
  <c r="K15" i="13"/>
  <c r="I15" i="13"/>
  <c r="J73" i="2"/>
  <c r="K73" i="2"/>
  <c r="N73" i="2"/>
  <c r="M16" i="3"/>
  <c r="J16" i="3"/>
  <c r="L16" i="3"/>
  <c r="K16" i="3"/>
  <c r="N16" i="3"/>
  <c r="M28" i="3"/>
  <c r="J28" i="3"/>
  <c r="L28" i="3"/>
  <c r="N28" i="3"/>
  <c r="K28" i="3"/>
  <c r="M32" i="3"/>
  <c r="N32" i="3"/>
  <c r="L32" i="3"/>
  <c r="K32" i="3"/>
  <c r="J32" i="3"/>
  <c r="M36" i="3"/>
  <c r="L36" i="3"/>
  <c r="J36" i="3"/>
  <c r="K36" i="3"/>
  <c r="N36" i="3"/>
  <c r="M40" i="3"/>
  <c r="L40" i="3"/>
  <c r="K40" i="3"/>
  <c r="J40" i="3"/>
  <c r="M105" i="3"/>
  <c r="I116" i="3"/>
  <c r="L105" i="3"/>
  <c r="J105" i="3"/>
  <c r="N105" i="3"/>
  <c r="K105" i="3"/>
  <c r="G121" i="3"/>
  <c r="M144" i="3"/>
  <c r="L144" i="3"/>
  <c r="J144" i="3"/>
  <c r="K144" i="3"/>
  <c r="N144" i="3"/>
  <c r="J154" i="3"/>
  <c r="K154" i="3"/>
  <c r="N154" i="3"/>
  <c r="J162" i="3"/>
  <c r="K162" i="3"/>
  <c r="N162" i="3"/>
  <c r="K174" i="3"/>
  <c r="J174" i="3"/>
  <c r="G190" i="3"/>
  <c r="M15" i="6"/>
  <c r="K15" i="6"/>
  <c r="I15" i="6"/>
  <c r="K26" i="6"/>
  <c r="I26" i="6"/>
  <c r="J18" i="8"/>
  <c r="F33" i="8"/>
  <c r="J170" i="8"/>
  <c r="H35" i="10"/>
  <c r="N30" i="12"/>
  <c r="I30" i="12"/>
  <c r="J30" i="12"/>
  <c r="W51" i="12"/>
  <c r="H93" i="16"/>
  <c r="L94" i="16"/>
  <c r="K94" i="16"/>
  <c r="J94" i="16"/>
  <c r="I94" i="16"/>
  <c r="L41" i="3"/>
  <c r="M41" i="3"/>
  <c r="K41" i="3"/>
  <c r="J41" i="3"/>
  <c r="L49" i="3"/>
  <c r="K49" i="3"/>
  <c r="J49" i="3"/>
  <c r="M49" i="3"/>
  <c r="H113" i="3"/>
  <c r="F118" i="3"/>
  <c r="F122" i="3"/>
  <c r="H194" i="3"/>
  <c r="F17" i="2"/>
  <c r="J43" i="3"/>
  <c r="L43" i="3"/>
  <c r="K43" i="3"/>
  <c r="M43" i="3"/>
  <c r="J51" i="3"/>
  <c r="K51" i="3"/>
  <c r="L51" i="3"/>
  <c r="M51" i="3"/>
  <c r="J59" i="3"/>
  <c r="K59" i="3"/>
  <c r="M59" i="3"/>
  <c r="L59" i="3"/>
  <c r="H114" i="3"/>
  <c r="F115" i="3"/>
  <c r="H118" i="3"/>
  <c r="F119" i="3"/>
  <c r="H122" i="3"/>
  <c r="F123" i="3"/>
  <c r="J17" i="8"/>
  <c r="L34" i="8"/>
  <c r="F54" i="8"/>
  <c r="H76" i="8"/>
  <c r="F86" i="8"/>
  <c r="L99" i="8"/>
  <c r="J109" i="8"/>
  <c r="M11" i="9"/>
  <c r="G14" i="9"/>
  <c r="I15" i="9"/>
  <c r="P16" i="9"/>
  <c r="O16" i="9"/>
  <c r="M19" i="9"/>
  <c r="J84" i="10"/>
  <c r="L103" i="10"/>
  <c r="N26" i="12"/>
  <c r="L26" i="12"/>
  <c r="I26" i="12"/>
  <c r="K26" i="12"/>
  <c r="J26" i="12"/>
  <c r="L33" i="12"/>
  <c r="N33" i="12"/>
  <c r="K33" i="12"/>
  <c r="X43" i="12"/>
  <c r="W46" i="12"/>
  <c r="K43" i="13"/>
  <c r="I43" i="13"/>
  <c r="K112" i="13"/>
  <c r="I112" i="13"/>
  <c r="K90" i="14"/>
  <c r="J90" i="14"/>
  <c r="I90" i="14"/>
  <c r="J23" i="15"/>
  <c r="M23" i="15"/>
  <c r="L23" i="15"/>
  <c r="K23" i="15"/>
  <c r="I23" i="15"/>
  <c r="T42" i="5"/>
  <c r="W42" i="5"/>
  <c r="V42" i="5"/>
  <c r="J44" i="5"/>
  <c r="L44" i="5"/>
  <c r="H58" i="8"/>
  <c r="J58" i="2"/>
  <c r="K58" i="2"/>
  <c r="L15" i="3"/>
  <c r="N15" i="3"/>
  <c r="M15" i="3"/>
  <c r="K15" i="3"/>
  <c r="J15" i="3"/>
  <c r="L27" i="3"/>
  <c r="J27" i="3"/>
  <c r="N27" i="3"/>
  <c r="M27" i="3"/>
  <c r="K27" i="3"/>
  <c r="L62" i="3"/>
  <c r="N62" i="3"/>
  <c r="K62" i="3"/>
  <c r="J62" i="3"/>
  <c r="M62" i="3"/>
  <c r="N92" i="3"/>
  <c r="L92" i="3"/>
  <c r="K92" i="3"/>
  <c r="M92" i="3"/>
  <c r="J92" i="3"/>
  <c r="G116" i="3"/>
  <c r="K135" i="3"/>
  <c r="N135" i="3"/>
  <c r="J135" i="3"/>
  <c r="K143" i="3"/>
  <c r="N143" i="3"/>
  <c r="J143" i="3"/>
  <c r="J165" i="3"/>
  <c r="K165" i="3"/>
  <c r="K177" i="3"/>
  <c r="J177" i="3"/>
  <c r="J216" i="3"/>
  <c r="N216" i="3"/>
  <c r="K216" i="3"/>
  <c r="F35" i="8"/>
  <c r="H65" i="8"/>
  <c r="M18" i="9"/>
  <c r="H40" i="10"/>
  <c r="F121" i="3"/>
  <c r="W9" i="5"/>
  <c r="S9" i="5"/>
  <c r="V9" i="5"/>
  <c r="U9" i="5"/>
  <c r="T9" i="5"/>
  <c r="S20" i="5"/>
  <c r="U20" i="5"/>
  <c r="S28" i="5"/>
  <c r="U28" i="5"/>
  <c r="S44" i="5"/>
  <c r="U44" i="5"/>
  <c r="M10" i="6"/>
  <c r="I10" i="6"/>
  <c r="K10" i="6"/>
  <c r="M49" i="6"/>
  <c r="J9" i="8"/>
  <c r="J36" i="8"/>
  <c r="F97" i="8"/>
  <c r="E16" i="9"/>
  <c r="D100" i="11"/>
  <c r="K78" i="13"/>
  <c r="I78" i="13"/>
  <c r="J59" i="2"/>
  <c r="K59" i="2"/>
  <c r="M8" i="3"/>
  <c r="L8" i="3"/>
  <c r="K8" i="3"/>
  <c r="J8" i="3"/>
  <c r="N8" i="3"/>
  <c r="M12" i="3"/>
  <c r="N12" i="3"/>
  <c r="L12" i="3"/>
  <c r="J12" i="3"/>
  <c r="K12" i="3"/>
  <c r="M48" i="3"/>
  <c r="J48" i="3"/>
  <c r="L48" i="3"/>
  <c r="K48" i="3"/>
  <c r="M63" i="3"/>
  <c r="N63" i="3"/>
  <c r="L63" i="3"/>
  <c r="K63" i="3"/>
  <c r="J63" i="3"/>
  <c r="M67" i="3"/>
  <c r="L67" i="3"/>
  <c r="J67" i="3"/>
  <c r="K67" i="3"/>
  <c r="N67" i="3"/>
  <c r="M71" i="3"/>
  <c r="L71" i="3"/>
  <c r="J71" i="3"/>
  <c r="K71" i="3"/>
  <c r="N71" i="3"/>
  <c r="M81" i="3"/>
  <c r="L81" i="3"/>
  <c r="J81" i="3"/>
  <c r="K81" i="3"/>
  <c r="N81" i="3"/>
  <c r="M85" i="3"/>
  <c r="L85" i="3"/>
  <c r="J85" i="3"/>
  <c r="K85" i="3"/>
  <c r="N85" i="3"/>
  <c r="M89" i="3"/>
  <c r="L89" i="3"/>
  <c r="J89" i="3"/>
  <c r="K89" i="3"/>
  <c r="N89" i="3"/>
  <c r="M93" i="3"/>
  <c r="J93" i="3"/>
  <c r="L93" i="3"/>
  <c r="K93" i="3"/>
  <c r="N93" i="3"/>
  <c r="M97" i="3"/>
  <c r="J97" i="3"/>
  <c r="L97" i="3"/>
  <c r="K97" i="3"/>
  <c r="N97" i="3"/>
  <c r="M101" i="3"/>
  <c r="J101" i="3"/>
  <c r="L101" i="3"/>
  <c r="N101" i="3"/>
  <c r="K101" i="3"/>
  <c r="G117" i="3"/>
  <c r="M109" i="3"/>
  <c r="L109" i="3"/>
  <c r="J109" i="3"/>
  <c r="K109" i="3"/>
  <c r="I120" i="3"/>
  <c r="N109" i="3"/>
  <c r="J140" i="3"/>
  <c r="N140" i="3"/>
  <c r="K140" i="3"/>
  <c r="J166" i="3"/>
  <c r="K166" i="3"/>
  <c r="G186" i="3"/>
  <c r="J182" i="3"/>
  <c r="K182" i="3"/>
  <c r="K209" i="3"/>
  <c r="J209" i="3"/>
  <c r="N209" i="3"/>
  <c r="J213" i="3"/>
  <c r="K213" i="3"/>
  <c r="N213" i="3"/>
  <c r="M217" i="3"/>
  <c r="J217" i="3"/>
  <c r="L217" i="3"/>
  <c r="K217" i="3"/>
  <c r="N217" i="3"/>
  <c r="K7" i="6"/>
  <c r="M7" i="6"/>
  <c r="I7" i="6"/>
  <c r="L35" i="8"/>
  <c r="H87" i="8"/>
  <c r="J102" i="8"/>
  <c r="J258" i="8"/>
  <c r="E11" i="9"/>
  <c r="S14" i="9"/>
  <c r="R14" i="9"/>
  <c r="X48" i="12"/>
  <c r="F114" i="3"/>
  <c r="H117" i="3"/>
  <c r="H121" i="3"/>
  <c r="H186" i="3"/>
  <c r="G17" i="2"/>
  <c r="E42" i="2"/>
  <c r="L10" i="3"/>
  <c r="N10" i="3"/>
  <c r="J10" i="3"/>
  <c r="M10" i="3"/>
  <c r="K10" i="3"/>
  <c r="N14" i="3"/>
  <c r="L14" i="3"/>
  <c r="K14" i="3"/>
  <c r="M14" i="3"/>
  <c r="J14" i="3"/>
  <c r="N18" i="3"/>
  <c r="K18" i="3"/>
  <c r="M18" i="3"/>
  <c r="J18" i="3"/>
  <c r="L18" i="3"/>
  <c r="L22" i="3"/>
  <c r="K22" i="3"/>
  <c r="M22" i="3"/>
  <c r="N22" i="3"/>
  <c r="J22" i="3"/>
  <c r="N26" i="3"/>
  <c r="M26" i="3"/>
  <c r="K26" i="3"/>
  <c r="L26" i="3"/>
  <c r="J26" i="3"/>
  <c r="K30" i="3"/>
  <c r="J30" i="3"/>
  <c r="N30" i="3"/>
  <c r="M30" i="3"/>
  <c r="L30" i="3"/>
  <c r="M34" i="3"/>
  <c r="J34" i="3"/>
  <c r="N34" i="3"/>
  <c r="L34" i="3"/>
  <c r="K34" i="3"/>
  <c r="N38" i="3"/>
  <c r="M38" i="3"/>
  <c r="L38" i="3"/>
  <c r="K38" i="3"/>
  <c r="J38" i="3"/>
  <c r="K44" i="3"/>
  <c r="M44" i="3"/>
  <c r="J44" i="3"/>
  <c r="L44" i="3"/>
  <c r="M52" i="3"/>
  <c r="L52" i="3"/>
  <c r="K52" i="3"/>
  <c r="J52" i="3"/>
  <c r="L60" i="3"/>
  <c r="M60" i="3"/>
  <c r="J60" i="3"/>
  <c r="K60" i="3"/>
  <c r="N65" i="3"/>
  <c r="M65" i="3"/>
  <c r="J65" i="3"/>
  <c r="K65" i="3"/>
  <c r="L65" i="3"/>
  <c r="N69" i="3"/>
  <c r="M69" i="3"/>
  <c r="K69" i="3"/>
  <c r="L69" i="3"/>
  <c r="J69" i="3"/>
  <c r="N83" i="3"/>
  <c r="M83" i="3"/>
  <c r="K83" i="3"/>
  <c r="L83" i="3"/>
  <c r="J83" i="3"/>
  <c r="N87" i="3"/>
  <c r="L87" i="3"/>
  <c r="M87" i="3"/>
  <c r="K87" i="3"/>
  <c r="J87" i="3"/>
  <c r="N91" i="3"/>
  <c r="L91" i="3"/>
  <c r="M91" i="3"/>
  <c r="K91" i="3"/>
  <c r="J91" i="3"/>
  <c r="N95" i="3"/>
  <c r="M95" i="3"/>
  <c r="L95" i="3"/>
  <c r="J95" i="3"/>
  <c r="K95" i="3"/>
  <c r="K99" i="3"/>
  <c r="N99" i="3"/>
  <c r="M99" i="3"/>
  <c r="L99" i="3"/>
  <c r="J99" i="3"/>
  <c r="I114" i="3"/>
  <c r="N103" i="3"/>
  <c r="J103" i="3"/>
  <c r="M103" i="3"/>
  <c r="L103" i="3"/>
  <c r="K103" i="3"/>
  <c r="G115" i="3"/>
  <c r="E116" i="3"/>
  <c r="N107" i="3"/>
  <c r="L107" i="3"/>
  <c r="I118" i="3"/>
  <c r="M107" i="3"/>
  <c r="J107" i="3"/>
  <c r="K107" i="3"/>
  <c r="G119" i="3"/>
  <c r="E120" i="3"/>
  <c r="I122" i="3"/>
  <c r="N111" i="3"/>
  <c r="M111" i="3"/>
  <c r="J111" i="3"/>
  <c r="L111" i="3"/>
  <c r="K111" i="3"/>
  <c r="G123" i="3"/>
  <c r="G188" i="3"/>
  <c r="G192" i="3"/>
  <c r="G196" i="3"/>
  <c r="J10" i="8"/>
  <c r="L16" i="8"/>
  <c r="J37" i="8"/>
  <c r="L43" i="8"/>
  <c r="F59" i="8"/>
  <c r="F78" i="8"/>
  <c r="J101" i="8"/>
  <c r="G9" i="9"/>
  <c r="M10" i="9"/>
  <c r="R11" i="9"/>
  <c r="S11" i="9"/>
  <c r="I14" i="9"/>
  <c r="E18" i="9"/>
  <c r="F18" i="10"/>
  <c r="L20" i="10"/>
  <c r="F43" i="10"/>
  <c r="J61" i="10"/>
  <c r="L63" i="10"/>
  <c r="H81" i="10"/>
  <c r="L84" i="10"/>
  <c r="D17" i="11"/>
  <c r="W10" i="12"/>
  <c r="X19" i="12"/>
  <c r="I50" i="12"/>
  <c r="J50" i="12"/>
  <c r="L143" i="13"/>
  <c r="J143" i="13"/>
  <c r="K63" i="14"/>
  <c r="J63" i="14"/>
  <c r="I63" i="14"/>
  <c r="R19" i="9"/>
  <c r="S19" i="9"/>
  <c r="I20" i="9"/>
  <c r="F35" i="10"/>
  <c r="F80" i="10"/>
  <c r="L82" i="10"/>
  <c r="H84" i="10"/>
  <c r="J97" i="10"/>
  <c r="J98" i="10"/>
  <c r="D9" i="11"/>
  <c r="D42" i="11"/>
  <c r="D84" i="11"/>
  <c r="D104" i="11"/>
  <c r="J8" i="12"/>
  <c r="I8" i="12"/>
  <c r="U8" i="12"/>
  <c r="V8" i="12"/>
  <c r="X8" i="12"/>
  <c r="X20" i="12"/>
  <c r="W23" i="12"/>
  <c r="W30" i="12"/>
  <c r="E23" i="14"/>
  <c r="K21" i="14"/>
  <c r="J21" i="14"/>
  <c r="I21" i="14"/>
  <c r="K29" i="14"/>
  <c r="J29" i="14"/>
  <c r="I29" i="14"/>
  <c r="H37" i="14"/>
  <c r="K55" i="14"/>
  <c r="J55" i="14"/>
  <c r="I55" i="14"/>
  <c r="K89" i="14"/>
  <c r="J89" i="14"/>
  <c r="I89" i="14"/>
  <c r="K124" i="14"/>
  <c r="J124" i="14"/>
  <c r="I124" i="14"/>
  <c r="C163" i="14"/>
  <c r="K158" i="14"/>
  <c r="J158" i="14"/>
  <c r="I158" i="14"/>
  <c r="M60" i="15"/>
  <c r="L60" i="15"/>
  <c r="I60" i="15"/>
  <c r="K60" i="15"/>
  <c r="J60" i="15"/>
  <c r="H82" i="8"/>
  <c r="L97" i="8"/>
  <c r="J99" i="8"/>
  <c r="L105" i="8"/>
  <c r="J107" i="8"/>
  <c r="E9" i="9"/>
  <c r="M9" i="9"/>
  <c r="S12" i="9"/>
  <c r="R12" i="9"/>
  <c r="I13" i="9"/>
  <c r="G15" i="9"/>
  <c r="P15" i="9"/>
  <c r="O15" i="9"/>
  <c r="E17" i="9"/>
  <c r="M17" i="9"/>
  <c r="R20" i="9"/>
  <c r="S20" i="9"/>
  <c r="I21" i="9"/>
  <c r="J59" i="10"/>
  <c r="J79" i="10"/>
  <c r="H80" i="10"/>
  <c r="F81" i="10"/>
  <c r="J103" i="10"/>
  <c r="J104" i="10"/>
  <c r="J105" i="10"/>
  <c r="J106" i="10"/>
  <c r="D10" i="11"/>
  <c r="D30" i="11"/>
  <c r="D57" i="11"/>
  <c r="D85" i="11"/>
  <c r="D105" i="11"/>
  <c r="W7" i="12"/>
  <c r="X16" i="12"/>
  <c r="U16" i="12"/>
  <c r="V16" i="12"/>
  <c r="F23" i="14"/>
  <c r="K20" i="14"/>
  <c r="J20" i="14"/>
  <c r="I20" i="14"/>
  <c r="J34" i="14"/>
  <c r="I34" i="14"/>
  <c r="K34" i="14"/>
  <c r="K82" i="14"/>
  <c r="J82" i="14"/>
  <c r="I82" i="14"/>
  <c r="C121" i="14"/>
  <c r="K116" i="14"/>
  <c r="J116" i="14"/>
  <c r="I116" i="14"/>
  <c r="K151" i="14"/>
  <c r="J151" i="14"/>
  <c r="I151" i="14"/>
  <c r="D163" i="14"/>
  <c r="L12" i="15"/>
  <c r="K12" i="15"/>
  <c r="J12" i="15"/>
  <c r="I12" i="15"/>
  <c r="M12" i="15"/>
  <c r="E21" i="17"/>
  <c r="L12" i="8"/>
  <c r="J14" i="8"/>
  <c r="L20" i="8"/>
  <c r="L31" i="8"/>
  <c r="J33" i="8"/>
  <c r="H35" i="8"/>
  <c r="L39" i="8"/>
  <c r="J41" i="8"/>
  <c r="F56" i="8"/>
  <c r="F64" i="8"/>
  <c r="H81" i="8"/>
  <c r="J98" i="8"/>
  <c r="H100" i="8"/>
  <c r="L104" i="8"/>
  <c r="J106" i="8"/>
  <c r="G10" i="9"/>
  <c r="P10" i="9"/>
  <c r="O10" i="9"/>
  <c r="E12" i="9"/>
  <c r="M12" i="9"/>
  <c r="S15" i="9"/>
  <c r="R15" i="9"/>
  <c r="I16" i="9"/>
  <c r="G18" i="9"/>
  <c r="P18" i="9"/>
  <c r="O18" i="9"/>
  <c r="E20" i="9"/>
  <c r="M20" i="9"/>
  <c r="J65" i="10"/>
  <c r="J76" i="10"/>
  <c r="J86" i="10"/>
  <c r="J87" i="10"/>
  <c r="D53" i="11"/>
  <c r="D81" i="11"/>
  <c r="D101" i="11"/>
  <c r="D107" i="11"/>
  <c r="X6" i="12"/>
  <c r="X36" i="12"/>
  <c r="U36" i="12"/>
  <c r="V36" i="12"/>
  <c r="K30" i="14"/>
  <c r="J30" i="14"/>
  <c r="I30" i="14"/>
  <c r="J43" i="14"/>
  <c r="I43" i="14"/>
  <c r="H51" i="14"/>
  <c r="K43" i="14"/>
  <c r="F65" i="14"/>
  <c r="K72" i="14"/>
  <c r="J72" i="14"/>
  <c r="I72" i="14"/>
  <c r="G107" i="14"/>
  <c r="K106" i="14"/>
  <c r="J106" i="14"/>
  <c r="I106" i="14"/>
  <c r="K141" i="14"/>
  <c r="J141" i="14"/>
  <c r="H149" i="14"/>
  <c r="I141" i="14"/>
  <c r="L24" i="15"/>
  <c r="K24" i="15"/>
  <c r="M24" i="15"/>
  <c r="J24" i="15"/>
  <c r="I24" i="15"/>
  <c r="M34" i="15"/>
  <c r="L34" i="15"/>
  <c r="I34" i="15"/>
  <c r="K34" i="15"/>
  <c r="J34" i="15"/>
  <c r="F49" i="15"/>
  <c r="M129" i="15"/>
  <c r="L129" i="15"/>
  <c r="K129" i="15"/>
  <c r="I129" i="15"/>
  <c r="J129" i="15"/>
  <c r="I154" i="18"/>
  <c r="J154" i="18"/>
  <c r="L9" i="8"/>
  <c r="J11" i="8"/>
  <c r="H13" i="8"/>
  <c r="L17" i="8"/>
  <c r="J19" i="8"/>
  <c r="L36" i="8"/>
  <c r="J38" i="8"/>
  <c r="H40" i="8"/>
  <c r="F53" i="8"/>
  <c r="F61" i="8"/>
  <c r="H78" i="8"/>
  <c r="H97" i="8"/>
  <c r="L101" i="8"/>
  <c r="J103" i="8"/>
  <c r="H105" i="8"/>
  <c r="L109" i="8"/>
  <c r="I9" i="9"/>
  <c r="G11" i="9"/>
  <c r="P11" i="9"/>
  <c r="O11" i="9"/>
  <c r="E13" i="9"/>
  <c r="M13" i="9"/>
  <c r="S16" i="9"/>
  <c r="R16" i="9"/>
  <c r="I17" i="9"/>
  <c r="G19" i="9"/>
  <c r="P19" i="9"/>
  <c r="O19" i="9"/>
  <c r="E21" i="9"/>
  <c r="M21" i="9"/>
  <c r="F83" i="10"/>
  <c r="D13" i="11"/>
  <c r="D33" i="11"/>
  <c r="D54" i="11"/>
  <c r="D75" i="11"/>
  <c r="D108" i="11"/>
  <c r="K13" i="14"/>
  <c r="J13" i="14"/>
  <c r="I13" i="14"/>
  <c r="G65" i="14"/>
  <c r="K64" i="14"/>
  <c r="J64" i="14"/>
  <c r="I64" i="14"/>
  <c r="K99" i="14"/>
  <c r="J99" i="14"/>
  <c r="I99" i="14"/>
  <c r="H107" i="14"/>
  <c r="K133" i="14"/>
  <c r="J133" i="14"/>
  <c r="I133" i="14"/>
  <c r="L41" i="15"/>
  <c r="K41" i="15"/>
  <c r="J41" i="15"/>
  <c r="H49" i="15"/>
  <c r="M41" i="15"/>
  <c r="I41" i="15"/>
  <c r="L28" i="17"/>
  <c r="K28" i="17"/>
  <c r="I28" i="17"/>
  <c r="J28" i="17"/>
  <c r="AA14" i="18"/>
  <c r="Z14" i="18"/>
  <c r="L14" i="8"/>
  <c r="J16" i="8"/>
  <c r="L33" i="8"/>
  <c r="J35" i="8"/>
  <c r="L41" i="8"/>
  <c r="J43" i="8"/>
  <c r="L98" i="8"/>
  <c r="J100" i="8"/>
  <c r="L106" i="8"/>
  <c r="J108" i="8"/>
  <c r="R9" i="9"/>
  <c r="S9" i="9"/>
  <c r="I10" i="9"/>
  <c r="G12" i="9"/>
  <c r="O12" i="9"/>
  <c r="P12" i="9"/>
  <c r="E14" i="9"/>
  <c r="M14" i="9"/>
  <c r="R17" i="9"/>
  <c r="S17" i="9"/>
  <c r="I18" i="9"/>
  <c r="G20" i="9"/>
  <c r="O20" i="9"/>
  <c r="P20" i="9"/>
  <c r="H78" i="10"/>
  <c r="D14" i="11"/>
  <c r="D34" i="11"/>
  <c r="D61" i="11"/>
  <c r="D76" i="11"/>
  <c r="D96" i="11"/>
  <c r="L9" i="12"/>
  <c r="K9" i="12"/>
  <c r="X35" i="12"/>
  <c r="X44" i="12"/>
  <c r="X52" i="12"/>
  <c r="K12" i="14"/>
  <c r="J12" i="14"/>
  <c r="I12" i="14"/>
  <c r="J17" i="14"/>
  <c r="I17" i="14"/>
  <c r="K17" i="14"/>
  <c r="J26" i="14"/>
  <c r="I26" i="14"/>
  <c r="K26" i="14"/>
  <c r="K46" i="14"/>
  <c r="J46" i="14"/>
  <c r="I46" i="14"/>
  <c r="K81" i="14"/>
  <c r="J81" i="14"/>
  <c r="I81" i="14"/>
  <c r="D93" i="14"/>
  <c r="K115" i="14"/>
  <c r="J115" i="14"/>
  <c r="I115" i="14"/>
  <c r="E135" i="14"/>
  <c r="M57" i="15"/>
  <c r="J57" i="15"/>
  <c r="L57" i="15"/>
  <c r="K57" i="15"/>
  <c r="I57" i="15"/>
  <c r="E77" i="16"/>
  <c r="G37" i="17"/>
  <c r="L11" i="8"/>
  <c r="J13" i="8"/>
  <c r="L19" i="8"/>
  <c r="J21" i="8"/>
  <c r="J32" i="8"/>
  <c r="L38" i="8"/>
  <c r="J40" i="8"/>
  <c r="J97" i="8"/>
  <c r="L103" i="8"/>
  <c r="J105" i="8"/>
  <c r="S10" i="9"/>
  <c r="R10" i="9"/>
  <c r="I11" i="9"/>
  <c r="G13" i="9"/>
  <c r="P13" i="9"/>
  <c r="O13" i="9"/>
  <c r="E15" i="9"/>
  <c r="M15" i="9"/>
  <c r="S18" i="9"/>
  <c r="R18" i="9"/>
  <c r="I19" i="9"/>
  <c r="G21" i="9"/>
  <c r="P21" i="9"/>
  <c r="O21" i="9"/>
  <c r="J78" i="10"/>
  <c r="H79" i="10"/>
  <c r="D41" i="11"/>
  <c r="D62" i="11"/>
  <c r="D77" i="11"/>
  <c r="D83" i="11"/>
  <c r="D97" i="11"/>
  <c r="D103" i="11"/>
  <c r="X39" i="12"/>
  <c r="X47" i="12"/>
  <c r="E37" i="14"/>
  <c r="K39" i="14"/>
  <c r="J39" i="14"/>
  <c r="I39" i="14"/>
  <c r="K73" i="14"/>
  <c r="J73" i="14"/>
  <c r="I73" i="14"/>
  <c r="E93" i="14"/>
  <c r="F135" i="14"/>
  <c r="K142" i="14"/>
  <c r="J142" i="14"/>
  <c r="I142" i="14"/>
  <c r="H121" i="16"/>
  <c r="L122" i="16"/>
  <c r="K122" i="16"/>
  <c r="I122" i="16"/>
  <c r="J122" i="16"/>
  <c r="D49" i="17"/>
  <c r="H106" i="18"/>
  <c r="K107" i="18"/>
  <c r="I107" i="18"/>
  <c r="J107" i="18"/>
  <c r="C23" i="14"/>
  <c r="I18" i="14"/>
  <c r="K18" i="14"/>
  <c r="J18" i="14"/>
  <c r="I27" i="14"/>
  <c r="K27" i="14"/>
  <c r="J27" i="14"/>
  <c r="F37" i="14"/>
  <c r="I35" i="14"/>
  <c r="K35" i="14"/>
  <c r="J35" i="14"/>
  <c r="I44" i="14"/>
  <c r="K44" i="14"/>
  <c r="J44" i="14"/>
  <c r="I53" i="14"/>
  <c r="K53" i="14"/>
  <c r="J53" i="14"/>
  <c r="D65" i="14"/>
  <c r="I61" i="14"/>
  <c r="K61" i="14"/>
  <c r="J61" i="14"/>
  <c r="I70" i="14"/>
  <c r="K70" i="14"/>
  <c r="J70" i="14"/>
  <c r="G79" i="14"/>
  <c r="I78" i="14"/>
  <c r="J78" i="14"/>
  <c r="K78" i="14"/>
  <c r="I87" i="14"/>
  <c r="K87" i="14"/>
  <c r="J87" i="14"/>
  <c r="I96" i="14"/>
  <c r="K96" i="14"/>
  <c r="J96" i="14"/>
  <c r="E107" i="14"/>
  <c r="I104" i="14"/>
  <c r="K104" i="14"/>
  <c r="J104" i="14"/>
  <c r="I113" i="14"/>
  <c r="H121" i="14"/>
  <c r="K113" i="14"/>
  <c r="J113" i="14"/>
  <c r="C135" i="14"/>
  <c r="I130" i="14"/>
  <c r="K130" i="14"/>
  <c r="J130" i="14"/>
  <c r="I139" i="14"/>
  <c r="K139" i="14"/>
  <c r="J139" i="14"/>
  <c r="F149" i="14"/>
  <c r="I147" i="14"/>
  <c r="J147" i="14"/>
  <c r="K147" i="14"/>
  <c r="I156" i="14"/>
  <c r="K156" i="14"/>
  <c r="J156" i="14"/>
  <c r="G21" i="15"/>
  <c r="K20" i="15"/>
  <c r="J20" i="15"/>
  <c r="I20" i="15"/>
  <c r="M20" i="15"/>
  <c r="L20" i="15"/>
  <c r="M26" i="15"/>
  <c r="I26" i="15"/>
  <c r="J26" i="15"/>
  <c r="L26" i="15"/>
  <c r="K26" i="15"/>
  <c r="C119" i="15"/>
  <c r="L127" i="15"/>
  <c r="K127" i="15"/>
  <c r="J127" i="15"/>
  <c r="I127" i="15"/>
  <c r="M127" i="15"/>
  <c r="D21" i="16"/>
  <c r="C49" i="16"/>
  <c r="F65" i="16"/>
  <c r="L128" i="16"/>
  <c r="K128" i="16"/>
  <c r="J128" i="16"/>
  <c r="I128" i="16"/>
  <c r="M34" i="17"/>
  <c r="L34" i="17"/>
  <c r="K34" i="17"/>
  <c r="J34" i="17"/>
  <c r="I34" i="17"/>
  <c r="D74" i="11"/>
  <c r="D78" i="11"/>
  <c r="D82" i="11"/>
  <c r="D86" i="11"/>
  <c r="D98" i="11"/>
  <c r="D102" i="11"/>
  <c r="D106" i="11"/>
  <c r="K11" i="14"/>
  <c r="J11" i="14"/>
  <c r="I11" i="14"/>
  <c r="D23" i="14"/>
  <c r="K19" i="14"/>
  <c r="J19" i="14"/>
  <c r="I19" i="14"/>
  <c r="K28" i="14"/>
  <c r="J28" i="14"/>
  <c r="I28" i="14"/>
  <c r="G37" i="14"/>
  <c r="K36" i="14"/>
  <c r="J36" i="14"/>
  <c r="I36" i="14"/>
  <c r="K45" i="14"/>
  <c r="J45" i="14"/>
  <c r="I45" i="14"/>
  <c r="K54" i="14"/>
  <c r="J54" i="14"/>
  <c r="I54" i="14"/>
  <c r="E65" i="14"/>
  <c r="K62" i="14"/>
  <c r="J62" i="14"/>
  <c r="I62" i="14"/>
  <c r="K71" i="14"/>
  <c r="H79" i="14"/>
  <c r="I71" i="14"/>
  <c r="J71" i="14"/>
  <c r="C93" i="14"/>
  <c r="K88" i="14"/>
  <c r="J88" i="14"/>
  <c r="I88" i="14"/>
  <c r="K97" i="14"/>
  <c r="J97" i="14"/>
  <c r="I97" i="14"/>
  <c r="F107" i="14"/>
  <c r="K105" i="14"/>
  <c r="J105" i="14"/>
  <c r="I105" i="14"/>
  <c r="K114" i="14"/>
  <c r="J114" i="14"/>
  <c r="I114" i="14"/>
  <c r="K123" i="14"/>
  <c r="J123" i="14"/>
  <c r="I123" i="14"/>
  <c r="D135" i="14"/>
  <c r="K131" i="14"/>
  <c r="J131" i="14"/>
  <c r="I131" i="14"/>
  <c r="K140" i="14"/>
  <c r="I140" i="14"/>
  <c r="J140" i="14"/>
  <c r="G149" i="14"/>
  <c r="K148" i="14"/>
  <c r="J148" i="14"/>
  <c r="I148" i="14"/>
  <c r="K157" i="14"/>
  <c r="J157" i="14"/>
  <c r="I157" i="14"/>
  <c r="M9" i="15"/>
  <c r="L9" i="15"/>
  <c r="K9" i="15"/>
  <c r="J9" i="15"/>
  <c r="I9" i="15"/>
  <c r="H21" i="15"/>
  <c r="M13" i="15"/>
  <c r="L13" i="15"/>
  <c r="K13" i="15"/>
  <c r="J13" i="15"/>
  <c r="I13" i="15"/>
  <c r="M31" i="15"/>
  <c r="J31" i="15"/>
  <c r="L31" i="15"/>
  <c r="K31" i="15"/>
  <c r="I31" i="15"/>
  <c r="E49" i="15"/>
  <c r="M48" i="15"/>
  <c r="J48" i="15"/>
  <c r="L48" i="15"/>
  <c r="K48" i="15"/>
  <c r="I48" i="15"/>
  <c r="E119" i="15"/>
  <c r="L20" i="16"/>
  <c r="K20" i="16"/>
  <c r="I20" i="16"/>
  <c r="J20" i="16"/>
  <c r="C77" i="16"/>
  <c r="F93" i="16"/>
  <c r="L156" i="16"/>
  <c r="K156" i="16"/>
  <c r="I156" i="16"/>
  <c r="J156" i="16"/>
  <c r="E37" i="17"/>
  <c r="K85" i="18"/>
  <c r="I85" i="18"/>
  <c r="J85" i="18"/>
  <c r="D11" i="11"/>
  <c r="D15" i="11"/>
  <c r="D19" i="11"/>
  <c r="D31" i="11"/>
  <c r="D35" i="11"/>
  <c r="D39" i="11"/>
  <c r="D55" i="11"/>
  <c r="D59" i="11"/>
  <c r="D63" i="11"/>
  <c r="J14" i="14"/>
  <c r="I14" i="14"/>
  <c r="K14" i="14"/>
  <c r="G23" i="14"/>
  <c r="J22" i="14"/>
  <c r="I22" i="14"/>
  <c r="K22" i="14"/>
  <c r="J31" i="14"/>
  <c r="I31" i="14"/>
  <c r="K31" i="14"/>
  <c r="J40" i="14"/>
  <c r="I40" i="14"/>
  <c r="K40" i="14"/>
  <c r="E51" i="14"/>
  <c r="J48" i="14"/>
  <c r="I48" i="14"/>
  <c r="K48" i="14"/>
  <c r="K57" i="14"/>
  <c r="J57" i="14"/>
  <c r="I57" i="14"/>
  <c r="H65" i="14"/>
  <c r="C79" i="14"/>
  <c r="K74" i="14"/>
  <c r="J74" i="14"/>
  <c r="I74" i="14"/>
  <c r="K83" i="14"/>
  <c r="J83" i="14"/>
  <c r="I83" i="14"/>
  <c r="F93" i="14"/>
  <c r="K91" i="14"/>
  <c r="J91" i="14"/>
  <c r="I91" i="14"/>
  <c r="K100" i="14"/>
  <c r="J100" i="14"/>
  <c r="I100" i="14"/>
  <c r="K109" i="14"/>
  <c r="J109" i="14"/>
  <c r="I109" i="14"/>
  <c r="D121" i="14"/>
  <c r="K117" i="14"/>
  <c r="J117" i="14"/>
  <c r="I117" i="14"/>
  <c r="K126" i="14"/>
  <c r="J126" i="14"/>
  <c r="I126" i="14"/>
  <c r="G135" i="14"/>
  <c r="K134" i="14"/>
  <c r="J134" i="14"/>
  <c r="I134" i="14"/>
  <c r="K143" i="14"/>
  <c r="J143" i="14"/>
  <c r="I143" i="14"/>
  <c r="K152" i="14"/>
  <c r="J152" i="14"/>
  <c r="I152" i="14"/>
  <c r="E163" i="14"/>
  <c r="K160" i="14"/>
  <c r="J160" i="14"/>
  <c r="I160" i="14"/>
  <c r="C21" i="15"/>
  <c r="J18" i="15"/>
  <c r="L18" i="15"/>
  <c r="K18" i="15"/>
  <c r="I18" i="15"/>
  <c r="M18" i="15"/>
  <c r="D35" i="15"/>
  <c r="J30" i="15"/>
  <c r="I30" i="15"/>
  <c r="M30" i="15"/>
  <c r="L30" i="15"/>
  <c r="K30" i="15"/>
  <c r="K44" i="15"/>
  <c r="J44" i="15"/>
  <c r="I44" i="15"/>
  <c r="M44" i="15"/>
  <c r="L44" i="15"/>
  <c r="M155" i="15"/>
  <c r="L155" i="15"/>
  <c r="K155" i="15"/>
  <c r="I155" i="15"/>
  <c r="J155" i="15"/>
  <c r="F9" i="16"/>
  <c r="L59" i="16"/>
  <c r="K59" i="16"/>
  <c r="J59" i="16"/>
  <c r="I59" i="16"/>
  <c r="G105" i="16"/>
  <c r="G21" i="17"/>
  <c r="F49" i="17"/>
  <c r="I15" i="14"/>
  <c r="H23" i="14"/>
  <c r="K15" i="14"/>
  <c r="J15" i="14"/>
  <c r="C37" i="14"/>
  <c r="I32" i="14"/>
  <c r="K32" i="14"/>
  <c r="J32" i="14"/>
  <c r="I41" i="14"/>
  <c r="K41" i="14"/>
  <c r="J41" i="14"/>
  <c r="F51" i="14"/>
  <c r="I49" i="14"/>
  <c r="K49" i="14"/>
  <c r="J49" i="14"/>
  <c r="J58" i="14"/>
  <c r="I58" i="14"/>
  <c r="K58" i="14"/>
  <c r="J67" i="14"/>
  <c r="I67" i="14"/>
  <c r="K67" i="14"/>
  <c r="D79" i="14"/>
  <c r="J75" i="14"/>
  <c r="I75" i="14"/>
  <c r="K75" i="14"/>
  <c r="J84" i="14"/>
  <c r="I84" i="14"/>
  <c r="K84" i="14"/>
  <c r="G93" i="14"/>
  <c r="J92" i="14"/>
  <c r="I92" i="14"/>
  <c r="K92" i="14"/>
  <c r="J101" i="14"/>
  <c r="I101" i="14"/>
  <c r="K101" i="14"/>
  <c r="J110" i="14"/>
  <c r="I110" i="14"/>
  <c r="K110" i="14"/>
  <c r="E121" i="14"/>
  <c r="J118" i="14"/>
  <c r="I118" i="14"/>
  <c r="K118" i="14"/>
  <c r="J127" i="14"/>
  <c r="I127" i="14"/>
  <c r="H135" i="14"/>
  <c r="K127" i="14"/>
  <c r="C149" i="14"/>
  <c r="J144" i="14"/>
  <c r="I144" i="14"/>
  <c r="K144" i="14"/>
  <c r="J153" i="14"/>
  <c r="I153" i="14"/>
  <c r="K153" i="14"/>
  <c r="F163" i="14"/>
  <c r="J161" i="14"/>
  <c r="I161" i="14"/>
  <c r="K161" i="14"/>
  <c r="J11" i="15"/>
  <c r="I11" i="15"/>
  <c r="L11" i="15"/>
  <c r="K11" i="15"/>
  <c r="M11" i="15"/>
  <c r="D21" i="15"/>
  <c r="J15" i="15"/>
  <c r="I15" i="15"/>
  <c r="L15" i="15"/>
  <c r="K15" i="15"/>
  <c r="M15" i="15"/>
  <c r="E35" i="15"/>
  <c r="M40" i="15"/>
  <c r="J40" i="15"/>
  <c r="K40" i="15"/>
  <c r="I40" i="15"/>
  <c r="L40" i="15"/>
  <c r="L58" i="15"/>
  <c r="K58" i="15"/>
  <c r="J58" i="15"/>
  <c r="I58" i="15"/>
  <c r="M58" i="15"/>
  <c r="L87" i="16"/>
  <c r="K87" i="16"/>
  <c r="I87" i="16"/>
  <c r="J87" i="16"/>
  <c r="G133" i="16"/>
  <c r="D104" i="18"/>
  <c r="N146" i="18"/>
  <c r="D8" i="11"/>
  <c r="D12" i="11"/>
  <c r="D16" i="11"/>
  <c r="D20" i="11"/>
  <c r="D32" i="11"/>
  <c r="D36" i="11"/>
  <c r="D40" i="11"/>
  <c r="D52" i="11"/>
  <c r="D56" i="11"/>
  <c r="D60" i="11"/>
  <c r="D64" i="11"/>
  <c r="K16" i="14"/>
  <c r="J16" i="14"/>
  <c r="I16" i="14"/>
  <c r="K25" i="14"/>
  <c r="J25" i="14"/>
  <c r="I25" i="14"/>
  <c r="D37" i="14"/>
  <c r="K33" i="14"/>
  <c r="J33" i="14"/>
  <c r="I33" i="14"/>
  <c r="K42" i="14"/>
  <c r="J42" i="14"/>
  <c r="I42" i="14"/>
  <c r="G51" i="14"/>
  <c r="K50" i="14"/>
  <c r="J50" i="14"/>
  <c r="I50" i="14"/>
  <c r="I59" i="14"/>
  <c r="K59" i="14"/>
  <c r="J59" i="14"/>
  <c r="I68" i="14"/>
  <c r="K68" i="14"/>
  <c r="J68" i="14"/>
  <c r="E79" i="14"/>
  <c r="I76" i="14"/>
  <c r="K76" i="14"/>
  <c r="J76" i="14"/>
  <c r="I85" i="14"/>
  <c r="H93" i="14"/>
  <c r="K85" i="14"/>
  <c r="J85" i="14"/>
  <c r="C107" i="14"/>
  <c r="I102" i="14"/>
  <c r="K102" i="14"/>
  <c r="J102" i="14"/>
  <c r="I111" i="14"/>
  <c r="K111" i="14"/>
  <c r="J111" i="14"/>
  <c r="F121" i="14"/>
  <c r="I119" i="14"/>
  <c r="K119" i="14"/>
  <c r="J119" i="14"/>
  <c r="I128" i="14"/>
  <c r="K128" i="14"/>
  <c r="J128" i="14"/>
  <c r="I137" i="14"/>
  <c r="K137" i="14"/>
  <c r="J137" i="14"/>
  <c r="D149" i="14"/>
  <c r="I145" i="14"/>
  <c r="K145" i="14"/>
  <c r="J145" i="14"/>
  <c r="I154" i="14"/>
  <c r="K154" i="14"/>
  <c r="J154" i="14"/>
  <c r="G163" i="14"/>
  <c r="I162" i="14"/>
  <c r="K162" i="14"/>
  <c r="J162" i="14"/>
  <c r="E21" i="15"/>
  <c r="G35" i="15"/>
  <c r="M43" i="15"/>
  <c r="L43" i="15"/>
  <c r="I43" i="15"/>
  <c r="J43" i="15"/>
  <c r="K43" i="15"/>
  <c r="K53" i="15"/>
  <c r="J53" i="15"/>
  <c r="I53" i="15"/>
  <c r="M53" i="15"/>
  <c r="L53" i="15"/>
  <c r="M100" i="15"/>
  <c r="L100" i="15"/>
  <c r="J100" i="15"/>
  <c r="K100" i="15"/>
  <c r="I100" i="15"/>
  <c r="M25" i="16"/>
  <c r="L25" i="16"/>
  <c r="K25" i="16"/>
  <c r="J25" i="16"/>
  <c r="I25" i="16"/>
  <c r="D37" i="16"/>
  <c r="L104" i="18"/>
  <c r="V146" i="18"/>
  <c r="C65" i="14"/>
  <c r="J60" i="14"/>
  <c r="I60" i="14"/>
  <c r="K60" i="14"/>
  <c r="J69" i="14"/>
  <c r="I69" i="14"/>
  <c r="K69" i="14"/>
  <c r="F79" i="14"/>
  <c r="J77" i="14"/>
  <c r="I77" i="14"/>
  <c r="K77" i="14"/>
  <c r="J86" i="14"/>
  <c r="I86" i="14"/>
  <c r="K86" i="14"/>
  <c r="J95" i="14"/>
  <c r="I95" i="14"/>
  <c r="K95" i="14"/>
  <c r="D107" i="14"/>
  <c r="J103" i="14"/>
  <c r="I103" i="14"/>
  <c r="K103" i="14"/>
  <c r="J112" i="14"/>
  <c r="I112" i="14"/>
  <c r="K112" i="14"/>
  <c r="G121" i="14"/>
  <c r="J120" i="14"/>
  <c r="I120" i="14"/>
  <c r="K120" i="14"/>
  <c r="J129" i="14"/>
  <c r="I129" i="14"/>
  <c r="K129" i="14"/>
  <c r="J138" i="14"/>
  <c r="I138" i="14"/>
  <c r="K138" i="14"/>
  <c r="E149" i="14"/>
  <c r="J146" i="14"/>
  <c r="I146" i="14"/>
  <c r="K146" i="14"/>
  <c r="H163" i="14"/>
  <c r="J155" i="14"/>
  <c r="I155" i="14"/>
  <c r="K155" i="14"/>
  <c r="M10" i="15"/>
  <c r="J10" i="15"/>
  <c r="I10" i="15"/>
  <c r="L10" i="15"/>
  <c r="K10" i="15"/>
  <c r="F21" i="15"/>
  <c r="M14" i="15"/>
  <c r="J14" i="15"/>
  <c r="I14" i="15"/>
  <c r="L14" i="15"/>
  <c r="K14" i="15"/>
  <c r="K16" i="15"/>
  <c r="J16" i="15"/>
  <c r="L16" i="15"/>
  <c r="I16" i="15"/>
  <c r="M16" i="15"/>
  <c r="K27" i="15"/>
  <c r="J27" i="15"/>
  <c r="L27" i="15"/>
  <c r="H35" i="15"/>
  <c r="I27" i="15"/>
  <c r="M27" i="15"/>
  <c r="L32" i="15"/>
  <c r="K32" i="15"/>
  <c r="J32" i="15"/>
  <c r="M32" i="15"/>
  <c r="I32" i="15"/>
  <c r="L67" i="15"/>
  <c r="K67" i="15"/>
  <c r="J67" i="15"/>
  <c r="M67" i="15"/>
  <c r="I67" i="15"/>
  <c r="M109" i="15"/>
  <c r="L109" i="15"/>
  <c r="J109" i="15"/>
  <c r="K109" i="15"/>
  <c r="I109" i="15"/>
  <c r="L53" i="16"/>
  <c r="K53" i="16"/>
  <c r="I53" i="16"/>
  <c r="J53" i="16"/>
  <c r="D65" i="16"/>
  <c r="G9" i="17"/>
  <c r="M97" i="17"/>
  <c r="K61" i="15"/>
  <c r="J61" i="15"/>
  <c r="I61" i="15"/>
  <c r="L61" i="15"/>
  <c r="M61" i="15"/>
  <c r="K79" i="15"/>
  <c r="J79" i="15"/>
  <c r="I79" i="15"/>
  <c r="L79" i="15"/>
  <c r="M79" i="15"/>
  <c r="M83" i="15"/>
  <c r="L83" i="15"/>
  <c r="J83" i="15"/>
  <c r="H91" i="15"/>
  <c r="I83" i="15"/>
  <c r="K83" i="15"/>
  <c r="L110" i="15"/>
  <c r="K110" i="15"/>
  <c r="J110" i="15"/>
  <c r="I110" i="15"/>
  <c r="M110" i="15"/>
  <c r="M112" i="15"/>
  <c r="L112" i="15"/>
  <c r="K112" i="15"/>
  <c r="I112" i="15"/>
  <c r="J112" i="15"/>
  <c r="D133" i="15"/>
  <c r="E147" i="15"/>
  <c r="L27" i="16"/>
  <c r="K27" i="16"/>
  <c r="I27" i="16"/>
  <c r="H35" i="16"/>
  <c r="J27" i="16"/>
  <c r="L61" i="16"/>
  <c r="K61" i="16"/>
  <c r="I61" i="16"/>
  <c r="J61" i="16"/>
  <c r="L96" i="16"/>
  <c r="K96" i="16"/>
  <c r="I96" i="16"/>
  <c r="J96" i="16"/>
  <c r="L130" i="16"/>
  <c r="K130" i="16"/>
  <c r="I130" i="16"/>
  <c r="J130" i="16"/>
  <c r="S10" i="18"/>
  <c r="R10" i="18"/>
  <c r="I68" i="18"/>
  <c r="H76" i="18"/>
  <c r="J68" i="18"/>
  <c r="D78" i="18"/>
  <c r="N120" i="18"/>
  <c r="K137" i="18"/>
  <c r="I137" i="18"/>
  <c r="J137" i="18"/>
  <c r="M74" i="15"/>
  <c r="J74" i="15"/>
  <c r="L74" i="15"/>
  <c r="K74" i="15"/>
  <c r="I74" i="15"/>
  <c r="L118" i="15"/>
  <c r="K118" i="15"/>
  <c r="J118" i="15"/>
  <c r="I118" i="15"/>
  <c r="M118" i="15"/>
  <c r="M121" i="15"/>
  <c r="L121" i="15"/>
  <c r="K121" i="15"/>
  <c r="I121" i="15"/>
  <c r="J121" i="15"/>
  <c r="F133" i="15"/>
  <c r="M136" i="15"/>
  <c r="L136" i="15"/>
  <c r="K136" i="15"/>
  <c r="J136" i="15"/>
  <c r="I136" i="15"/>
  <c r="G147" i="15"/>
  <c r="M11" i="16"/>
  <c r="L11" i="16"/>
  <c r="K11" i="16"/>
  <c r="J11" i="16"/>
  <c r="I11" i="16"/>
  <c r="L33" i="16"/>
  <c r="K33" i="16"/>
  <c r="J33" i="16"/>
  <c r="I33" i="16"/>
  <c r="L68" i="16"/>
  <c r="K68" i="16"/>
  <c r="J68" i="16"/>
  <c r="I68" i="16"/>
  <c r="L102" i="16"/>
  <c r="K102" i="16"/>
  <c r="J102" i="16"/>
  <c r="I102" i="16"/>
  <c r="M137" i="16"/>
  <c r="L137" i="16"/>
  <c r="K137" i="16"/>
  <c r="J137" i="16"/>
  <c r="I137" i="16"/>
  <c r="D149" i="16"/>
  <c r="C161" i="16"/>
  <c r="L43" i="17"/>
  <c r="K43" i="17"/>
  <c r="J43" i="17"/>
  <c r="I43" i="17"/>
  <c r="M118" i="17"/>
  <c r="P76" i="18"/>
  <c r="L78" i="18"/>
  <c r="K89" i="18"/>
  <c r="I89" i="18"/>
  <c r="J89" i="18"/>
  <c r="V120" i="18"/>
  <c r="K158" i="18"/>
  <c r="I158" i="18"/>
  <c r="J158" i="18"/>
  <c r="C77" i="15"/>
  <c r="K70" i="15"/>
  <c r="J70" i="15"/>
  <c r="I70" i="15"/>
  <c r="M70" i="15"/>
  <c r="L70" i="15"/>
  <c r="M117" i="15"/>
  <c r="L117" i="15"/>
  <c r="J117" i="15"/>
  <c r="K117" i="15"/>
  <c r="I117" i="15"/>
  <c r="M146" i="15"/>
  <c r="L146" i="15"/>
  <c r="K146" i="15"/>
  <c r="I146" i="15"/>
  <c r="J146" i="15"/>
  <c r="F161" i="15"/>
  <c r="L16" i="16"/>
  <c r="K16" i="16"/>
  <c r="I16" i="16"/>
  <c r="J16" i="16"/>
  <c r="M44" i="16"/>
  <c r="L44" i="16"/>
  <c r="K44" i="16"/>
  <c r="I44" i="16"/>
  <c r="J44" i="16"/>
  <c r="L113" i="16"/>
  <c r="K113" i="16"/>
  <c r="I113" i="16"/>
  <c r="J113" i="16"/>
  <c r="R9" i="17"/>
  <c r="Y20" i="17"/>
  <c r="W20" i="17"/>
  <c r="M54" i="17"/>
  <c r="I12" i="18"/>
  <c r="H20" i="18"/>
  <c r="J12" i="18"/>
  <c r="D22" i="18"/>
  <c r="G36" i="18"/>
  <c r="N48" i="18"/>
  <c r="V64" i="18"/>
  <c r="I102" i="18"/>
  <c r="J102" i="18"/>
  <c r="F63" i="15"/>
  <c r="M66" i="15"/>
  <c r="J66" i="15"/>
  <c r="I66" i="15"/>
  <c r="L66" i="15"/>
  <c r="K66" i="15"/>
  <c r="G77" i="15"/>
  <c r="L84" i="15"/>
  <c r="K84" i="15"/>
  <c r="J84" i="15"/>
  <c r="I84" i="15"/>
  <c r="M84" i="15"/>
  <c r="M86" i="15"/>
  <c r="L86" i="15"/>
  <c r="K86" i="15"/>
  <c r="I86" i="15"/>
  <c r="J86" i="15"/>
  <c r="D105" i="15"/>
  <c r="M126" i="15"/>
  <c r="L126" i="15"/>
  <c r="J126" i="15"/>
  <c r="K126" i="15"/>
  <c r="I126" i="15"/>
  <c r="M153" i="15"/>
  <c r="L153" i="15"/>
  <c r="K153" i="15"/>
  <c r="J153" i="15"/>
  <c r="I153" i="15"/>
  <c r="H161" i="15"/>
  <c r="L19" i="16"/>
  <c r="K19" i="16"/>
  <c r="J19" i="16"/>
  <c r="I19" i="16"/>
  <c r="M85" i="16"/>
  <c r="L85" i="16"/>
  <c r="K85" i="16"/>
  <c r="J85" i="16"/>
  <c r="I85" i="16"/>
  <c r="C135" i="16"/>
  <c r="L154" i="16"/>
  <c r="K154" i="16"/>
  <c r="J154" i="16"/>
  <c r="I154" i="16"/>
  <c r="L26" i="17"/>
  <c r="K26" i="17"/>
  <c r="J26" i="17"/>
  <c r="I26" i="17"/>
  <c r="F8" i="18"/>
  <c r="M20" i="18"/>
  <c r="P34" i="18"/>
  <c r="L36" i="18"/>
  <c r="K55" i="18"/>
  <c r="I55" i="18"/>
  <c r="J55" i="18"/>
  <c r="K124" i="18"/>
  <c r="I124" i="18"/>
  <c r="H132" i="18"/>
  <c r="J124" i="18"/>
  <c r="D134" i="18"/>
  <c r="M52" i="15"/>
  <c r="L52" i="15"/>
  <c r="I52" i="15"/>
  <c r="K52" i="15"/>
  <c r="J52" i="15"/>
  <c r="G63" i="15"/>
  <c r="M69" i="15"/>
  <c r="L69" i="15"/>
  <c r="I69" i="15"/>
  <c r="K69" i="15"/>
  <c r="H77" i="15"/>
  <c r="J69" i="15"/>
  <c r="L93" i="15"/>
  <c r="K93" i="15"/>
  <c r="J93" i="15"/>
  <c r="I93" i="15"/>
  <c r="M93" i="15"/>
  <c r="M95" i="15"/>
  <c r="L95" i="15"/>
  <c r="K95" i="15"/>
  <c r="I95" i="15"/>
  <c r="J95" i="15"/>
  <c r="M138" i="15"/>
  <c r="L138" i="15"/>
  <c r="K138" i="15"/>
  <c r="I138" i="15"/>
  <c r="J138" i="15"/>
  <c r="M12" i="16"/>
  <c r="L12" i="16"/>
  <c r="K12" i="16"/>
  <c r="I12" i="16"/>
  <c r="J12" i="16"/>
  <c r="C51" i="16"/>
  <c r="L70" i="16"/>
  <c r="K70" i="16"/>
  <c r="I70" i="16"/>
  <c r="J70" i="16"/>
  <c r="E79" i="16"/>
  <c r="D91" i="16"/>
  <c r="M104" i="16"/>
  <c r="L104" i="16"/>
  <c r="K104" i="16"/>
  <c r="I104" i="16"/>
  <c r="J104" i="16"/>
  <c r="G107" i="16"/>
  <c r="F119" i="16"/>
  <c r="M139" i="16"/>
  <c r="L139" i="16"/>
  <c r="K139" i="16"/>
  <c r="I139" i="16"/>
  <c r="J139" i="16"/>
  <c r="H147" i="16"/>
  <c r="D23" i="17"/>
  <c r="C35" i="17"/>
  <c r="L45" i="17"/>
  <c r="K45" i="17"/>
  <c r="I45" i="17"/>
  <c r="J45" i="17"/>
  <c r="V8" i="18"/>
  <c r="AA23" i="18"/>
  <c r="Z23" i="18"/>
  <c r="Y22" i="18"/>
  <c r="H50" i="18"/>
  <c r="K51" i="18"/>
  <c r="I51" i="18"/>
  <c r="J51" i="18"/>
  <c r="V90" i="18"/>
  <c r="L75" i="15"/>
  <c r="K75" i="15"/>
  <c r="J75" i="15"/>
  <c r="M75" i="15"/>
  <c r="I75" i="15"/>
  <c r="C91" i="15"/>
  <c r="L101" i="15"/>
  <c r="K101" i="15"/>
  <c r="J101" i="15"/>
  <c r="I101" i="15"/>
  <c r="M101" i="15"/>
  <c r="M103" i="15"/>
  <c r="L103" i="15"/>
  <c r="K103" i="15"/>
  <c r="I103" i="15"/>
  <c r="J103" i="15"/>
  <c r="C133" i="15"/>
  <c r="M144" i="15"/>
  <c r="L144" i="15"/>
  <c r="K144" i="15"/>
  <c r="J144" i="15"/>
  <c r="I144" i="15"/>
  <c r="L15" i="16"/>
  <c r="K15" i="16"/>
  <c r="J15" i="16"/>
  <c r="I15" i="16"/>
  <c r="C23" i="16"/>
  <c r="M42" i="16"/>
  <c r="L42" i="16"/>
  <c r="K42" i="16"/>
  <c r="J42" i="16"/>
  <c r="I42" i="16"/>
  <c r="E51" i="16"/>
  <c r="D63" i="16"/>
  <c r="L76" i="16"/>
  <c r="K76" i="16"/>
  <c r="J76" i="16"/>
  <c r="I76" i="16"/>
  <c r="G79" i="16"/>
  <c r="F91" i="16"/>
  <c r="L111" i="16"/>
  <c r="K111" i="16"/>
  <c r="J111" i="16"/>
  <c r="I111" i="16"/>
  <c r="H119" i="16"/>
  <c r="M145" i="16"/>
  <c r="L145" i="16"/>
  <c r="K145" i="16"/>
  <c r="J145" i="16"/>
  <c r="I145" i="16"/>
  <c r="F23" i="17"/>
  <c r="E35" i="17"/>
  <c r="M52" i="17"/>
  <c r="J13" i="18"/>
  <c r="I13" i="18"/>
  <c r="I38" i="18"/>
  <c r="J38" i="18"/>
  <c r="P50" i="18"/>
  <c r="I72" i="18"/>
  <c r="J72" i="18"/>
  <c r="I141" i="18"/>
  <c r="J141" i="18"/>
  <c r="D160" i="18"/>
  <c r="M17" i="15"/>
  <c r="L17" i="15"/>
  <c r="I17" i="15"/>
  <c r="K17" i="15"/>
  <c r="J17" i="15"/>
  <c r="F35" i="15"/>
  <c r="M29" i="15"/>
  <c r="L29" i="15"/>
  <c r="K29" i="15"/>
  <c r="J29" i="15"/>
  <c r="I29" i="15"/>
  <c r="M38" i="15"/>
  <c r="L38" i="15"/>
  <c r="K38" i="15"/>
  <c r="J38" i="15"/>
  <c r="I38" i="15"/>
  <c r="G49" i="15"/>
  <c r="M46" i="15"/>
  <c r="L46" i="15"/>
  <c r="K46" i="15"/>
  <c r="I46" i="15"/>
  <c r="J46" i="15"/>
  <c r="M55" i="15"/>
  <c r="L55" i="15"/>
  <c r="K55" i="15"/>
  <c r="H63" i="15"/>
  <c r="J55" i="15"/>
  <c r="I55" i="15"/>
  <c r="M72" i="15"/>
  <c r="L72" i="15"/>
  <c r="K72" i="15"/>
  <c r="J72" i="15"/>
  <c r="I72" i="15"/>
  <c r="M81" i="15"/>
  <c r="L81" i="15"/>
  <c r="K81" i="15"/>
  <c r="J81" i="15"/>
  <c r="I81" i="15"/>
  <c r="M89" i="15"/>
  <c r="L89" i="15"/>
  <c r="K89" i="15"/>
  <c r="J89" i="15"/>
  <c r="I89" i="15"/>
  <c r="C105" i="15"/>
  <c r="M98" i="15"/>
  <c r="L98" i="15"/>
  <c r="K98" i="15"/>
  <c r="J98" i="15"/>
  <c r="I98" i="15"/>
  <c r="M107" i="15"/>
  <c r="L107" i="15"/>
  <c r="K107" i="15"/>
  <c r="J107" i="15"/>
  <c r="I107" i="15"/>
  <c r="D119" i="15"/>
  <c r="M115" i="15"/>
  <c r="L115" i="15"/>
  <c r="K115" i="15"/>
  <c r="J115" i="15"/>
  <c r="I115" i="15"/>
  <c r="M124" i="15"/>
  <c r="L124" i="15"/>
  <c r="K124" i="15"/>
  <c r="J124" i="15"/>
  <c r="I124" i="15"/>
  <c r="E133" i="15"/>
  <c r="M132" i="15"/>
  <c r="L132" i="15"/>
  <c r="K132" i="15"/>
  <c r="J132" i="15"/>
  <c r="I132" i="15"/>
  <c r="F147" i="15"/>
  <c r="M141" i="15"/>
  <c r="L141" i="15"/>
  <c r="K141" i="15"/>
  <c r="J141" i="15"/>
  <c r="I141" i="15"/>
  <c r="M150" i="15"/>
  <c r="L150" i="15"/>
  <c r="K150" i="15"/>
  <c r="J150" i="15"/>
  <c r="I150" i="15"/>
  <c r="G161" i="15"/>
  <c r="M158" i="15"/>
  <c r="L158" i="15"/>
  <c r="K158" i="15"/>
  <c r="J158" i="15"/>
  <c r="I158" i="15"/>
  <c r="E9" i="16"/>
  <c r="C21" i="16"/>
  <c r="L30" i="16"/>
  <c r="K30" i="16"/>
  <c r="J30" i="16"/>
  <c r="I30" i="16"/>
  <c r="C37" i="16"/>
  <c r="M39" i="16"/>
  <c r="L39" i="16"/>
  <c r="K39" i="16"/>
  <c r="J39" i="16"/>
  <c r="I39" i="16"/>
  <c r="L47" i="16"/>
  <c r="K47" i="16"/>
  <c r="J47" i="16"/>
  <c r="I47" i="16"/>
  <c r="D51" i="16"/>
  <c r="C63" i="16"/>
  <c r="L56" i="16"/>
  <c r="K56" i="16"/>
  <c r="J56" i="16"/>
  <c r="I56" i="16"/>
  <c r="E65" i="16"/>
  <c r="D77" i="16"/>
  <c r="M73" i="16"/>
  <c r="L73" i="16"/>
  <c r="K73" i="16"/>
  <c r="J73" i="16"/>
  <c r="I73" i="16"/>
  <c r="F79" i="16"/>
  <c r="L82" i="16"/>
  <c r="K82" i="16"/>
  <c r="J82" i="16"/>
  <c r="I82" i="16"/>
  <c r="E91" i="16"/>
  <c r="M90" i="16"/>
  <c r="L90" i="16"/>
  <c r="K90" i="16"/>
  <c r="J90" i="16"/>
  <c r="I90" i="16"/>
  <c r="G93" i="16"/>
  <c r="F105" i="16"/>
  <c r="L99" i="16"/>
  <c r="K99" i="16"/>
  <c r="J99" i="16"/>
  <c r="I99" i="16"/>
  <c r="M108" i="16"/>
  <c r="H107" i="16"/>
  <c r="L108" i="16"/>
  <c r="K108" i="16"/>
  <c r="J108" i="16"/>
  <c r="I108" i="16"/>
  <c r="G119" i="16"/>
  <c r="L116" i="16"/>
  <c r="K116" i="16"/>
  <c r="J116" i="16"/>
  <c r="I116" i="16"/>
  <c r="M125" i="16"/>
  <c r="L125" i="16"/>
  <c r="K125" i="16"/>
  <c r="J125" i="16"/>
  <c r="H133" i="16"/>
  <c r="I125" i="16"/>
  <c r="L142" i="16"/>
  <c r="K142" i="16"/>
  <c r="J142" i="16"/>
  <c r="I142" i="16"/>
  <c r="C149" i="16"/>
  <c r="M151" i="16"/>
  <c r="L151" i="16"/>
  <c r="K151" i="16"/>
  <c r="J151" i="16"/>
  <c r="I151" i="16"/>
  <c r="M159" i="16"/>
  <c r="L159" i="16"/>
  <c r="K159" i="16"/>
  <c r="J159" i="16"/>
  <c r="I159" i="16"/>
  <c r="M10" i="17"/>
  <c r="L10" i="17"/>
  <c r="K10" i="17"/>
  <c r="J10" i="17"/>
  <c r="H9" i="17"/>
  <c r="I10" i="17"/>
  <c r="F21" i="17"/>
  <c r="M14" i="17"/>
  <c r="L14" i="17"/>
  <c r="K14" i="17"/>
  <c r="J14" i="17"/>
  <c r="I14" i="17"/>
  <c r="M18" i="17"/>
  <c r="L18" i="17"/>
  <c r="K18" i="17"/>
  <c r="J18" i="17"/>
  <c r="I18" i="17"/>
  <c r="E23" i="17"/>
  <c r="D35" i="17"/>
  <c r="M31" i="17"/>
  <c r="L31" i="17"/>
  <c r="K31" i="17"/>
  <c r="J31" i="17"/>
  <c r="I31" i="17"/>
  <c r="F37" i="17"/>
  <c r="M40" i="17"/>
  <c r="L40" i="17"/>
  <c r="K40" i="17"/>
  <c r="J40" i="17"/>
  <c r="I40" i="17"/>
  <c r="E49" i="17"/>
  <c r="M48" i="17"/>
  <c r="L48" i="17"/>
  <c r="K48" i="17"/>
  <c r="J48" i="17"/>
  <c r="I48" i="17"/>
  <c r="C8" i="18"/>
  <c r="X8" i="18"/>
  <c r="J17" i="18"/>
  <c r="I17" i="18"/>
  <c r="K17" i="18"/>
  <c r="AA18" i="18"/>
  <c r="Z18" i="18"/>
  <c r="F22" i="18"/>
  <c r="N34" i="18"/>
  <c r="S40" i="18"/>
  <c r="R40" i="18"/>
  <c r="Q48" i="18"/>
  <c r="K42" i="18"/>
  <c r="I42" i="18"/>
  <c r="J42" i="18"/>
  <c r="J56" i="18"/>
  <c r="I56" i="18"/>
  <c r="X64" i="18"/>
  <c r="J73" i="18"/>
  <c r="I73" i="18"/>
  <c r="F78" i="18"/>
  <c r="X90" i="18"/>
  <c r="F104" i="18"/>
  <c r="K108" i="18"/>
  <c r="J108" i="18"/>
  <c r="I108" i="18"/>
  <c r="P120" i="18"/>
  <c r="K125" i="18"/>
  <c r="J125" i="18"/>
  <c r="I125" i="18"/>
  <c r="P146" i="18"/>
  <c r="K142" i="18"/>
  <c r="J142" i="18"/>
  <c r="I142" i="18"/>
  <c r="L148" i="18"/>
  <c r="K159" i="18"/>
  <c r="J159" i="18"/>
  <c r="I159" i="18"/>
  <c r="D91" i="15"/>
  <c r="K87" i="15"/>
  <c r="J87" i="15"/>
  <c r="I87" i="15"/>
  <c r="L87" i="15"/>
  <c r="M87" i="15"/>
  <c r="K96" i="15"/>
  <c r="J96" i="15"/>
  <c r="I96" i="15"/>
  <c r="M96" i="15"/>
  <c r="L96" i="15"/>
  <c r="E105" i="15"/>
  <c r="K104" i="15"/>
  <c r="J104" i="15"/>
  <c r="I104" i="15"/>
  <c r="M104" i="15"/>
  <c r="L104" i="15"/>
  <c r="F119" i="15"/>
  <c r="K113" i="15"/>
  <c r="J113" i="15"/>
  <c r="I113" i="15"/>
  <c r="M113" i="15"/>
  <c r="L113" i="15"/>
  <c r="K122" i="15"/>
  <c r="J122" i="15"/>
  <c r="I122" i="15"/>
  <c r="M122" i="15"/>
  <c r="L122" i="15"/>
  <c r="G133" i="15"/>
  <c r="K130" i="15"/>
  <c r="J130" i="15"/>
  <c r="I130" i="15"/>
  <c r="L130" i="15"/>
  <c r="M130" i="15"/>
  <c r="L139" i="15"/>
  <c r="K139" i="15"/>
  <c r="J139" i="15"/>
  <c r="I139" i="15"/>
  <c r="H147" i="15"/>
  <c r="M139" i="15"/>
  <c r="L156" i="15"/>
  <c r="K156" i="15"/>
  <c r="J156" i="15"/>
  <c r="I156" i="15"/>
  <c r="M156" i="15"/>
  <c r="G9" i="16"/>
  <c r="E21" i="16"/>
  <c r="D23" i="16"/>
  <c r="C35" i="16"/>
  <c r="L28" i="16"/>
  <c r="K28" i="16"/>
  <c r="J28" i="16"/>
  <c r="I28" i="16"/>
  <c r="E37" i="16"/>
  <c r="D49" i="16"/>
  <c r="L45" i="16"/>
  <c r="K45" i="16"/>
  <c r="J45" i="16"/>
  <c r="I45" i="16"/>
  <c r="M45" i="16"/>
  <c r="F51" i="16"/>
  <c r="L54" i="16"/>
  <c r="K54" i="16"/>
  <c r="J54" i="16"/>
  <c r="I54" i="16"/>
  <c r="E63" i="16"/>
  <c r="L62" i="16"/>
  <c r="K62" i="16"/>
  <c r="J62" i="16"/>
  <c r="I62" i="16"/>
  <c r="M62" i="16"/>
  <c r="G65" i="16"/>
  <c r="F77" i="16"/>
  <c r="L71" i="16"/>
  <c r="K71" i="16"/>
  <c r="J71" i="16"/>
  <c r="I71" i="16"/>
  <c r="M71" i="16"/>
  <c r="L80" i="16"/>
  <c r="K80" i="16"/>
  <c r="J80" i="16"/>
  <c r="I80" i="16"/>
  <c r="H79" i="16"/>
  <c r="G91" i="16"/>
  <c r="L88" i="16"/>
  <c r="K88" i="16"/>
  <c r="J88" i="16"/>
  <c r="I88" i="16"/>
  <c r="M88" i="16"/>
  <c r="L97" i="16"/>
  <c r="K97" i="16"/>
  <c r="J97" i="16"/>
  <c r="I97" i="16"/>
  <c r="H105" i="16"/>
  <c r="L114" i="16"/>
  <c r="K114" i="16"/>
  <c r="J114" i="16"/>
  <c r="I114" i="16"/>
  <c r="C121" i="16"/>
  <c r="L123" i="16"/>
  <c r="K123" i="16"/>
  <c r="J123" i="16"/>
  <c r="I123" i="16"/>
  <c r="M123" i="16"/>
  <c r="L131" i="16"/>
  <c r="K131" i="16"/>
  <c r="J131" i="16"/>
  <c r="I131" i="16"/>
  <c r="D135" i="16"/>
  <c r="C147" i="16"/>
  <c r="L140" i="16"/>
  <c r="K140" i="16"/>
  <c r="J140" i="16"/>
  <c r="I140" i="16"/>
  <c r="M140" i="16"/>
  <c r="E149" i="16"/>
  <c r="D161" i="16"/>
  <c r="L157" i="16"/>
  <c r="K157" i="16"/>
  <c r="J157" i="16"/>
  <c r="I157" i="16"/>
  <c r="M157" i="16"/>
  <c r="L13" i="17"/>
  <c r="K13" i="17"/>
  <c r="J13" i="17"/>
  <c r="I13" i="17"/>
  <c r="H21" i="17"/>
  <c r="M13" i="17"/>
  <c r="L17" i="17"/>
  <c r="K17" i="17"/>
  <c r="J17" i="17"/>
  <c r="I17" i="17"/>
  <c r="M17" i="17"/>
  <c r="G23" i="17"/>
  <c r="F35" i="17"/>
  <c r="L29" i="17"/>
  <c r="K29" i="17"/>
  <c r="J29" i="17"/>
  <c r="I29" i="17"/>
  <c r="M29" i="17"/>
  <c r="L38" i="17"/>
  <c r="K38" i="17"/>
  <c r="J38" i="17"/>
  <c r="I38" i="17"/>
  <c r="M38" i="17"/>
  <c r="H37" i="17"/>
  <c r="G49" i="17"/>
  <c r="L46" i="17"/>
  <c r="K46" i="17"/>
  <c r="J46" i="17"/>
  <c r="I46" i="17"/>
  <c r="M46" i="17"/>
  <c r="J9" i="18"/>
  <c r="I9" i="18"/>
  <c r="K9" i="18"/>
  <c r="H8" i="18"/>
  <c r="AA10" i="18"/>
  <c r="Z10" i="18"/>
  <c r="P20" i="18"/>
  <c r="L22" i="18"/>
  <c r="S31" i="18"/>
  <c r="R31" i="18"/>
  <c r="K33" i="18"/>
  <c r="I33" i="18"/>
  <c r="J33" i="18"/>
  <c r="O36" i="18"/>
  <c r="V48" i="18"/>
  <c r="K43" i="18"/>
  <c r="J43" i="18"/>
  <c r="I43" i="18"/>
  <c r="D62" i="18"/>
  <c r="K60" i="18"/>
  <c r="J60" i="18"/>
  <c r="I60" i="18"/>
  <c r="N78" i="18"/>
  <c r="K95" i="18"/>
  <c r="J95" i="18"/>
  <c r="I95" i="18"/>
  <c r="N104" i="18"/>
  <c r="K112" i="18"/>
  <c r="J112" i="18"/>
  <c r="I112" i="18"/>
  <c r="X120" i="18"/>
  <c r="K129" i="18"/>
  <c r="J129" i="18"/>
  <c r="I129" i="18"/>
  <c r="F134" i="18"/>
  <c r="X146" i="18"/>
  <c r="F160" i="18"/>
  <c r="J39" i="15"/>
  <c r="I39" i="15"/>
  <c r="M39" i="15"/>
  <c r="K39" i="15"/>
  <c r="L39" i="15"/>
  <c r="J47" i="15"/>
  <c r="I47" i="15"/>
  <c r="M47" i="15"/>
  <c r="L47" i="15"/>
  <c r="K47" i="15"/>
  <c r="C63" i="15"/>
  <c r="J56" i="15"/>
  <c r="I56" i="15"/>
  <c r="M56" i="15"/>
  <c r="L56" i="15"/>
  <c r="K56" i="15"/>
  <c r="J65" i="15"/>
  <c r="I65" i="15"/>
  <c r="M65" i="15"/>
  <c r="K65" i="15"/>
  <c r="L65" i="15"/>
  <c r="D77" i="15"/>
  <c r="J73" i="15"/>
  <c r="I73" i="15"/>
  <c r="M73" i="15"/>
  <c r="L73" i="15"/>
  <c r="K73" i="15"/>
  <c r="J82" i="15"/>
  <c r="I82" i="15"/>
  <c r="M82" i="15"/>
  <c r="L82" i="15"/>
  <c r="K82" i="15"/>
  <c r="E91" i="15"/>
  <c r="J90" i="15"/>
  <c r="I90" i="15"/>
  <c r="M90" i="15"/>
  <c r="L90" i="15"/>
  <c r="K90" i="15"/>
  <c r="F105" i="15"/>
  <c r="J99" i="15"/>
  <c r="I99" i="15"/>
  <c r="M99" i="15"/>
  <c r="K99" i="15"/>
  <c r="L99" i="15"/>
  <c r="J108" i="15"/>
  <c r="I108" i="15"/>
  <c r="M108" i="15"/>
  <c r="L108" i="15"/>
  <c r="K108" i="15"/>
  <c r="G119" i="15"/>
  <c r="J116" i="15"/>
  <c r="I116" i="15"/>
  <c r="M116" i="15"/>
  <c r="K116" i="15"/>
  <c r="L116" i="15"/>
  <c r="J125" i="15"/>
  <c r="I125" i="15"/>
  <c r="H133" i="15"/>
  <c r="M125" i="15"/>
  <c r="L125" i="15"/>
  <c r="K125" i="15"/>
  <c r="K142" i="15"/>
  <c r="J142" i="15"/>
  <c r="I142" i="15"/>
  <c r="M142" i="15"/>
  <c r="L142" i="15"/>
  <c r="K151" i="15"/>
  <c r="J151" i="15"/>
  <c r="I151" i="15"/>
  <c r="M151" i="15"/>
  <c r="L151" i="15"/>
  <c r="K159" i="15"/>
  <c r="J159" i="15"/>
  <c r="I159" i="15"/>
  <c r="M159" i="15"/>
  <c r="L159" i="15"/>
  <c r="K10" i="16"/>
  <c r="J10" i="16"/>
  <c r="H9" i="16"/>
  <c r="M122" i="16" s="1"/>
  <c r="I10" i="16"/>
  <c r="M10" i="16"/>
  <c r="L10" i="16"/>
  <c r="F21" i="16"/>
  <c r="K14" i="16"/>
  <c r="J14" i="16"/>
  <c r="I14" i="16"/>
  <c r="M14" i="16"/>
  <c r="L14" i="16"/>
  <c r="K18" i="16"/>
  <c r="J18" i="16"/>
  <c r="I18" i="16"/>
  <c r="M18" i="16"/>
  <c r="L18" i="16"/>
  <c r="E23" i="16"/>
  <c r="D35" i="16"/>
  <c r="K31" i="16"/>
  <c r="J31" i="16"/>
  <c r="I31" i="16"/>
  <c r="L31" i="16"/>
  <c r="F37" i="16"/>
  <c r="K40" i="16"/>
  <c r="J40" i="16"/>
  <c r="I40" i="16"/>
  <c r="M40" i="16"/>
  <c r="L40" i="16"/>
  <c r="E49" i="16"/>
  <c r="K48" i="16"/>
  <c r="J48" i="16"/>
  <c r="I48" i="16"/>
  <c r="M48" i="16"/>
  <c r="L48" i="16"/>
  <c r="G51" i="16"/>
  <c r="F63" i="16"/>
  <c r="K57" i="16"/>
  <c r="J57" i="16"/>
  <c r="I57" i="16"/>
  <c r="M57" i="16"/>
  <c r="L57" i="16"/>
  <c r="K66" i="16"/>
  <c r="J66" i="16"/>
  <c r="I66" i="16"/>
  <c r="H65" i="16"/>
  <c r="L66" i="16"/>
  <c r="G77" i="16"/>
  <c r="K74" i="16"/>
  <c r="J74" i="16"/>
  <c r="I74" i="16"/>
  <c r="L74" i="16"/>
  <c r="K83" i="16"/>
  <c r="J83" i="16"/>
  <c r="I83" i="16"/>
  <c r="H91" i="16"/>
  <c r="M83" i="16"/>
  <c r="L83" i="16"/>
  <c r="K100" i="16"/>
  <c r="J100" i="16"/>
  <c r="I100" i="16"/>
  <c r="M100" i="16"/>
  <c r="L100" i="16"/>
  <c r="C107" i="16"/>
  <c r="K109" i="16"/>
  <c r="J109" i="16"/>
  <c r="I109" i="16"/>
  <c r="L109" i="16"/>
  <c r="K117" i="16"/>
  <c r="J117" i="16"/>
  <c r="I117" i="16"/>
  <c r="M117" i="16"/>
  <c r="L117" i="16"/>
  <c r="D121" i="16"/>
  <c r="C133" i="16"/>
  <c r="K126" i="16"/>
  <c r="J126" i="16"/>
  <c r="I126" i="16"/>
  <c r="M126" i="16"/>
  <c r="L126" i="16"/>
  <c r="E135" i="16"/>
  <c r="D147" i="16"/>
  <c r="K143" i="16"/>
  <c r="J143" i="16"/>
  <c r="I143" i="16"/>
  <c r="M143" i="16"/>
  <c r="L143" i="16"/>
  <c r="F149" i="16"/>
  <c r="K152" i="16"/>
  <c r="J152" i="16"/>
  <c r="I152" i="16"/>
  <c r="M152" i="16"/>
  <c r="L152" i="16"/>
  <c r="E161" i="16"/>
  <c r="K160" i="16"/>
  <c r="J160" i="16"/>
  <c r="I160" i="16"/>
  <c r="L160" i="16"/>
  <c r="C9" i="17"/>
  <c r="K24" i="17"/>
  <c r="J24" i="17"/>
  <c r="I24" i="17"/>
  <c r="M24" i="17"/>
  <c r="H23" i="17"/>
  <c r="L24" i="17"/>
  <c r="G35" i="17"/>
  <c r="K32" i="17"/>
  <c r="J32" i="17"/>
  <c r="I32" i="17"/>
  <c r="M32" i="17"/>
  <c r="L32" i="17"/>
  <c r="K41" i="17"/>
  <c r="J41" i="17"/>
  <c r="I41" i="17"/>
  <c r="H49" i="17"/>
  <c r="M41" i="17"/>
  <c r="L41" i="17"/>
  <c r="N22" i="18"/>
  <c r="V34" i="18"/>
  <c r="S27" i="18"/>
  <c r="R27" i="18"/>
  <c r="K29" i="18"/>
  <c r="I29" i="18"/>
  <c r="J29" i="18"/>
  <c r="J39" i="18"/>
  <c r="I39" i="18"/>
  <c r="K39" i="18"/>
  <c r="D48" i="18"/>
  <c r="AA40" i="18"/>
  <c r="Z40" i="18"/>
  <c r="Y48" i="18"/>
  <c r="X50" i="18"/>
  <c r="K59" i="18"/>
  <c r="I59" i="18"/>
  <c r="J59" i="18"/>
  <c r="F64" i="18"/>
  <c r="X76" i="18"/>
  <c r="F90" i="18"/>
  <c r="K94" i="18"/>
  <c r="I94" i="18"/>
  <c r="J94" i="18"/>
  <c r="P106" i="18"/>
  <c r="K111" i="18"/>
  <c r="I111" i="18"/>
  <c r="J111" i="18"/>
  <c r="P132" i="18"/>
  <c r="K128" i="18"/>
  <c r="I128" i="18"/>
  <c r="J128" i="18"/>
  <c r="L134" i="18"/>
  <c r="K145" i="18"/>
  <c r="I145" i="18"/>
  <c r="J145" i="18"/>
  <c r="L160" i="18"/>
  <c r="I19" i="15"/>
  <c r="L19" i="15"/>
  <c r="M19" i="15"/>
  <c r="K19" i="15"/>
  <c r="J19" i="15"/>
  <c r="I25" i="15"/>
  <c r="L25" i="15"/>
  <c r="M25" i="15"/>
  <c r="K25" i="15"/>
  <c r="J25" i="15"/>
  <c r="I33" i="15"/>
  <c r="L33" i="15"/>
  <c r="M33" i="15"/>
  <c r="K33" i="15"/>
  <c r="J33" i="15"/>
  <c r="C49" i="15"/>
  <c r="I42" i="15"/>
  <c r="L42" i="15"/>
  <c r="J42" i="15"/>
  <c r="M42" i="15"/>
  <c r="K42" i="15"/>
  <c r="I51" i="15"/>
  <c r="L51" i="15"/>
  <c r="M51" i="15"/>
  <c r="K51" i="15"/>
  <c r="J51" i="15"/>
  <c r="D63" i="15"/>
  <c r="I59" i="15"/>
  <c r="L59" i="15"/>
  <c r="K59" i="15"/>
  <c r="J59" i="15"/>
  <c r="M59" i="15"/>
  <c r="I68" i="15"/>
  <c r="L68" i="15"/>
  <c r="J68" i="15"/>
  <c r="K68" i="15"/>
  <c r="M68" i="15"/>
  <c r="E77" i="15"/>
  <c r="I76" i="15"/>
  <c r="L76" i="15"/>
  <c r="M76" i="15"/>
  <c r="K76" i="15"/>
  <c r="J76" i="15"/>
  <c r="F91" i="15"/>
  <c r="I85" i="15"/>
  <c r="L85" i="15"/>
  <c r="J85" i="15"/>
  <c r="M85" i="15"/>
  <c r="K85" i="15"/>
  <c r="I94" i="15"/>
  <c r="L94" i="15"/>
  <c r="M94" i="15"/>
  <c r="K94" i="15"/>
  <c r="J94" i="15"/>
  <c r="G105" i="15"/>
  <c r="I102" i="15"/>
  <c r="L102" i="15"/>
  <c r="M102" i="15"/>
  <c r="K102" i="15"/>
  <c r="J102" i="15"/>
  <c r="I111" i="15"/>
  <c r="H119" i="15"/>
  <c r="L111" i="15"/>
  <c r="M111" i="15"/>
  <c r="K111" i="15"/>
  <c r="J111" i="15"/>
  <c r="I128" i="15"/>
  <c r="L128" i="15"/>
  <c r="K128" i="15"/>
  <c r="J128" i="15"/>
  <c r="M128" i="15"/>
  <c r="J137" i="15"/>
  <c r="I137" i="15"/>
  <c r="L137" i="15"/>
  <c r="M137" i="15"/>
  <c r="K137" i="15"/>
  <c r="J145" i="15"/>
  <c r="I145" i="15"/>
  <c r="L145" i="15"/>
  <c r="M145" i="15"/>
  <c r="K145" i="15"/>
  <c r="C161" i="15"/>
  <c r="J154" i="15"/>
  <c r="I154" i="15"/>
  <c r="L154" i="15"/>
  <c r="M154" i="15"/>
  <c r="K154" i="15"/>
  <c r="G21" i="16"/>
  <c r="F23" i="16"/>
  <c r="J26" i="16"/>
  <c r="I26" i="16"/>
  <c r="L26" i="16"/>
  <c r="M26" i="16"/>
  <c r="K26" i="16"/>
  <c r="E35" i="16"/>
  <c r="J34" i="16"/>
  <c r="I34" i="16"/>
  <c r="L34" i="16"/>
  <c r="M34" i="16"/>
  <c r="K34" i="16"/>
  <c r="G37" i="16"/>
  <c r="F49" i="16"/>
  <c r="J43" i="16"/>
  <c r="I43" i="16"/>
  <c r="L43" i="16"/>
  <c r="K43" i="16"/>
  <c r="M43" i="16"/>
  <c r="J52" i="16"/>
  <c r="I52" i="16"/>
  <c r="L52" i="16"/>
  <c r="H51" i="16"/>
  <c r="M52" i="16"/>
  <c r="K52" i="16"/>
  <c r="G63" i="16"/>
  <c r="J60" i="16"/>
  <c r="I60" i="16"/>
  <c r="L60" i="16"/>
  <c r="M60" i="16"/>
  <c r="K60" i="16"/>
  <c r="J69" i="16"/>
  <c r="I69" i="16"/>
  <c r="H77" i="16"/>
  <c r="L69" i="16"/>
  <c r="M69" i="16"/>
  <c r="K69" i="16"/>
  <c r="J86" i="16"/>
  <c r="I86" i="16"/>
  <c r="L86" i="16"/>
  <c r="M86" i="16"/>
  <c r="K86" i="16"/>
  <c r="C93" i="16"/>
  <c r="J95" i="16"/>
  <c r="I95" i="16"/>
  <c r="L95" i="16"/>
  <c r="M95" i="16"/>
  <c r="K95" i="16"/>
  <c r="J103" i="16"/>
  <c r="I103" i="16"/>
  <c r="L103" i="16"/>
  <c r="M103" i="16"/>
  <c r="K103" i="16"/>
  <c r="D107" i="16"/>
  <c r="C119" i="16"/>
  <c r="J112" i="16"/>
  <c r="I112" i="16"/>
  <c r="L112" i="16"/>
  <c r="M112" i="16"/>
  <c r="K112" i="16"/>
  <c r="E121" i="16"/>
  <c r="D133" i="16"/>
  <c r="J129" i="16"/>
  <c r="I129" i="16"/>
  <c r="L129" i="16"/>
  <c r="M129" i="16"/>
  <c r="K129" i="16"/>
  <c r="F135" i="16"/>
  <c r="J138" i="16"/>
  <c r="I138" i="16"/>
  <c r="L138" i="16"/>
  <c r="M138" i="16"/>
  <c r="K138" i="16"/>
  <c r="E147" i="16"/>
  <c r="J146" i="16"/>
  <c r="I146" i="16"/>
  <c r="L146" i="16"/>
  <c r="M146" i="16"/>
  <c r="K146" i="16"/>
  <c r="G149" i="16"/>
  <c r="F161" i="16"/>
  <c r="J155" i="16"/>
  <c r="I155" i="16"/>
  <c r="L155" i="16"/>
  <c r="M155" i="16"/>
  <c r="K155" i="16"/>
  <c r="D9" i="17"/>
  <c r="J12" i="17"/>
  <c r="I12" i="17"/>
  <c r="L12" i="17"/>
  <c r="M12" i="17"/>
  <c r="K12" i="17"/>
  <c r="J16" i="17"/>
  <c r="I16" i="17"/>
  <c r="L16" i="17"/>
  <c r="M16" i="17"/>
  <c r="K16" i="17"/>
  <c r="J20" i="17"/>
  <c r="I20" i="17"/>
  <c r="L20" i="17"/>
  <c r="M20" i="17"/>
  <c r="K20" i="17"/>
  <c r="J27" i="17"/>
  <c r="I27" i="17"/>
  <c r="H35" i="17"/>
  <c r="L27" i="17"/>
  <c r="M27" i="17"/>
  <c r="K27" i="17"/>
  <c r="J44" i="17"/>
  <c r="I44" i="17"/>
  <c r="L44" i="17"/>
  <c r="M44" i="17"/>
  <c r="K44" i="17"/>
  <c r="N8" i="18"/>
  <c r="U20" i="18"/>
  <c r="S23" i="18"/>
  <c r="R23" i="18"/>
  <c r="Q22" i="18"/>
  <c r="T23" i="18"/>
  <c r="K25" i="18"/>
  <c r="I25" i="18"/>
  <c r="J25" i="18"/>
  <c r="C34" i="18"/>
  <c r="X34" i="18"/>
  <c r="F48" i="18"/>
  <c r="K47" i="18"/>
  <c r="J47" i="18"/>
  <c r="I47" i="18"/>
  <c r="L62" i="18"/>
  <c r="K65" i="18"/>
  <c r="J65" i="18"/>
  <c r="I65" i="18"/>
  <c r="H64" i="18"/>
  <c r="V78" i="18"/>
  <c r="K82" i="18"/>
  <c r="J82" i="18"/>
  <c r="I82" i="18"/>
  <c r="H90" i="18"/>
  <c r="D92" i="18"/>
  <c r="V104" i="18"/>
  <c r="K99" i="18"/>
  <c r="J99" i="18"/>
  <c r="I99" i="18"/>
  <c r="D118" i="18"/>
  <c r="K116" i="18"/>
  <c r="J116" i="18"/>
  <c r="I116" i="18"/>
  <c r="N134" i="18"/>
  <c r="K151" i="18"/>
  <c r="J151" i="18"/>
  <c r="I151" i="18"/>
  <c r="N160" i="18"/>
  <c r="C35" i="15"/>
  <c r="K28" i="15"/>
  <c r="J28" i="15"/>
  <c r="I28" i="15"/>
  <c r="M28" i="15"/>
  <c r="L28" i="15"/>
  <c r="K37" i="15"/>
  <c r="L37" i="15"/>
  <c r="J37" i="15"/>
  <c r="I37" i="15"/>
  <c r="M37" i="15"/>
  <c r="D49" i="15"/>
  <c r="K45" i="15"/>
  <c r="M45" i="15"/>
  <c r="I45" i="15"/>
  <c r="L45" i="15"/>
  <c r="J45" i="15"/>
  <c r="K54" i="15"/>
  <c r="M54" i="15"/>
  <c r="I54" i="15"/>
  <c r="L54" i="15"/>
  <c r="J54" i="15"/>
  <c r="E63" i="15"/>
  <c r="K62" i="15"/>
  <c r="J62" i="15"/>
  <c r="I62" i="15"/>
  <c r="M62" i="15"/>
  <c r="L62" i="15"/>
  <c r="F77" i="15"/>
  <c r="K71" i="15"/>
  <c r="M71" i="15"/>
  <c r="I71" i="15"/>
  <c r="J71" i="15"/>
  <c r="L71" i="15"/>
  <c r="M80" i="15"/>
  <c r="K80" i="15"/>
  <c r="L80" i="15"/>
  <c r="J80" i="15"/>
  <c r="I80" i="15"/>
  <c r="G91" i="15"/>
  <c r="M88" i="15"/>
  <c r="K88" i="15"/>
  <c r="L88" i="15"/>
  <c r="J88" i="15"/>
  <c r="I88" i="15"/>
  <c r="H105" i="15"/>
  <c r="M97" i="15"/>
  <c r="K97" i="15"/>
  <c r="J97" i="15"/>
  <c r="I97" i="15"/>
  <c r="L97" i="15"/>
  <c r="M114" i="15"/>
  <c r="K114" i="15"/>
  <c r="J114" i="15"/>
  <c r="I114" i="15"/>
  <c r="L114" i="15"/>
  <c r="M123" i="15"/>
  <c r="K123" i="15"/>
  <c r="I123" i="15"/>
  <c r="L123" i="15"/>
  <c r="J123" i="15"/>
  <c r="M131" i="15"/>
  <c r="K131" i="15"/>
  <c r="L131" i="15"/>
  <c r="J131" i="15"/>
  <c r="I131" i="15"/>
  <c r="C147" i="15"/>
  <c r="I140" i="15"/>
  <c r="M140" i="15"/>
  <c r="K140" i="15"/>
  <c r="L140" i="15"/>
  <c r="J140" i="15"/>
  <c r="I149" i="15"/>
  <c r="M149" i="15"/>
  <c r="K149" i="15"/>
  <c r="L149" i="15"/>
  <c r="J149" i="15"/>
  <c r="D161" i="15"/>
  <c r="I157" i="15"/>
  <c r="M157" i="15"/>
  <c r="K157" i="15"/>
  <c r="L157" i="15"/>
  <c r="J157" i="15"/>
  <c r="I13" i="16"/>
  <c r="H21" i="16"/>
  <c r="M13" i="16"/>
  <c r="K13" i="16"/>
  <c r="L13" i="16"/>
  <c r="J13" i="16"/>
  <c r="I17" i="16"/>
  <c r="M17" i="16"/>
  <c r="K17" i="16"/>
  <c r="L17" i="16"/>
  <c r="J17" i="16"/>
  <c r="G23" i="16"/>
  <c r="F35" i="16"/>
  <c r="I29" i="16"/>
  <c r="M29" i="16"/>
  <c r="K29" i="16"/>
  <c r="L29" i="16"/>
  <c r="J29" i="16"/>
  <c r="I38" i="16"/>
  <c r="M38" i="16"/>
  <c r="H37" i="16"/>
  <c r="K38" i="16"/>
  <c r="L38" i="16"/>
  <c r="J38" i="16"/>
  <c r="G49" i="16"/>
  <c r="I46" i="16"/>
  <c r="M46" i="16"/>
  <c r="K46" i="16"/>
  <c r="L46" i="16"/>
  <c r="J46" i="16"/>
  <c r="I55" i="16"/>
  <c r="H63" i="16"/>
  <c r="M55" i="16"/>
  <c r="K55" i="16"/>
  <c r="L55" i="16"/>
  <c r="J55" i="16"/>
  <c r="I72" i="16"/>
  <c r="M72" i="16"/>
  <c r="K72" i="16"/>
  <c r="L72" i="16"/>
  <c r="J72" i="16"/>
  <c r="C79" i="16"/>
  <c r="I81" i="16"/>
  <c r="M81" i="16"/>
  <c r="K81" i="16"/>
  <c r="J81" i="16"/>
  <c r="L81" i="16"/>
  <c r="I89" i="16"/>
  <c r="M89" i="16"/>
  <c r="K89" i="16"/>
  <c r="L89" i="16"/>
  <c r="J89" i="16"/>
  <c r="D93" i="16"/>
  <c r="C105" i="16"/>
  <c r="I98" i="16"/>
  <c r="M98" i="16"/>
  <c r="K98" i="16"/>
  <c r="L98" i="16"/>
  <c r="J98" i="16"/>
  <c r="E107" i="16"/>
  <c r="D119" i="16"/>
  <c r="I115" i="16"/>
  <c r="M115" i="16"/>
  <c r="K115" i="16"/>
  <c r="J115" i="16"/>
  <c r="L115" i="16"/>
  <c r="F121" i="16"/>
  <c r="I124" i="16"/>
  <c r="M124" i="16"/>
  <c r="K124" i="16"/>
  <c r="L124" i="16"/>
  <c r="J124" i="16"/>
  <c r="E133" i="16"/>
  <c r="I132" i="16"/>
  <c r="M132" i="16"/>
  <c r="K132" i="16"/>
  <c r="L132" i="16"/>
  <c r="J132" i="16"/>
  <c r="G135" i="16"/>
  <c r="F147" i="16"/>
  <c r="I141" i="16"/>
  <c r="M141" i="16"/>
  <c r="K141" i="16"/>
  <c r="L141" i="16"/>
  <c r="J141" i="16"/>
  <c r="I150" i="16"/>
  <c r="M150" i="16"/>
  <c r="H149" i="16"/>
  <c r="K150" i="16"/>
  <c r="L150" i="16"/>
  <c r="J150" i="16"/>
  <c r="G161" i="16"/>
  <c r="I158" i="16"/>
  <c r="M158" i="16"/>
  <c r="K158" i="16"/>
  <c r="L158" i="16"/>
  <c r="J158" i="16"/>
  <c r="E9" i="17"/>
  <c r="C21" i="17"/>
  <c r="I30" i="17"/>
  <c r="M30" i="17"/>
  <c r="K30" i="17"/>
  <c r="L30" i="17"/>
  <c r="J30" i="17"/>
  <c r="C37" i="17"/>
  <c r="I39" i="17"/>
  <c r="M39" i="17"/>
  <c r="K39" i="17"/>
  <c r="L39" i="17"/>
  <c r="J39" i="17"/>
  <c r="I47" i="17"/>
  <c r="M47" i="17"/>
  <c r="K47" i="17"/>
  <c r="L47" i="17"/>
  <c r="J47" i="17"/>
  <c r="P8" i="18"/>
  <c r="X20" i="18"/>
  <c r="S18" i="18"/>
  <c r="R18" i="18"/>
  <c r="T18" i="18"/>
  <c r="F34" i="18"/>
  <c r="J30" i="18"/>
  <c r="I30" i="18"/>
  <c r="K30" i="18"/>
  <c r="AA31" i="18"/>
  <c r="Z31" i="18"/>
  <c r="W36" i="18"/>
  <c r="K46" i="18"/>
  <c r="I46" i="18"/>
  <c r="J46" i="18"/>
  <c r="N64" i="18"/>
  <c r="K81" i="18"/>
  <c r="I81" i="18"/>
  <c r="J81" i="18"/>
  <c r="N90" i="18"/>
  <c r="K98" i="18"/>
  <c r="I98" i="18"/>
  <c r="J98" i="18"/>
  <c r="X106" i="18"/>
  <c r="K115" i="18"/>
  <c r="I115" i="18"/>
  <c r="J115" i="18"/>
  <c r="F120" i="18"/>
  <c r="X132" i="18"/>
  <c r="F146" i="18"/>
  <c r="K150" i="18"/>
  <c r="I150" i="18"/>
  <c r="J150" i="18"/>
  <c r="M135" i="15"/>
  <c r="L135" i="15"/>
  <c r="J135" i="15"/>
  <c r="K135" i="15"/>
  <c r="I135" i="15"/>
  <c r="D147" i="15"/>
  <c r="M143" i="15"/>
  <c r="L143" i="15"/>
  <c r="J143" i="15"/>
  <c r="K143" i="15"/>
  <c r="I143" i="15"/>
  <c r="M152" i="15"/>
  <c r="L152" i="15"/>
  <c r="J152" i="15"/>
  <c r="K152" i="15"/>
  <c r="I152" i="15"/>
  <c r="E161" i="15"/>
  <c r="M160" i="15"/>
  <c r="L160" i="15"/>
  <c r="J160" i="15"/>
  <c r="K160" i="15"/>
  <c r="I160" i="15"/>
  <c r="C9" i="16"/>
  <c r="M24" i="16"/>
  <c r="H23" i="16"/>
  <c r="L24" i="16"/>
  <c r="J24" i="16"/>
  <c r="K24" i="16"/>
  <c r="I24" i="16"/>
  <c r="G35" i="16"/>
  <c r="M32" i="16"/>
  <c r="L32" i="16"/>
  <c r="J32" i="16"/>
  <c r="K32" i="16"/>
  <c r="I32" i="16"/>
  <c r="H49" i="16"/>
  <c r="M41" i="16"/>
  <c r="L41" i="16"/>
  <c r="J41" i="16"/>
  <c r="K41" i="16"/>
  <c r="I41" i="16"/>
  <c r="M58" i="16"/>
  <c r="L58" i="16"/>
  <c r="J58" i="16"/>
  <c r="K58" i="16"/>
  <c r="I58" i="16"/>
  <c r="C65" i="16"/>
  <c r="M67" i="16"/>
  <c r="L67" i="16"/>
  <c r="J67" i="16"/>
  <c r="K67" i="16"/>
  <c r="I67" i="16"/>
  <c r="M75" i="16"/>
  <c r="L75" i="16"/>
  <c r="J75" i="16"/>
  <c r="K75" i="16"/>
  <c r="I75" i="16"/>
  <c r="D79" i="16"/>
  <c r="C91" i="16"/>
  <c r="M84" i="16"/>
  <c r="L84" i="16"/>
  <c r="J84" i="16"/>
  <c r="K84" i="16"/>
  <c r="I84" i="16"/>
  <c r="E93" i="16"/>
  <c r="D105" i="16"/>
  <c r="M101" i="16"/>
  <c r="L101" i="16"/>
  <c r="J101" i="16"/>
  <c r="K101" i="16"/>
  <c r="I101" i="16"/>
  <c r="F107" i="16"/>
  <c r="M110" i="16"/>
  <c r="L110" i="16"/>
  <c r="J110" i="16"/>
  <c r="K110" i="16"/>
  <c r="I110" i="16"/>
  <c r="E119" i="16"/>
  <c r="M118" i="16"/>
  <c r="L118" i="16"/>
  <c r="J118" i="16"/>
  <c r="I118" i="16"/>
  <c r="K118" i="16"/>
  <c r="G121" i="16"/>
  <c r="F133" i="16"/>
  <c r="M127" i="16"/>
  <c r="L127" i="16"/>
  <c r="J127" i="16"/>
  <c r="K127" i="16"/>
  <c r="I127" i="16"/>
  <c r="M136" i="16"/>
  <c r="H135" i="16"/>
  <c r="L136" i="16"/>
  <c r="J136" i="16"/>
  <c r="K136" i="16"/>
  <c r="I136" i="16"/>
  <c r="G147" i="16"/>
  <c r="M144" i="16"/>
  <c r="L144" i="16"/>
  <c r="J144" i="16"/>
  <c r="K144" i="16"/>
  <c r="I144" i="16"/>
  <c r="H161" i="16"/>
  <c r="M153" i="16"/>
  <c r="L153" i="16"/>
  <c r="J153" i="16"/>
  <c r="I153" i="16"/>
  <c r="K153" i="16"/>
  <c r="F9" i="17"/>
  <c r="M11" i="17"/>
  <c r="L11" i="17"/>
  <c r="J11" i="17"/>
  <c r="K11" i="17"/>
  <c r="I11" i="17"/>
  <c r="D21" i="17"/>
  <c r="M15" i="17"/>
  <c r="L15" i="17"/>
  <c r="J15" i="17"/>
  <c r="K15" i="17"/>
  <c r="I15" i="17"/>
  <c r="M19" i="17"/>
  <c r="L19" i="17"/>
  <c r="J19" i="17"/>
  <c r="K19" i="17"/>
  <c r="I19" i="17"/>
  <c r="C23" i="17"/>
  <c r="M25" i="17"/>
  <c r="L25" i="17"/>
  <c r="J25" i="17"/>
  <c r="I25" i="17"/>
  <c r="K25" i="17"/>
  <c r="M33" i="17"/>
  <c r="L33" i="17"/>
  <c r="J33" i="17"/>
  <c r="K33" i="17"/>
  <c r="I33" i="17"/>
  <c r="D37" i="17"/>
  <c r="C49" i="17"/>
  <c r="M42" i="17"/>
  <c r="L42" i="17"/>
  <c r="J42" i="17"/>
  <c r="K42" i="17"/>
  <c r="I42" i="17"/>
  <c r="E20" i="18"/>
  <c r="S14" i="18"/>
  <c r="R14" i="18"/>
  <c r="T14" i="18"/>
  <c r="K16" i="18"/>
  <c r="I16" i="18"/>
  <c r="J16" i="18"/>
  <c r="V22" i="18"/>
  <c r="J26" i="18"/>
  <c r="I26" i="18"/>
  <c r="H34" i="18"/>
  <c r="K26" i="18"/>
  <c r="AA27" i="18"/>
  <c r="Z27" i="18"/>
  <c r="D36" i="18"/>
  <c r="L48" i="18"/>
  <c r="K52" i="18"/>
  <c r="J52" i="18"/>
  <c r="I52" i="18"/>
  <c r="P64" i="18"/>
  <c r="K69" i="18"/>
  <c r="J69" i="18"/>
  <c r="I69" i="18"/>
  <c r="P90" i="18"/>
  <c r="K86" i="18"/>
  <c r="J86" i="18"/>
  <c r="I86" i="18"/>
  <c r="L92" i="18"/>
  <c r="K103" i="18"/>
  <c r="J103" i="18"/>
  <c r="I103" i="18"/>
  <c r="L118" i="18"/>
  <c r="K121" i="18"/>
  <c r="J121" i="18"/>
  <c r="I121" i="18"/>
  <c r="H120" i="18"/>
  <c r="V134" i="18"/>
  <c r="K138" i="18"/>
  <c r="J138" i="18"/>
  <c r="I138" i="18"/>
  <c r="H146" i="18"/>
  <c r="D148" i="18"/>
  <c r="V160" i="18"/>
  <c r="K155" i="18"/>
  <c r="J155" i="18"/>
  <c r="I155" i="18"/>
  <c r="G8" i="18"/>
  <c r="O8" i="18"/>
  <c r="W8" i="18"/>
  <c r="T12" i="18"/>
  <c r="S12" i="18"/>
  <c r="Q20" i="18"/>
  <c r="R12" i="18"/>
  <c r="AB12" i="18"/>
  <c r="AA12" i="18"/>
  <c r="Y20" i="18"/>
  <c r="Z12" i="18"/>
  <c r="T16" i="18"/>
  <c r="S16" i="18"/>
  <c r="R16" i="18"/>
  <c r="AB16" i="18"/>
  <c r="AA16" i="18"/>
  <c r="Z16" i="18"/>
  <c r="E22" i="18"/>
  <c r="M22" i="18"/>
  <c r="U22" i="18"/>
  <c r="T25" i="18"/>
  <c r="S25" i="18"/>
  <c r="R25" i="18"/>
  <c r="AB25" i="18"/>
  <c r="AA25" i="18"/>
  <c r="Z25" i="18"/>
  <c r="G34" i="18"/>
  <c r="O34" i="18"/>
  <c r="W34" i="18"/>
  <c r="S29" i="18"/>
  <c r="R29" i="18"/>
  <c r="AA29" i="18"/>
  <c r="Z29" i="18"/>
  <c r="T33" i="18"/>
  <c r="S33" i="18"/>
  <c r="R33" i="18"/>
  <c r="AB33" i="18"/>
  <c r="AA33" i="18"/>
  <c r="Z33" i="18"/>
  <c r="C36" i="18"/>
  <c r="T38" i="18"/>
  <c r="S38" i="18"/>
  <c r="R38" i="18"/>
  <c r="AA38" i="18"/>
  <c r="Z38" i="18"/>
  <c r="E48" i="18"/>
  <c r="M48" i="18"/>
  <c r="U48" i="18"/>
  <c r="T42" i="18"/>
  <c r="S42" i="18"/>
  <c r="R42" i="18"/>
  <c r="AB42" i="18"/>
  <c r="AA42" i="18"/>
  <c r="Z42" i="18"/>
  <c r="S46" i="18"/>
  <c r="R46" i="18"/>
  <c r="AB46" i="18"/>
  <c r="AA46" i="18"/>
  <c r="Z46" i="18"/>
  <c r="Q50" i="18"/>
  <c r="S51" i="18"/>
  <c r="R51" i="18"/>
  <c r="Y50" i="18"/>
  <c r="AB51" i="18"/>
  <c r="AA51" i="18"/>
  <c r="Z51" i="18"/>
  <c r="C62" i="18"/>
  <c r="S55" i="18"/>
  <c r="R55" i="18"/>
  <c r="AB55" i="18"/>
  <c r="AA55" i="18"/>
  <c r="Z55" i="18"/>
  <c r="T59" i="18"/>
  <c r="S59" i="18"/>
  <c r="R59" i="18"/>
  <c r="AA59" i="18"/>
  <c r="Z59" i="18"/>
  <c r="G64" i="18"/>
  <c r="O64" i="18"/>
  <c r="W64" i="18"/>
  <c r="T68" i="18"/>
  <c r="S68" i="18"/>
  <c r="Q76" i="18"/>
  <c r="R68" i="18"/>
  <c r="AB68" i="18"/>
  <c r="AA68" i="18"/>
  <c r="Y76" i="18"/>
  <c r="Z68" i="18"/>
  <c r="T72" i="18"/>
  <c r="S72" i="18"/>
  <c r="R72" i="18"/>
  <c r="AB72" i="18"/>
  <c r="AA72" i="18"/>
  <c r="Z72" i="18"/>
  <c r="E78" i="18"/>
  <c r="M78" i="18"/>
  <c r="U78" i="18"/>
  <c r="S81" i="18"/>
  <c r="R81" i="18"/>
  <c r="AB81" i="18"/>
  <c r="AA81" i="18"/>
  <c r="Z81" i="18"/>
  <c r="G90" i="18"/>
  <c r="O90" i="18"/>
  <c r="W90" i="18"/>
  <c r="S85" i="18"/>
  <c r="R85" i="18"/>
  <c r="AB85" i="18"/>
  <c r="AA85" i="18"/>
  <c r="Z85" i="18"/>
  <c r="T89" i="18"/>
  <c r="S89" i="18"/>
  <c r="R89" i="18"/>
  <c r="AB89" i="18"/>
  <c r="AA89" i="18"/>
  <c r="Z89" i="18"/>
  <c r="C92" i="18"/>
  <c r="T94" i="18"/>
  <c r="S94" i="18"/>
  <c r="R94" i="18"/>
  <c r="AB94" i="18"/>
  <c r="AA94" i="18"/>
  <c r="Z94" i="18"/>
  <c r="E104" i="18"/>
  <c r="M104" i="18"/>
  <c r="U104" i="18"/>
  <c r="T98" i="18"/>
  <c r="S98" i="18"/>
  <c r="R98" i="18"/>
  <c r="AB98" i="18"/>
  <c r="AA98" i="18"/>
  <c r="Z98" i="18"/>
  <c r="S102" i="18"/>
  <c r="R102" i="18"/>
  <c r="AB102" i="18"/>
  <c r="AA102" i="18"/>
  <c r="Z102" i="18"/>
  <c r="Q106" i="18"/>
  <c r="T107" i="18"/>
  <c r="S107" i="18"/>
  <c r="R107" i="18"/>
  <c r="Y106" i="18"/>
  <c r="AB107" i="18"/>
  <c r="AA107" i="18"/>
  <c r="Z107" i="18"/>
  <c r="C118" i="18"/>
  <c r="T111" i="18"/>
  <c r="S111" i="18"/>
  <c r="R111" i="18"/>
  <c r="AB111" i="18"/>
  <c r="AA111" i="18"/>
  <c r="Z111" i="18"/>
  <c r="T115" i="18"/>
  <c r="S115" i="18"/>
  <c r="R115" i="18"/>
  <c r="AA115" i="18"/>
  <c r="Z115" i="18"/>
  <c r="G120" i="18"/>
  <c r="O120" i="18"/>
  <c r="W120" i="18"/>
  <c r="T124" i="18"/>
  <c r="S124" i="18"/>
  <c r="Q132" i="18"/>
  <c r="R124" i="18"/>
  <c r="AB124" i="18"/>
  <c r="AA124" i="18"/>
  <c r="Y132" i="18"/>
  <c r="Z124" i="18"/>
  <c r="T128" i="18"/>
  <c r="S128" i="18"/>
  <c r="R128" i="18"/>
  <c r="AB128" i="18"/>
  <c r="AA128" i="18"/>
  <c r="Z128" i="18"/>
  <c r="E134" i="18"/>
  <c r="M134" i="18"/>
  <c r="U134" i="18"/>
  <c r="T137" i="18"/>
  <c r="S137" i="18"/>
  <c r="R137" i="18"/>
  <c r="AB137" i="18"/>
  <c r="AA137" i="18"/>
  <c r="Z137" i="18"/>
  <c r="G146" i="18"/>
  <c r="O146" i="18"/>
  <c r="W146" i="18"/>
  <c r="S141" i="18"/>
  <c r="R141" i="18"/>
  <c r="AB141" i="18"/>
  <c r="AA141" i="18"/>
  <c r="Z141" i="18"/>
  <c r="T145" i="18"/>
  <c r="S145" i="18"/>
  <c r="R145" i="18"/>
  <c r="AB145" i="18"/>
  <c r="AA145" i="18"/>
  <c r="Z145" i="18"/>
  <c r="C148" i="18"/>
  <c r="T150" i="18"/>
  <c r="S150" i="18"/>
  <c r="R150" i="18"/>
  <c r="AA150" i="18"/>
  <c r="Z150" i="18"/>
  <c r="E160" i="18"/>
  <c r="M160" i="18"/>
  <c r="U160" i="18"/>
  <c r="T154" i="18"/>
  <c r="S154" i="18"/>
  <c r="R154" i="18"/>
  <c r="AB154" i="18"/>
  <c r="AA154" i="18"/>
  <c r="Z154" i="18"/>
  <c r="S158" i="18"/>
  <c r="R158" i="18"/>
  <c r="AB158" i="18"/>
  <c r="AA158" i="18"/>
  <c r="Z158" i="18"/>
  <c r="T9" i="18"/>
  <c r="R9" i="18"/>
  <c r="Q8" i="18"/>
  <c r="T31" i="18" s="1"/>
  <c r="S9" i="18"/>
  <c r="AB9" i="18"/>
  <c r="Z9" i="18"/>
  <c r="Y8" i="18"/>
  <c r="AB10" i="18" s="1"/>
  <c r="AA9" i="18"/>
  <c r="C20" i="18"/>
  <c r="T13" i="18"/>
  <c r="R13" i="18"/>
  <c r="S13" i="18"/>
  <c r="AB13" i="18"/>
  <c r="Z13" i="18"/>
  <c r="AA13" i="18"/>
  <c r="T17" i="18"/>
  <c r="R17" i="18"/>
  <c r="S17" i="18"/>
  <c r="AB17" i="18"/>
  <c r="Z17" i="18"/>
  <c r="AA17" i="18"/>
  <c r="G22" i="18"/>
  <c r="O22" i="18"/>
  <c r="W22" i="18"/>
  <c r="T26" i="18"/>
  <c r="R26" i="18"/>
  <c r="Q34" i="18"/>
  <c r="S26" i="18"/>
  <c r="AB26" i="18"/>
  <c r="Z26" i="18"/>
  <c r="Y34" i="18"/>
  <c r="AA26" i="18"/>
  <c r="T30" i="18"/>
  <c r="R30" i="18"/>
  <c r="S30" i="18"/>
  <c r="AB30" i="18"/>
  <c r="Z30" i="18"/>
  <c r="AA30" i="18"/>
  <c r="E36" i="18"/>
  <c r="M36" i="18"/>
  <c r="U36" i="18"/>
  <c r="T39" i="18"/>
  <c r="R39" i="18"/>
  <c r="S39" i="18"/>
  <c r="AB39" i="18"/>
  <c r="Z39" i="18"/>
  <c r="AA39" i="18"/>
  <c r="G48" i="18"/>
  <c r="O48" i="18"/>
  <c r="W48" i="18"/>
  <c r="T43" i="18"/>
  <c r="S43" i="18"/>
  <c r="R43" i="18"/>
  <c r="AB43" i="18"/>
  <c r="AA43" i="18"/>
  <c r="Z43" i="18"/>
  <c r="T47" i="18"/>
  <c r="S47" i="18"/>
  <c r="R47" i="18"/>
  <c r="AB47" i="18"/>
  <c r="AA47" i="18"/>
  <c r="Z47" i="18"/>
  <c r="C50" i="18"/>
  <c r="T52" i="18"/>
  <c r="S52" i="18"/>
  <c r="R52" i="18"/>
  <c r="AB52" i="18"/>
  <c r="AA52" i="18"/>
  <c r="Z52" i="18"/>
  <c r="E62" i="18"/>
  <c r="M62" i="18"/>
  <c r="U62" i="18"/>
  <c r="T56" i="18"/>
  <c r="S56" i="18"/>
  <c r="R56" i="18"/>
  <c r="AB56" i="18"/>
  <c r="AA56" i="18"/>
  <c r="Z56" i="18"/>
  <c r="S60" i="18"/>
  <c r="R60" i="18"/>
  <c r="AB60" i="18"/>
  <c r="AA60" i="18"/>
  <c r="Z60" i="18"/>
  <c r="T65" i="18"/>
  <c r="S65" i="18"/>
  <c r="R65" i="18"/>
  <c r="Q64" i="18"/>
  <c r="AB65" i="18"/>
  <c r="AA65" i="18"/>
  <c r="Z65" i="18"/>
  <c r="Y64" i="18"/>
  <c r="C76" i="18"/>
  <c r="T69" i="18"/>
  <c r="S69" i="18"/>
  <c r="R69" i="18"/>
  <c r="AB69" i="18"/>
  <c r="AA69" i="18"/>
  <c r="Z69" i="18"/>
  <c r="T73" i="18"/>
  <c r="S73" i="18"/>
  <c r="R73" i="18"/>
  <c r="AB73" i="18"/>
  <c r="AA73" i="18"/>
  <c r="Z73" i="18"/>
  <c r="G78" i="18"/>
  <c r="O78" i="18"/>
  <c r="W78" i="18"/>
  <c r="T82" i="18"/>
  <c r="S82" i="18"/>
  <c r="R82" i="18"/>
  <c r="Q90" i="18"/>
  <c r="AB82" i="18"/>
  <c r="AA82" i="18"/>
  <c r="Z82" i="18"/>
  <c r="Y90" i="18"/>
  <c r="T86" i="18"/>
  <c r="S86" i="18"/>
  <c r="R86" i="18"/>
  <c r="AB86" i="18"/>
  <c r="AA86" i="18"/>
  <c r="Z86" i="18"/>
  <c r="E92" i="18"/>
  <c r="M92" i="18"/>
  <c r="U92" i="18"/>
  <c r="T95" i="18"/>
  <c r="S95" i="18"/>
  <c r="R95" i="18"/>
  <c r="AB95" i="18"/>
  <c r="AA95" i="18"/>
  <c r="Z95" i="18"/>
  <c r="G104" i="18"/>
  <c r="O104" i="18"/>
  <c r="W104" i="18"/>
  <c r="T99" i="18"/>
  <c r="S99" i="18"/>
  <c r="R99" i="18"/>
  <c r="AB99" i="18"/>
  <c r="AA99" i="18"/>
  <c r="Z99" i="18"/>
  <c r="T103" i="18"/>
  <c r="S103" i="18"/>
  <c r="R103" i="18"/>
  <c r="AB103" i="18"/>
  <c r="AA103" i="18"/>
  <c r="Z103" i="18"/>
  <c r="C106" i="18"/>
  <c r="T108" i="18"/>
  <c r="S108" i="18"/>
  <c r="R108" i="18"/>
  <c r="AB108" i="18"/>
  <c r="AA108" i="18"/>
  <c r="Z108" i="18"/>
  <c r="E118" i="18"/>
  <c r="M118" i="18"/>
  <c r="U118" i="18"/>
  <c r="T112" i="18"/>
  <c r="S112" i="18"/>
  <c r="R112" i="18"/>
  <c r="AB112" i="18"/>
  <c r="AA112" i="18"/>
  <c r="Z112" i="18"/>
  <c r="T116" i="18"/>
  <c r="S116" i="18"/>
  <c r="R116" i="18"/>
  <c r="AB116" i="18"/>
  <c r="AA116" i="18"/>
  <c r="Z116" i="18"/>
  <c r="T121" i="18"/>
  <c r="S121" i="18"/>
  <c r="R121" i="18"/>
  <c r="Q120" i="18"/>
  <c r="AB121" i="18"/>
  <c r="AA121" i="18"/>
  <c r="Z121" i="18"/>
  <c r="Y120" i="18"/>
  <c r="C132" i="18"/>
  <c r="T125" i="18"/>
  <c r="S125" i="18"/>
  <c r="R125" i="18"/>
  <c r="AB125" i="18"/>
  <c r="AA125" i="18"/>
  <c r="Z125" i="18"/>
  <c r="T129" i="18"/>
  <c r="S129" i="18"/>
  <c r="R129" i="18"/>
  <c r="AB129" i="18"/>
  <c r="AA129" i="18"/>
  <c r="Z129" i="18"/>
  <c r="G134" i="18"/>
  <c r="O134" i="18"/>
  <c r="W134" i="18"/>
  <c r="T138" i="18"/>
  <c r="S138" i="18"/>
  <c r="R138" i="18"/>
  <c r="Q146" i="18"/>
  <c r="AB138" i="18"/>
  <c r="AA138" i="18"/>
  <c r="Z138" i="18"/>
  <c r="Y146" i="18"/>
  <c r="T142" i="18"/>
  <c r="S142" i="18"/>
  <c r="R142" i="18"/>
  <c r="AB142" i="18"/>
  <c r="AA142" i="18"/>
  <c r="Z142" i="18"/>
  <c r="E148" i="18"/>
  <c r="M148" i="18"/>
  <c r="U148" i="18"/>
  <c r="T151" i="18"/>
  <c r="S151" i="18"/>
  <c r="R151" i="18"/>
  <c r="AB151" i="18"/>
  <c r="AA151" i="18"/>
  <c r="Z151" i="18"/>
  <c r="G160" i="18"/>
  <c r="O160" i="18"/>
  <c r="W160" i="18"/>
  <c r="T155" i="18"/>
  <c r="S155" i="18"/>
  <c r="R155" i="18"/>
  <c r="AB155" i="18"/>
  <c r="AA155" i="18"/>
  <c r="Z155" i="18"/>
  <c r="T159" i="18"/>
  <c r="S159" i="18"/>
  <c r="R159" i="18"/>
  <c r="AB159" i="18"/>
  <c r="AA159" i="18"/>
  <c r="Z159" i="18"/>
  <c r="L62" i="24"/>
  <c r="K10" i="18"/>
  <c r="J10" i="18"/>
  <c r="I10" i="18"/>
  <c r="D20" i="18"/>
  <c r="L20" i="18"/>
  <c r="K14" i="18"/>
  <c r="J14" i="18"/>
  <c r="I14" i="18"/>
  <c r="K18" i="18"/>
  <c r="J18" i="18"/>
  <c r="I18" i="18"/>
  <c r="K23" i="18"/>
  <c r="J23" i="18"/>
  <c r="I23" i="18"/>
  <c r="H22" i="18"/>
  <c r="P22" i="18"/>
  <c r="X22" i="18"/>
  <c r="K27" i="18"/>
  <c r="J27" i="18"/>
  <c r="I27" i="18"/>
  <c r="K31" i="18"/>
  <c r="J31" i="18"/>
  <c r="I31" i="18"/>
  <c r="F36" i="18"/>
  <c r="N36" i="18"/>
  <c r="V36" i="18"/>
  <c r="K40" i="18"/>
  <c r="J40" i="18"/>
  <c r="H48" i="18"/>
  <c r="I40" i="18"/>
  <c r="P48" i="18"/>
  <c r="X48" i="18"/>
  <c r="K44" i="18"/>
  <c r="J44" i="18"/>
  <c r="I44" i="18"/>
  <c r="D50" i="18"/>
  <c r="L50" i="18"/>
  <c r="K53" i="18"/>
  <c r="J53" i="18"/>
  <c r="I53" i="18"/>
  <c r="F62" i="18"/>
  <c r="N62" i="18"/>
  <c r="V62" i="18"/>
  <c r="K57" i="18"/>
  <c r="J57" i="18"/>
  <c r="I57" i="18"/>
  <c r="K61" i="18"/>
  <c r="J61" i="18"/>
  <c r="I61" i="18"/>
  <c r="K66" i="18"/>
  <c r="J66" i="18"/>
  <c r="I66" i="18"/>
  <c r="D76" i="18"/>
  <c r="L76" i="18"/>
  <c r="K70" i="18"/>
  <c r="J70" i="18"/>
  <c r="I70" i="18"/>
  <c r="K74" i="18"/>
  <c r="J74" i="18"/>
  <c r="I74" i="18"/>
  <c r="K79" i="18"/>
  <c r="J79" i="18"/>
  <c r="I79" i="18"/>
  <c r="H78" i="18"/>
  <c r="P78" i="18"/>
  <c r="X78" i="18"/>
  <c r="K83" i="18"/>
  <c r="J83" i="18"/>
  <c r="I83" i="18"/>
  <c r="K87" i="18"/>
  <c r="J87" i="18"/>
  <c r="I87" i="18"/>
  <c r="F92" i="18"/>
  <c r="N92" i="18"/>
  <c r="V92" i="18"/>
  <c r="K96" i="18"/>
  <c r="J96" i="18"/>
  <c r="I96" i="18"/>
  <c r="H104" i="18"/>
  <c r="P104" i="18"/>
  <c r="X104" i="18"/>
  <c r="K100" i="18"/>
  <c r="J100" i="18"/>
  <c r="I100" i="18"/>
  <c r="D106" i="18"/>
  <c r="L106" i="18"/>
  <c r="K109" i="18"/>
  <c r="J109" i="18"/>
  <c r="I109" i="18"/>
  <c r="F118" i="18"/>
  <c r="N118" i="18"/>
  <c r="V118" i="18"/>
  <c r="K113" i="18"/>
  <c r="J113" i="18"/>
  <c r="I113" i="18"/>
  <c r="K117" i="18"/>
  <c r="J117" i="18"/>
  <c r="I117" i="18"/>
  <c r="K122" i="18"/>
  <c r="J122" i="18"/>
  <c r="I122" i="18"/>
  <c r="D132" i="18"/>
  <c r="L132" i="18"/>
  <c r="K126" i="18"/>
  <c r="J126" i="18"/>
  <c r="I126" i="18"/>
  <c r="K130" i="18"/>
  <c r="J130" i="18"/>
  <c r="I130" i="18"/>
  <c r="K135" i="18"/>
  <c r="J135" i="18"/>
  <c r="I135" i="18"/>
  <c r="H134" i="18"/>
  <c r="P134" i="18"/>
  <c r="X134" i="18"/>
  <c r="K139" i="18"/>
  <c r="J139" i="18"/>
  <c r="I139" i="18"/>
  <c r="K143" i="18"/>
  <c r="J143" i="18"/>
  <c r="I143" i="18"/>
  <c r="F148" i="18"/>
  <c r="N148" i="18"/>
  <c r="V148" i="18"/>
  <c r="K152" i="18"/>
  <c r="J152" i="18"/>
  <c r="I152" i="18"/>
  <c r="H160" i="18"/>
  <c r="P160" i="18"/>
  <c r="X160" i="18"/>
  <c r="K156" i="18"/>
  <c r="J156" i="18"/>
  <c r="I156" i="18"/>
  <c r="L58" i="24"/>
  <c r="S44" i="18"/>
  <c r="R44" i="18"/>
  <c r="T44" i="18"/>
  <c r="AA44" i="18"/>
  <c r="Z44" i="18"/>
  <c r="AB44" i="18"/>
  <c r="E50" i="18"/>
  <c r="M50" i="18"/>
  <c r="U50" i="18"/>
  <c r="S53" i="18"/>
  <c r="R53" i="18"/>
  <c r="T53" i="18"/>
  <c r="AA53" i="18"/>
  <c r="Z53" i="18"/>
  <c r="AB53" i="18"/>
  <c r="G62" i="18"/>
  <c r="O62" i="18"/>
  <c r="W62" i="18"/>
  <c r="S57" i="18"/>
  <c r="R57" i="18"/>
  <c r="T57" i="18"/>
  <c r="AA57" i="18"/>
  <c r="Z57" i="18"/>
  <c r="AB57" i="18"/>
  <c r="S61" i="18"/>
  <c r="R61" i="18"/>
  <c r="T61" i="18"/>
  <c r="AA61" i="18"/>
  <c r="Z61" i="18"/>
  <c r="AB61" i="18"/>
  <c r="C64" i="18"/>
  <c r="S66" i="18"/>
  <c r="R66" i="18"/>
  <c r="T66" i="18"/>
  <c r="AA66" i="18"/>
  <c r="Z66" i="18"/>
  <c r="AB66" i="18"/>
  <c r="E76" i="18"/>
  <c r="M76" i="18"/>
  <c r="U76" i="18"/>
  <c r="S70" i="18"/>
  <c r="R70" i="18"/>
  <c r="T70" i="18"/>
  <c r="AA70" i="18"/>
  <c r="Z70" i="18"/>
  <c r="AB70" i="18"/>
  <c r="S74" i="18"/>
  <c r="R74" i="18"/>
  <c r="T74" i="18"/>
  <c r="AA74" i="18"/>
  <c r="Z74" i="18"/>
  <c r="AB74" i="18"/>
  <c r="S79" i="18"/>
  <c r="R79" i="18"/>
  <c r="Q78" i="18"/>
  <c r="T79" i="18"/>
  <c r="AA79" i="18"/>
  <c r="Z79" i="18"/>
  <c r="Y78" i="18"/>
  <c r="AB79" i="18"/>
  <c r="C90" i="18"/>
  <c r="S83" i="18"/>
  <c r="R83" i="18"/>
  <c r="T83" i="18"/>
  <c r="AA83" i="18"/>
  <c r="Z83" i="18"/>
  <c r="AB83" i="18"/>
  <c r="S87" i="18"/>
  <c r="R87" i="18"/>
  <c r="T87" i="18"/>
  <c r="AA87" i="18"/>
  <c r="Z87" i="18"/>
  <c r="AB87" i="18"/>
  <c r="G92" i="18"/>
  <c r="O92" i="18"/>
  <c r="W92" i="18"/>
  <c r="S96" i="18"/>
  <c r="R96" i="18"/>
  <c r="Q104" i="18"/>
  <c r="T96" i="18"/>
  <c r="AA96" i="18"/>
  <c r="Z96" i="18"/>
  <c r="Y104" i="18"/>
  <c r="AB96" i="18"/>
  <c r="S100" i="18"/>
  <c r="R100" i="18"/>
  <c r="T100" i="18"/>
  <c r="AA100" i="18"/>
  <c r="Z100" i="18"/>
  <c r="AB100" i="18"/>
  <c r="E106" i="18"/>
  <c r="M106" i="18"/>
  <c r="U106" i="18"/>
  <c r="S109" i="18"/>
  <c r="R109" i="18"/>
  <c r="T109" i="18"/>
  <c r="AA109" i="18"/>
  <c r="Z109" i="18"/>
  <c r="AB109" i="18"/>
  <c r="G118" i="18"/>
  <c r="O118" i="18"/>
  <c r="W118" i="18"/>
  <c r="S113" i="18"/>
  <c r="R113" i="18"/>
  <c r="T113" i="18"/>
  <c r="AA113" i="18"/>
  <c r="Z113" i="18"/>
  <c r="AB113" i="18"/>
  <c r="S117" i="18"/>
  <c r="R117" i="18"/>
  <c r="T117" i="18"/>
  <c r="AA117" i="18"/>
  <c r="Z117" i="18"/>
  <c r="AB117" i="18"/>
  <c r="C120" i="18"/>
  <c r="S122" i="18"/>
  <c r="R122" i="18"/>
  <c r="T122" i="18"/>
  <c r="AA122" i="18"/>
  <c r="Z122" i="18"/>
  <c r="AB122" i="18"/>
  <c r="E132" i="18"/>
  <c r="M132" i="18"/>
  <c r="U132" i="18"/>
  <c r="S126" i="18"/>
  <c r="R126" i="18"/>
  <c r="T126" i="18"/>
  <c r="AA126" i="18"/>
  <c r="Z126" i="18"/>
  <c r="AB126" i="18"/>
  <c r="S130" i="18"/>
  <c r="R130" i="18"/>
  <c r="T130" i="18"/>
  <c r="AA130" i="18"/>
  <c r="Z130" i="18"/>
  <c r="AB130" i="18"/>
  <c r="S135" i="18"/>
  <c r="R135" i="18"/>
  <c r="Q134" i="18"/>
  <c r="T135" i="18"/>
  <c r="AA135" i="18"/>
  <c r="Z135" i="18"/>
  <c r="Y134" i="18"/>
  <c r="AB135" i="18"/>
  <c r="C146" i="18"/>
  <c r="S139" i="18"/>
  <c r="R139" i="18"/>
  <c r="T139" i="18"/>
  <c r="AA139" i="18"/>
  <c r="Z139" i="18"/>
  <c r="AB139" i="18"/>
  <c r="S143" i="18"/>
  <c r="R143" i="18"/>
  <c r="T143" i="18"/>
  <c r="AA143" i="18"/>
  <c r="Z143" i="18"/>
  <c r="AB143" i="18"/>
  <c r="G148" i="18"/>
  <c r="O148" i="18"/>
  <c r="W148" i="18"/>
  <c r="S152" i="18"/>
  <c r="R152" i="18"/>
  <c r="Q160" i="18"/>
  <c r="T152" i="18"/>
  <c r="AA152" i="18"/>
  <c r="Z152" i="18"/>
  <c r="Y160" i="18"/>
  <c r="AB152" i="18"/>
  <c r="S156" i="18"/>
  <c r="R156" i="18"/>
  <c r="T156" i="18"/>
  <c r="AA156" i="18"/>
  <c r="Z156" i="18"/>
  <c r="AB156" i="18"/>
  <c r="I45" i="21"/>
  <c r="H45" i="21"/>
  <c r="J45" i="21"/>
  <c r="D8" i="18"/>
  <c r="L8" i="18"/>
  <c r="I11" i="18"/>
  <c r="K11" i="18"/>
  <c r="J11" i="18"/>
  <c r="F20" i="18"/>
  <c r="N20" i="18"/>
  <c r="V20" i="18"/>
  <c r="I15" i="18"/>
  <c r="K15" i="18"/>
  <c r="J15" i="18"/>
  <c r="I19" i="18"/>
  <c r="K19" i="18"/>
  <c r="J19" i="18"/>
  <c r="I24" i="18"/>
  <c r="K24" i="18"/>
  <c r="J24" i="18"/>
  <c r="D34" i="18"/>
  <c r="L34" i="18"/>
  <c r="I28" i="18"/>
  <c r="K28" i="18"/>
  <c r="J28" i="18"/>
  <c r="I32" i="18"/>
  <c r="K32" i="18"/>
  <c r="J32" i="18"/>
  <c r="I37" i="18"/>
  <c r="H36" i="18"/>
  <c r="K37" i="18"/>
  <c r="J37" i="18"/>
  <c r="P36" i="18"/>
  <c r="X36" i="18"/>
  <c r="I41" i="18"/>
  <c r="K41" i="18"/>
  <c r="J41" i="18"/>
  <c r="I45" i="18"/>
  <c r="K45" i="18"/>
  <c r="J45" i="18"/>
  <c r="F50" i="18"/>
  <c r="N50" i="18"/>
  <c r="V50" i="18"/>
  <c r="I54" i="18"/>
  <c r="H62" i="18"/>
  <c r="K54" i="18"/>
  <c r="J54" i="18"/>
  <c r="P62" i="18"/>
  <c r="X62" i="18"/>
  <c r="I58" i="18"/>
  <c r="K58" i="18"/>
  <c r="J58" i="18"/>
  <c r="D64" i="18"/>
  <c r="L64" i="18"/>
  <c r="I67" i="18"/>
  <c r="K67" i="18"/>
  <c r="J67" i="18"/>
  <c r="F76" i="18"/>
  <c r="N76" i="18"/>
  <c r="V76" i="18"/>
  <c r="I71" i="18"/>
  <c r="K71" i="18"/>
  <c r="J71" i="18"/>
  <c r="I75" i="18"/>
  <c r="K75" i="18"/>
  <c r="J75" i="18"/>
  <c r="I80" i="18"/>
  <c r="K80" i="18"/>
  <c r="J80" i="18"/>
  <c r="D90" i="18"/>
  <c r="L90" i="18"/>
  <c r="I84" i="18"/>
  <c r="K84" i="18"/>
  <c r="J84" i="18"/>
  <c r="I88" i="18"/>
  <c r="K88" i="18"/>
  <c r="J88" i="18"/>
  <c r="I93" i="18"/>
  <c r="H92" i="18"/>
  <c r="K93" i="18"/>
  <c r="J93" i="18"/>
  <c r="P92" i="18"/>
  <c r="X92" i="18"/>
  <c r="I97" i="18"/>
  <c r="K97" i="18"/>
  <c r="J97" i="18"/>
  <c r="I101" i="18"/>
  <c r="K101" i="18"/>
  <c r="J101" i="18"/>
  <c r="F106" i="18"/>
  <c r="N106" i="18"/>
  <c r="V106" i="18"/>
  <c r="I110" i="18"/>
  <c r="H118" i="18"/>
  <c r="K110" i="18"/>
  <c r="J110" i="18"/>
  <c r="P118" i="18"/>
  <c r="X118" i="18"/>
  <c r="I114" i="18"/>
  <c r="K114" i="18"/>
  <c r="J114" i="18"/>
  <c r="D120" i="18"/>
  <c r="L120" i="18"/>
  <c r="I123" i="18"/>
  <c r="K123" i="18"/>
  <c r="J123" i="18"/>
  <c r="F132" i="18"/>
  <c r="N132" i="18"/>
  <c r="V132" i="18"/>
  <c r="I127" i="18"/>
  <c r="K127" i="18"/>
  <c r="J127" i="18"/>
  <c r="I131" i="18"/>
  <c r="K131" i="18"/>
  <c r="J131" i="18"/>
  <c r="I136" i="18"/>
  <c r="K136" i="18"/>
  <c r="J136" i="18"/>
  <c r="D146" i="18"/>
  <c r="L146" i="18"/>
  <c r="I140" i="18"/>
  <c r="K140" i="18"/>
  <c r="J140" i="18"/>
  <c r="I144" i="18"/>
  <c r="K144" i="18"/>
  <c r="J144" i="18"/>
  <c r="I149" i="18"/>
  <c r="H148" i="18"/>
  <c r="K149" i="18"/>
  <c r="J149" i="18"/>
  <c r="P148" i="18"/>
  <c r="X148" i="18"/>
  <c r="I153" i="18"/>
  <c r="K153" i="18"/>
  <c r="J153" i="18"/>
  <c r="I157" i="18"/>
  <c r="K157" i="18"/>
  <c r="J157" i="18"/>
  <c r="E8" i="18"/>
  <c r="M8" i="18"/>
  <c r="U8" i="18"/>
  <c r="S11" i="18"/>
  <c r="T11" i="18"/>
  <c r="R11" i="18"/>
  <c r="AA11" i="18"/>
  <c r="AB11" i="18"/>
  <c r="Z11" i="18"/>
  <c r="G20" i="18"/>
  <c r="O20" i="18"/>
  <c r="W20" i="18"/>
  <c r="S15" i="18"/>
  <c r="R15" i="18"/>
  <c r="T15" i="18"/>
  <c r="AA15" i="18"/>
  <c r="AB15" i="18"/>
  <c r="Z15" i="18"/>
  <c r="S19" i="18"/>
  <c r="T19" i="18"/>
  <c r="R19" i="18"/>
  <c r="AA19" i="18"/>
  <c r="AB19" i="18"/>
  <c r="Z19" i="18"/>
  <c r="C22" i="18"/>
  <c r="S24" i="18"/>
  <c r="R24" i="18"/>
  <c r="T24" i="18"/>
  <c r="AA24" i="18"/>
  <c r="AB24" i="18"/>
  <c r="Z24" i="18"/>
  <c r="E34" i="18"/>
  <c r="M34" i="18"/>
  <c r="U34" i="18"/>
  <c r="S28" i="18"/>
  <c r="T28" i="18"/>
  <c r="R28" i="18"/>
  <c r="AA28" i="18"/>
  <c r="Z28" i="18"/>
  <c r="AB28" i="18"/>
  <c r="S32" i="18"/>
  <c r="T32" i="18"/>
  <c r="R32" i="18"/>
  <c r="AA32" i="18"/>
  <c r="AB32" i="18"/>
  <c r="Z32" i="18"/>
  <c r="S37" i="18"/>
  <c r="T37" i="18"/>
  <c r="R37" i="18"/>
  <c r="Q36" i="18"/>
  <c r="AA37" i="18"/>
  <c r="Z37" i="18"/>
  <c r="Y36" i="18"/>
  <c r="AB37" i="18"/>
  <c r="C48" i="18"/>
  <c r="S41" i="18"/>
  <c r="T41" i="18"/>
  <c r="R41" i="18"/>
  <c r="AA41" i="18"/>
  <c r="AB41" i="18"/>
  <c r="Z41" i="18"/>
  <c r="S45" i="18"/>
  <c r="T45" i="18"/>
  <c r="R45" i="18"/>
  <c r="AA45" i="18"/>
  <c r="AB45" i="18"/>
  <c r="Z45" i="18"/>
  <c r="G50" i="18"/>
  <c r="O50" i="18"/>
  <c r="W50" i="18"/>
  <c r="Q62" i="18"/>
  <c r="S54" i="18"/>
  <c r="T54" i="18"/>
  <c r="R54" i="18"/>
  <c r="Y62" i="18"/>
  <c r="AA54" i="18"/>
  <c r="AB54" i="18"/>
  <c r="Z54" i="18"/>
  <c r="S58" i="18"/>
  <c r="T58" i="18"/>
  <c r="R58" i="18"/>
  <c r="AA58" i="18"/>
  <c r="AB58" i="18"/>
  <c r="Z58" i="18"/>
  <c r="E64" i="18"/>
  <c r="M64" i="18"/>
  <c r="U64" i="18"/>
  <c r="S67" i="18"/>
  <c r="T67" i="18"/>
  <c r="R67" i="18"/>
  <c r="AA67" i="18"/>
  <c r="AB67" i="18"/>
  <c r="Z67" i="18"/>
  <c r="G76" i="18"/>
  <c r="O76" i="18"/>
  <c r="W76" i="18"/>
  <c r="S71" i="18"/>
  <c r="T71" i="18"/>
  <c r="R71" i="18"/>
  <c r="AA71" i="18"/>
  <c r="AB71" i="18"/>
  <c r="Z71" i="18"/>
  <c r="S75" i="18"/>
  <c r="T75" i="18"/>
  <c r="R75" i="18"/>
  <c r="AA75" i="18"/>
  <c r="AB75" i="18"/>
  <c r="Z75" i="18"/>
  <c r="C78" i="18"/>
  <c r="S80" i="18"/>
  <c r="T80" i="18"/>
  <c r="R80" i="18"/>
  <c r="AA80" i="18"/>
  <c r="AB80" i="18"/>
  <c r="Z80" i="18"/>
  <c r="E90" i="18"/>
  <c r="M90" i="18"/>
  <c r="U90" i="18"/>
  <c r="S84" i="18"/>
  <c r="T84" i="18"/>
  <c r="R84" i="18"/>
  <c r="AA84" i="18"/>
  <c r="AB84" i="18"/>
  <c r="Z84" i="18"/>
  <c r="S88" i="18"/>
  <c r="T88" i="18"/>
  <c r="R88" i="18"/>
  <c r="AA88" i="18"/>
  <c r="AB88" i="18"/>
  <c r="Z88" i="18"/>
  <c r="Q92" i="18"/>
  <c r="S93" i="18"/>
  <c r="T93" i="18"/>
  <c r="R93" i="18"/>
  <c r="Y92" i="18"/>
  <c r="AA93" i="18"/>
  <c r="AB93" i="18"/>
  <c r="Z93" i="18"/>
  <c r="C104" i="18"/>
  <c r="S97" i="18"/>
  <c r="T97" i="18"/>
  <c r="R97" i="18"/>
  <c r="AA97" i="18"/>
  <c r="AB97" i="18"/>
  <c r="Z97" i="18"/>
  <c r="S101" i="18"/>
  <c r="T101" i="18"/>
  <c r="R101" i="18"/>
  <c r="AA101" i="18"/>
  <c r="AB101" i="18"/>
  <c r="Z101" i="18"/>
  <c r="G106" i="18"/>
  <c r="O106" i="18"/>
  <c r="W106" i="18"/>
  <c r="Q118" i="18"/>
  <c r="S110" i="18"/>
  <c r="T110" i="18"/>
  <c r="R110" i="18"/>
  <c r="Y118" i="18"/>
  <c r="AA110" i="18"/>
  <c r="AB110" i="18"/>
  <c r="Z110" i="18"/>
  <c r="S114" i="18"/>
  <c r="T114" i="18"/>
  <c r="R114" i="18"/>
  <c r="AA114" i="18"/>
  <c r="AB114" i="18"/>
  <c r="Z114" i="18"/>
  <c r="E120" i="18"/>
  <c r="M120" i="18"/>
  <c r="U120" i="18"/>
  <c r="S123" i="18"/>
  <c r="T123" i="18"/>
  <c r="R123" i="18"/>
  <c r="AA123" i="18"/>
  <c r="AB123" i="18"/>
  <c r="Z123" i="18"/>
  <c r="G132" i="18"/>
  <c r="O132" i="18"/>
  <c r="W132" i="18"/>
  <c r="S127" i="18"/>
  <c r="T127" i="18"/>
  <c r="R127" i="18"/>
  <c r="AA127" i="18"/>
  <c r="AB127" i="18"/>
  <c r="Z127" i="18"/>
  <c r="S131" i="18"/>
  <c r="T131" i="18"/>
  <c r="R131" i="18"/>
  <c r="AA131" i="18"/>
  <c r="AB131" i="18"/>
  <c r="Z131" i="18"/>
  <c r="C134" i="18"/>
  <c r="S136" i="18"/>
  <c r="T136" i="18"/>
  <c r="R136" i="18"/>
  <c r="AA136" i="18"/>
  <c r="AB136" i="18"/>
  <c r="Z136" i="18"/>
  <c r="E146" i="18"/>
  <c r="M146" i="18"/>
  <c r="U146" i="18"/>
  <c r="S140" i="18"/>
  <c r="T140" i="18"/>
  <c r="R140" i="18"/>
  <c r="AA140" i="18"/>
  <c r="AB140" i="18"/>
  <c r="Z140" i="18"/>
  <c r="S144" i="18"/>
  <c r="T144" i="18"/>
  <c r="R144" i="18"/>
  <c r="AA144" i="18"/>
  <c r="AB144" i="18"/>
  <c r="Z144" i="18"/>
  <c r="Q148" i="18"/>
  <c r="S149" i="18"/>
  <c r="T149" i="18"/>
  <c r="R149" i="18"/>
  <c r="Y148" i="18"/>
  <c r="AA149" i="18"/>
  <c r="AB149" i="18"/>
  <c r="Z149" i="18"/>
  <c r="C160" i="18"/>
  <c r="S153" i="18"/>
  <c r="T153" i="18"/>
  <c r="R153" i="18"/>
  <c r="AA153" i="18"/>
  <c r="AB153" i="18"/>
  <c r="Z153" i="18"/>
  <c r="S157" i="18"/>
  <c r="T157" i="18"/>
  <c r="R157" i="18"/>
  <c r="AA157" i="18"/>
  <c r="AB157" i="18"/>
  <c r="Z157" i="18"/>
  <c r="I60" i="21"/>
  <c r="J60" i="21"/>
  <c r="H60" i="21"/>
  <c r="C64" i="21"/>
  <c r="I95" i="21"/>
  <c r="J95" i="21"/>
  <c r="H95" i="21"/>
  <c r="I80" i="21"/>
  <c r="H80" i="21"/>
  <c r="J80" i="21"/>
  <c r="I26" i="21"/>
  <c r="J26" i="21"/>
  <c r="H26" i="21"/>
  <c r="L39" i="24"/>
  <c r="I17" i="21"/>
  <c r="H17" i="21"/>
  <c r="J17" i="21"/>
  <c r="F78" i="21"/>
  <c r="N16" i="22"/>
  <c r="L16" i="22"/>
  <c r="M16" i="22"/>
  <c r="K16" i="22"/>
  <c r="J16" i="22"/>
  <c r="F20" i="24"/>
  <c r="I13" i="21"/>
  <c r="H13" i="21"/>
  <c r="J13" i="21"/>
  <c r="D50" i="21"/>
  <c r="I71" i="21"/>
  <c r="H71" i="21"/>
  <c r="J71" i="21"/>
  <c r="I105" i="21"/>
  <c r="H105" i="21"/>
  <c r="J105" i="21"/>
  <c r="D21" i="22"/>
  <c r="H60" i="24"/>
  <c r="F19" i="25"/>
  <c r="I20" i="21"/>
  <c r="J20" i="21"/>
  <c r="H20" i="21"/>
  <c r="F50" i="21"/>
  <c r="I52" i="21"/>
  <c r="J52" i="21"/>
  <c r="H52" i="21"/>
  <c r="I86" i="21"/>
  <c r="J86" i="21"/>
  <c r="H86" i="21"/>
  <c r="C148" i="21"/>
  <c r="M126" i="22"/>
  <c r="L126" i="22"/>
  <c r="K126" i="22"/>
  <c r="J126" i="22"/>
  <c r="N126" i="22"/>
  <c r="I28" i="21"/>
  <c r="H28" i="21"/>
  <c r="J28" i="21"/>
  <c r="G36" i="21"/>
  <c r="I62" i="21"/>
  <c r="H62" i="21"/>
  <c r="J62" i="21"/>
  <c r="I97" i="21"/>
  <c r="H97" i="21"/>
  <c r="J97" i="21"/>
  <c r="E120" i="21"/>
  <c r="Z9" i="22"/>
  <c r="X9" i="22"/>
  <c r="AB9" i="22"/>
  <c r="H127" i="24"/>
  <c r="C22" i="21"/>
  <c r="I16" i="21"/>
  <c r="J16" i="21"/>
  <c r="H16" i="21"/>
  <c r="I43" i="21"/>
  <c r="J43" i="21"/>
  <c r="H43" i="21"/>
  <c r="I77" i="21"/>
  <c r="J77" i="21"/>
  <c r="H77" i="21"/>
  <c r="J81" i="25"/>
  <c r="I21" i="21"/>
  <c r="H21" i="21"/>
  <c r="J21" i="21"/>
  <c r="I54" i="21"/>
  <c r="H54" i="21"/>
  <c r="J54" i="21"/>
  <c r="C92" i="21"/>
  <c r="I88" i="21"/>
  <c r="H88" i="21"/>
  <c r="J88" i="21"/>
  <c r="C162" i="21"/>
  <c r="N10" i="22"/>
  <c r="M10" i="22"/>
  <c r="L10" i="22"/>
  <c r="K10" i="22"/>
  <c r="J10" i="22"/>
  <c r="I12" i="21"/>
  <c r="J12" i="21"/>
  <c r="H12" i="21"/>
  <c r="I34" i="21"/>
  <c r="J34" i="21"/>
  <c r="H34" i="21"/>
  <c r="I69" i="21"/>
  <c r="J69" i="21"/>
  <c r="H69" i="21"/>
  <c r="E92" i="21"/>
  <c r="I103" i="21"/>
  <c r="J103" i="21"/>
  <c r="H103" i="21"/>
  <c r="E162" i="21"/>
  <c r="L14" i="22"/>
  <c r="J14" i="22"/>
  <c r="N14" i="22"/>
  <c r="K14" i="22"/>
  <c r="M14" i="22"/>
  <c r="H119" i="22"/>
  <c r="I27" i="21"/>
  <c r="J27" i="21"/>
  <c r="H27" i="21"/>
  <c r="I35" i="21"/>
  <c r="J35" i="21"/>
  <c r="H35" i="21"/>
  <c r="E50" i="21"/>
  <c r="I44" i="21"/>
  <c r="J44" i="21"/>
  <c r="H44" i="21"/>
  <c r="I53" i="21"/>
  <c r="J53" i="21"/>
  <c r="H53" i="21"/>
  <c r="I61" i="21"/>
  <c r="J61" i="21"/>
  <c r="H61" i="21"/>
  <c r="I70" i="21"/>
  <c r="J70" i="21"/>
  <c r="G78" i="21"/>
  <c r="H70" i="21"/>
  <c r="D92" i="21"/>
  <c r="I87" i="21"/>
  <c r="J87" i="21"/>
  <c r="H87" i="21"/>
  <c r="I96" i="21"/>
  <c r="J96" i="21"/>
  <c r="H96" i="21"/>
  <c r="I104" i="21"/>
  <c r="J104" i="21"/>
  <c r="H104" i="21"/>
  <c r="F120" i="21"/>
  <c r="D162" i="21"/>
  <c r="M9" i="22"/>
  <c r="N9" i="22"/>
  <c r="L9" i="22"/>
  <c r="K9" i="22"/>
  <c r="J9" i="22"/>
  <c r="M15" i="22"/>
  <c r="K15" i="22"/>
  <c r="N15" i="22"/>
  <c r="L15" i="22"/>
  <c r="J15" i="22"/>
  <c r="J20" i="22"/>
  <c r="N20" i="22"/>
  <c r="M20" i="22"/>
  <c r="L20" i="22"/>
  <c r="K20" i="22"/>
  <c r="N39" i="22"/>
  <c r="M39" i="22"/>
  <c r="L39" i="22"/>
  <c r="K39" i="22"/>
  <c r="J39" i="22"/>
  <c r="L160" i="22"/>
  <c r="N160" i="22"/>
  <c r="J160" i="22"/>
  <c r="M160" i="22"/>
  <c r="K160" i="22"/>
  <c r="H14" i="24"/>
  <c r="J33" i="24"/>
  <c r="H263" i="24"/>
  <c r="L77" i="25"/>
  <c r="H38" i="25"/>
  <c r="L79" i="25"/>
  <c r="M30" i="26"/>
  <c r="K30" i="26"/>
  <c r="J30" i="26"/>
  <c r="L30" i="26"/>
  <c r="I30" i="26"/>
  <c r="K110" i="27"/>
  <c r="J110" i="27"/>
  <c r="I110" i="27"/>
  <c r="M110" i="27"/>
  <c r="H118" i="27"/>
  <c r="L110" i="27"/>
  <c r="D22" i="21"/>
  <c r="I25" i="21"/>
  <c r="J25" i="21"/>
  <c r="H25" i="21"/>
  <c r="I33" i="21"/>
  <c r="J33" i="21"/>
  <c r="H33" i="21"/>
  <c r="I42" i="21"/>
  <c r="J42" i="21"/>
  <c r="H42" i="21"/>
  <c r="G50" i="21"/>
  <c r="D64" i="21"/>
  <c r="I59" i="21"/>
  <c r="J59" i="21"/>
  <c r="H59" i="21"/>
  <c r="I68" i="21"/>
  <c r="J68" i="21"/>
  <c r="H68" i="21"/>
  <c r="I76" i="21"/>
  <c r="J76" i="21"/>
  <c r="H76" i="21"/>
  <c r="F92" i="21"/>
  <c r="I85" i="21"/>
  <c r="J85" i="21"/>
  <c r="H85" i="21"/>
  <c r="I94" i="21"/>
  <c r="J94" i="21"/>
  <c r="H94" i="21"/>
  <c r="C106" i="21"/>
  <c r="I102" i="21"/>
  <c r="J102" i="21"/>
  <c r="H102" i="21"/>
  <c r="I111" i="21"/>
  <c r="J111" i="21"/>
  <c r="H111" i="21"/>
  <c r="D148" i="21"/>
  <c r="F162" i="21"/>
  <c r="E21" i="22"/>
  <c r="M17" i="22"/>
  <c r="N17" i="22"/>
  <c r="L17" i="22"/>
  <c r="K17" i="22"/>
  <c r="J17" i="22"/>
  <c r="H35" i="22"/>
  <c r="L29" i="22"/>
  <c r="J29" i="22"/>
  <c r="N29" i="22"/>
  <c r="M29" i="22"/>
  <c r="K29" i="22"/>
  <c r="M113" i="22"/>
  <c r="L113" i="22"/>
  <c r="K113" i="22"/>
  <c r="J113" i="22"/>
  <c r="N113" i="22"/>
  <c r="J100" i="24"/>
  <c r="H41" i="25"/>
  <c r="J85" i="25"/>
  <c r="I11" i="21"/>
  <c r="J11" i="21"/>
  <c r="H11" i="21"/>
  <c r="E22" i="21"/>
  <c r="I15" i="21"/>
  <c r="J15" i="21"/>
  <c r="H15" i="21"/>
  <c r="I19" i="21"/>
  <c r="J19" i="21"/>
  <c r="H19" i="21"/>
  <c r="I24" i="21"/>
  <c r="J24" i="21"/>
  <c r="H24" i="21"/>
  <c r="C36" i="21"/>
  <c r="I32" i="21"/>
  <c r="J32" i="21"/>
  <c r="H32" i="21"/>
  <c r="I41" i="21"/>
  <c r="J41" i="21"/>
  <c r="H41" i="21"/>
  <c r="I49" i="21"/>
  <c r="J49" i="21"/>
  <c r="H49" i="21"/>
  <c r="E64" i="21"/>
  <c r="I58" i="21"/>
  <c r="J58" i="21"/>
  <c r="H58" i="21"/>
  <c r="I67" i="21"/>
  <c r="J67" i="21"/>
  <c r="H67" i="21"/>
  <c r="I75" i="21"/>
  <c r="J75" i="21"/>
  <c r="H75" i="21"/>
  <c r="I84" i="21"/>
  <c r="J84" i="21"/>
  <c r="H84" i="21"/>
  <c r="G92" i="21"/>
  <c r="D106" i="21"/>
  <c r="I101" i="21"/>
  <c r="J101" i="21"/>
  <c r="H101" i="21"/>
  <c r="I110" i="21"/>
  <c r="J110" i="21"/>
  <c r="H110" i="21"/>
  <c r="C134" i="21"/>
  <c r="E148" i="21"/>
  <c r="F21" i="22"/>
  <c r="N18" i="22"/>
  <c r="L18" i="22"/>
  <c r="K18" i="22"/>
  <c r="J18" i="22"/>
  <c r="M18" i="22"/>
  <c r="F63" i="22"/>
  <c r="M138" i="22"/>
  <c r="L138" i="22"/>
  <c r="K138" i="22"/>
  <c r="J138" i="22"/>
  <c r="N138" i="22"/>
  <c r="F43" i="24"/>
  <c r="L35" i="24"/>
  <c r="H43" i="24"/>
  <c r="L54" i="24"/>
  <c r="H62" i="24"/>
  <c r="H215" i="24"/>
  <c r="H9" i="25"/>
  <c r="F64" i="25"/>
  <c r="F22" i="21"/>
  <c r="D36" i="21"/>
  <c r="I31" i="21"/>
  <c r="J31" i="21"/>
  <c r="H31" i="21"/>
  <c r="I40" i="21"/>
  <c r="J40" i="21"/>
  <c r="H40" i="21"/>
  <c r="I48" i="21"/>
  <c r="J48" i="21"/>
  <c r="H48" i="21"/>
  <c r="F64" i="21"/>
  <c r="I57" i="21"/>
  <c r="J57" i="21"/>
  <c r="H57" i="21"/>
  <c r="I66" i="21"/>
  <c r="J66" i="21"/>
  <c r="H66" i="21"/>
  <c r="C78" i="21"/>
  <c r="I74" i="21"/>
  <c r="J74" i="21"/>
  <c r="H74" i="21"/>
  <c r="I83" i="21"/>
  <c r="J83" i="21"/>
  <c r="H83" i="21"/>
  <c r="I91" i="21"/>
  <c r="J91" i="21"/>
  <c r="H91" i="21"/>
  <c r="E106" i="21"/>
  <c r="I100" i="21"/>
  <c r="J100" i="21"/>
  <c r="H100" i="21"/>
  <c r="I109" i="21"/>
  <c r="J109" i="21"/>
  <c r="H109" i="21"/>
  <c r="D134" i="21"/>
  <c r="F148" i="21"/>
  <c r="J12" i="22"/>
  <c r="L12" i="22"/>
  <c r="K12" i="22"/>
  <c r="N12" i="22"/>
  <c r="M12" i="22"/>
  <c r="G21" i="22"/>
  <c r="H63" i="22"/>
  <c r="M130" i="22"/>
  <c r="L130" i="22"/>
  <c r="K130" i="22"/>
  <c r="J130" i="22"/>
  <c r="N130" i="22"/>
  <c r="E147" i="22"/>
  <c r="H10" i="24"/>
  <c r="J102" i="24"/>
  <c r="J31" i="25"/>
  <c r="I10" i="21"/>
  <c r="H10" i="21"/>
  <c r="J10" i="21"/>
  <c r="I14" i="21"/>
  <c r="H14" i="21"/>
  <c r="G22" i="21"/>
  <c r="J14" i="21"/>
  <c r="I18" i="21"/>
  <c r="H18" i="21"/>
  <c r="J18" i="21"/>
  <c r="E36" i="21"/>
  <c r="I30" i="21"/>
  <c r="H30" i="21"/>
  <c r="J30" i="21"/>
  <c r="I39" i="21"/>
  <c r="H39" i="21"/>
  <c r="J39" i="21"/>
  <c r="I47" i="21"/>
  <c r="H47" i="21"/>
  <c r="J47" i="21"/>
  <c r="I56" i="21"/>
  <c r="H56" i="21"/>
  <c r="G64" i="21"/>
  <c r="J56" i="21"/>
  <c r="D78" i="21"/>
  <c r="I73" i="21"/>
  <c r="H73" i="21"/>
  <c r="J73" i="21"/>
  <c r="I82" i="21"/>
  <c r="H82" i="21"/>
  <c r="J82" i="21"/>
  <c r="I90" i="21"/>
  <c r="H90" i="21"/>
  <c r="J90" i="21"/>
  <c r="F106" i="21"/>
  <c r="I99" i="21"/>
  <c r="H99" i="21"/>
  <c r="J99" i="21"/>
  <c r="I108" i="21"/>
  <c r="H108" i="21"/>
  <c r="J108" i="21"/>
  <c r="C120" i="21"/>
  <c r="E134" i="21"/>
  <c r="H21" i="22"/>
  <c r="N30" i="22"/>
  <c r="M30" i="22"/>
  <c r="L30" i="22"/>
  <c r="K30" i="22"/>
  <c r="J30" i="22"/>
  <c r="L38" i="22"/>
  <c r="J38" i="22"/>
  <c r="N38" i="22"/>
  <c r="M38" i="22"/>
  <c r="K38" i="22"/>
  <c r="D49" i="22"/>
  <c r="C91" i="22"/>
  <c r="M109" i="22"/>
  <c r="L109" i="22"/>
  <c r="K109" i="22"/>
  <c r="J109" i="22"/>
  <c r="N109" i="22"/>
  <c r="J18" i="24"/>
  <c r="L98" i="25"/>
  <c r="G62" i="26"/>
  <c r="F36" i="21"/>
  <c r="I29" i="21"/>
  <c r="J29" i="21"/>
  <c r="H29" i="21"/>
  <c r="I38" i="21"/>
  <c r="J38" i="21"/>
  <c r="H38" i="21"/>
  <c r="C50" i="21"/>
  <c r="I46" i="21"/>
  <c r="J46" i="21"/>
  <c r="H46" i="21"/>
  <c r="I55" i="21"/>
  <c r="J55" i="21"/>
  <c r="H55" i="21"/>
  <c r="I63" i="21"/>
  <c r="J63" i="21"/>
  <c r="H63" i="21"/>
  <c r="E78" i="21"/>
  <c r="I72" i="21"/>
  <c r="J72" i="21"/>
  <c r="H72" i="21"/>
  <c r="I81" i="21"/>
  <c r="J81" i="21"/>
  <c r="H81" i="21"/>
  <c r="I89" i="21"/>
  <c r="J89" i="21"/>
  <c r="H89" i="21"/>
  <c r="I98" i="21"/>
  <c r="G106" i="21"/>
  <c r="J98" i="21"/>
  <c r="H98" i="21"/>
  <c r="D120" i="21"/>
  <c r="F134" i="21"/>
  <c r="E49" i="22"/>
  <c r="F91" i="22"/>
  <c r="E133" i="22"/>
  <c r="H12" i="24"/>
  <c r="J31" i="24"/>
  <c r="L65" i="24"/>
  <c r="J75" i="24"/>
  <c r="J104" i="24"/>
  <c r="H171" i="24"/>
  <c r="M93" i="26"/>
  <c r="L93" i="26"/>
  <c r="I93" i="26"/>
  <c r="K93" i="26"/>
  <c r="J93" i="26"/>
  <c r="L27" i="22"/>
  <c r="J27" i="22"/>
  <c r="N27" i="22"/>
  <c r="I35" i="22"/>
  <c r="M27" i="22"/>
  <c r="K27" i="22"/>
  <c r="N28" i="22"/>
  <c r="M28" i="22"/>
  <c r="L28" i="22"/>
  <c r="J28" i="22"/>
  <c r="K28" i="22"/>
  <c r="N37" i="22"/>
  <c r="M37" i="22"/>
  <c r="L37" i="22"/>
  <c r="K37" i="22"/>
  <c r="J37" i="22"/>
  <c r="C49" i="22"/>
  <c r="L44" i="22"/>
  <c r="J44" i="22"/>
  <c r="N44" i="22"/>
  <c r="M44" i="22"/>
  <c r="K44" i="22"/>
  <c r="N45" i="22"/>
  <c r="M45" i="22"/>
  <c r="L45" i="22"/>
  <c r="K45" i="22"/>
  <c r="J45" i="22"/>
  <c r="L53" i="22"/>
  <c r="J53" i="22"/>
  <c r="N53" i="22"/>
  <c r="M53" i="22"/>
  <c r="K53" i="22"/>
  <c r="N54" i="22"/>
  <c r="M54" i="22"/>
  <c r="L54" i="22"/>
  <c r="K54" i="22"/>
  <c r="J54" i="22"/>
  <c r="G63" i="22"/>
  <c r="L61" i="22"/>
  <c r="J61" i="22"/>
  <c r="N61" i="22"/>
  <c r="M61" i="22"/>
  <c r="K61" i="22"/>
  <c r="N62" i="22"/>
  <c r="M62" i="22"/>
  <c r="L62" i="22"/>
  <c r="K62" i="22"/>
  <c r="J62" i="22"/>
  <c r="L70" i="22"/>
  <c r="J70" i="22"/>
  <c r="N70" i="22"/>
  <c r="M70" i="22"/>
  <c r="K70" i="22"/>
  <c r="N71" i="22"/>
  <c r="M71" i="22"/>
  <c r="L71" i="22"/>
  <c r="K71" i="22"/>
  <c r="J71" i="22"/>
  <c r="L79" i="22"/>
  <c r="J79" i="22"/>
  <c r="N79" i="22"/>
  <c r="M79" i="22"/>
  <c r="K79" i="22"/>
  <c r="N80" i="22"/>
  <c r="M80" i="22"/>
  <c r="L80" i="22"/>
  <c r="K80" i="22"/>
  <c r="J80" i="22"/>
  <c r="E91" i="22"/>
  <c r="M96" i="22"/>
  <c r="L96" i="22"/>
  <c r="K96" i="22"/>
  <c r="J96" i="22"/>
  <c r="N96" i="22"/>
  <c r="M100" i="22"/>
  <c r="L100" i="22"/>
  <c r="K100" i="22"/>
  <c r="J100" i="22"/>
  <c r="N100" i="22"/>
  <c r="M104" i="22"/>
  <c r="L104" i="22"/>
  <c r="K104" i="22"/>
  <c r="J104" i="22"/>
  <c r="N104" i="22"/>
  <c r="M111" i="22"/>
  <c r="L111" i="22"/>
  <c r="K111" i="22"/>
  <c r="J111" i="22"/>
  <c r="I119" i="22"/>
  <c r="N111" i="22"/>
  <c r="D133" i="22"/>
  <c r="M128" i="22"/>
  <c r="L128" i="22"/>
  <c r="K128" i="22"/>
  <c r="J128" i="22"/>
  <c r="N128" i="22"/>
  <c r="J12" i="24"/>
  <c r="J14" i="24"/>
  <c r="J37" i="24"/>
  <c r="F60" i="24"/>
  <c r="H86" i="24"/>
  <c r="H124" i="24"/>
  <c r="J59" i="25"/>
  <c r="M103" i="26"/>
  <c r="L103" i="26"/>
  <c r="K103" i="26"/>
  <c r="J103" i="26"/>
  <c r="I103" i="26"/>
  <c r="L34" i="30"/>
  <c r="L78" i="30"/>
  <c r="J262" i="30"/>
  <c r="L46" i="22"/>
  <c r="J46" i="22"/>
  <c r="N46" i="22"/>
  <c r="M46" i="22"/>
  <c r="K46" i="22"/>
  <c r="N47" i="22"/>
  <c r="M47" i="22"/>
  <c r="L47" i="22"/>
  <c r="K47" i="22"/>
  <c r="J47" i="22"/>
  <c r="L55" i="22"/>
  <c r="J55" i="22"/>
  <c r="N55" i="22"/>
  <c r="M55" i="22"/>
  <c r="K55" i="22"/>
  <c r="I63" i="22"/>
  <c r="N56" i="22"/>
  <c r="M56" i="22"/>
  <c r="L56" i="22"/>
  <c r="K56" i="22"/>
  <c r="J56" i="22"/>
  <c r="N65" i="22"/>
  <c r="M65" i="22"/>
  <c r="L65" i="22"/>
  <c r="K65" i="22"/>
  <c r="J65" i="22"/>
  <c r="C77" i="22"/>
  <c r="L72" i="22"/>
  <c r="J72" i="22"/>
  <c r="N72" i="22"/>
  <c r="M72" i="22"/>
  <c r="K72" i="22"/>
  <c r="N73" i="22"/>
  <c r="M73" i="22"/>
  <c r="L73" i="22"/>
  <c r="K73" i="22"/>
  <c r="J73" i="22"/>
  <c r="L81" i="22"/>
  <c r="J81" i="22"/>
  <c r="N81" i="22"/>
  <c r="M81" i="22"/>
  <c r="K81" i="22"/>
  <c r="N82" i="22"/>
  <c r="M82" i="22"/>
  <c r="L82" i="22"/>
  <c r="K82" i="22"/>
  <c r="J82" i="22"/>
  <c r="G91" i="22"/>
  <c r="C105" i="22"/>
  <c r="M115" i="22"/>
  <c r="L115" i="22"/>
  <c r="K115" i="22"/>
  <c r="J115" i="22"/>
  <c r="N115" i="22"/>
  <c r="M132" i="22"/>
  <c r="L132" i="22"/>
  <c r="K132" i="22"/>
  <c r="J132" i="22"/>
  <c r="N132" i="22"/>
  <c r="F147" i="22"/>
  <c r="L143" i="22"/>
  <c r="N143" i="22"/>
  <c r="J143" i="22"/>
  <c r="M143" i="22"/>
  <c r="K143" i="22"/>
  <c r="L158" i="22"/>
  <c r="N158" i="22"/>
  <c r="M158" i="22"/>
  <c r="K158" i="22"/>
  <c r="J158" i="22"/>
  <c r="L16" i="24"/>
  <c r="L20" i="24"/>
  <c r="F53" i="24"/>
  <c r="H79" i="24"/>
  <c r="H81" i="24"/>
  <c r="L102" i="24"/>
  <c r="L104" i="24"/>
  <c r="H130" i="24"/>
  <c r="H174" i="24"/>
  <c r="H218" i="24"/>
  <c r="H266" i="24"/>
  <c r="F32" i="25"/>
  <c r="F35" i="25"/>
  <c r="J77" i="25"/>
  <c r="E48" i="26"/>
  <c r="M65" i="26"/>
  <c r="K65" i="26"/>
  <c r="J65" i="26"/>
  <c r="L65" i="26"/>
  <c r="I65" i="26"/>
  <c r="L94" i="26"/>
  <c r="K94" i="26"/>
  <c r="J94" i="26"/>
  <c r="I94" i="26"/>
  <c r="M94" i="26"/>
  <c r="C160" i="26"/>
  <c r="H8" i="38"/>
  <c r="J8" i="38"/>
  <c r="I8" i="38"/>
  <c r="C35" i="22"/>
  <c r="G49" i="22"/>
  <c r="D77" i="22"/>
  <c r="H91" i="22"/>
  <c r="D105" i="22"/>
  <c r="M117" i="22"/>
  <c r="L117" i="22"/>
  <c r="K117" i="22"/>
  <c r="J117" i="22"/>
  <c r="N117" i="22"/>
  <c r="M135" i="22"/>
  <c r="L135" i="22"/>
  <c r="K135" i="22"/>
  <c r="J135" i="22"/>
  <c r="N135" i="22"/>
  <c r="L141" i="22"/>
  <c r="N141" i="22"/>
  <c r="M141" i="22"/>
  <c r="K141" i="22"/>
  <c r="J141" i="22"/>
  <c r="J11" i="24"/>
  <c r="F13" i="24"/>
  <c r="F15" i="24"/>
  <c r="J64" i="24"/>
  <c r="J122" i="24"/>
  <c r="L10" i="25"/>
  <c r="J17" i="25"/>
  <c r="J20" i="25"/>
  <c r="L32" i="25"/>
  <c r="J42" i="25"/>
  <c r="J53" i="25"/>
  <c r="F83" i="25"/>
  <c r="J87" i="25"/>
  <c r="J106" i="25"/>
  <c r="M32" i="26"/>
  <c r="L32" i="26"/>
  <c r="I32" i="26"/>
  <c r="K32" i="26"/>
  <c r="J32" i="26"/>
  <c r="M124" i="26"/>
  <c r="L124" i="26"/>
  <c r="I124" i="26"/>
  <c r="K124" i="26"/>
  <c r="H132" i="26"/>
  <c r="J124" i="26"/>
  <c r="K127" i="27"/>
  <c r="J127" i="27"/>
  <c r="M127" i="27"/>
  <c r="L127" i="27"/>
  <c r="I127" i="27"/>
  <c r="L23" i="22"/>
  <c r="J23" i="22"/>
  <c r="M23" i="22"/>
  <c r="K23" i="22"/>
  <c r="N23" i="22"/>
  <c r="N24" i="22"/>
  <c r="K24" i="22"/>
  <c r="J24" i="22"/>
  <c r="M24" i="22"/>
  <c r="L24" i="22"/>
  <c r="E35" i="22"/>
  <c r="L31" i="22"/>
  <c r="J31" i="22"/>
  <c r="M31" i="22"/>
  <c r="K31" i="22"/>
  <c r="N31" i="22"/>
  <c r="N32" i="22"/>
  <c r="K32" i="22"/>
  <c r="J32" i="22"/>
  <c r="M32" i="22"/>
  <c r="L32" i="22"/>
  <c r="L40" i="22"/>
  <c r="J40" i="22"/>
  <c r="M40" i="22"/>
  <c r="K40" i="22"/>
  <c r="N40" i="22"/>
  <c r="N41" i="22"/>
  <c r="K41" i="22"/>
  <c r="J41" i="22"/>
  <c r="I49" i="22"/>
  <c r="M41" i="22"/>
  <c r="L41" i="22"/>
  <c r="L48" i="22"/>
  <c r="J48" i="22"/>
  <c r="M48" i="22"/>
  <c r="K48" i="22"/>
  <c r="N48" i="22"/>
  <c r="L57" i="22"/>
  <c r="J57" i="22"/>
  <c r="M57" i="22"/>
  <c r="K57" i="22"/>
  <c r="N57" i="22"/>
  <c r="N58" i="22"/>
  <c r="K58" i="22"/>
  <c r="J58" i="22"/>
  <c r="M58" i="22"/>
  <c r="L58" i="22"/>
  <c r="L66" i="22"/>
  <c r="J66" i="22"/>
  <c r="M66" i="22"/>
  <c r="K66" i="22"/>
  <c r="N66" i="22"/>
  <c r="N67" i="22"/>
  <c r="K67" i="22"/>
  <c r="J67" i="22"/>
  <c r="M67" i="22"/>
  <c r="L67" i="22"/>
  <c r="E77" i="22"/>
  <c r="L74" i="22"/>
  <c r="J74" i="22"/>
  <c r="M74" i="22"/>
  <c r="K74" i="22"/>
  <c r="N74" i="22"/>
  <c r="N75" i="22"/>
  <c r="K75" i="22"/>
  <c r="J75" i="22"/>
  <c r="M75" i="22"/>
  <c r="L75" i="22"/>
  <c r="L83" i="22"/>
  <c r="J83" i="22"/>
  <c r="M83" i="22"/>
  <c r="K83" i="22"/>
  <c r="I91" i="22"/>
  <c r="N83" i="22"/>
  <c r="N84" i="22"/>
  <c r="K84" i="22"/>
  <c r="J84" i="22"/>
  <c r="M84" i="22"/>
  <c r="L84" i="22"/>
  <c r="N88" i="22"/>
  <c r="K88" i="22"/>
  <c r="J88" i="22"/>
  <c r="M88" i="22"/>
  <c r="L88" i="22"/>
  <c r="M89" i="22"/>
  <c r="L89" i="22"/>
  <c r="K89" i="22"/>
  <c r="J89" i="22"/>
  <c r="N89" i="22"/>
  <c r="M94" i="22"/>
  <c r="L94" i="22"/>
  <c r="K94" i="22"/>
  <c r="J94" i="22"/>
  <c r="N94" i="22"/>
  <c r="E105" i="22"/>
  <c r="M98" i="22"/>
  <c r="L98" i="22"/>
  <c r="K98" i="22"/>
  <c r="J98" i="22"/>
  <c r="N98" i="22"/>
  <c r="M102" i="22"/>
  <c r="L102" i="22"/>
  <c r="K102" i="22"/>
  <c r="J102" i="22"/>
  <c r="N102" i="22"/>
  <c r="M107" i="22"/>
  <c r="L107" i="22"/>
  <c r="K107" i="22"/>
  <c r="J107" i="22"/>
  <c r="N107" i="22"/>
  <c r="D161" i="22"/>
  <c r="L9" i="24"/>
  <c r="L11" i="24"/>
  <c r="J83" i="24"/>
  <c r="L120" i="24"/>
  <c r="J125" i="24"/>
  <c r="H11" i="25"/>
  <c r="H14" i="25"/>
  <c r="F21" i="25"/>
  <c r="H36" i="25"/>
  <c r="F54" i="25"/>
  <c r="H57" i="25"/>
  <c r="J83" i="25"/>
  <c r="E34" i="26"/>
  <c r="L51" i="26"/>
  <c r="J51" i="26"/>
  <c r="I51" i="26"/>
  <c r="K51" i="26"/>
  <c r="M51" i="26"/>
  <c r="M67" i="26"/>
  <c r="L67" i="26"/>
  <c r="I67" i="26"/>
  <c r="K67" i="26"/>
  <c r="J67" i="26"/>
  <c r="L98" i="27"/>
  <c r="K98" i="27"/>
  <c r="J98" i="27"/>
  <c r="I98" i="27"/>
  <c r="M98" i="27"/>
  <c r="F35" i="22"/>
  <c r="C63" i="22"/>
  <c r="G77" i="22"/>
  <c r="N86" i="22"/>
  <c r="J86" i="22"/>
  <c r="L86" i="22"/>
  <c r="M86" i="22"/>
  <c r="K86" i="22"/>
  <c r="M122" i="22"/>
  <c r="L122" i="22"/>
  <c r="K122" i="22"/>
  <c r="J122" i="22"/>
  <c r="N122" i="22"/>
  <c r="E161" i="22"/>
  <c r="N157" i="22"/>
  <c r="M157" i="22"/>
  <c r="J157" i="22"/>
  <c r="K157" i="22"/>
  <c r="L157" i="22"/>
  <c r="H21" i="24"/>
  <c r="J38" i="24"/>
  <c r="J40" i="24"/>
  <c r="J57" i="24"/>
  <c r="J59" i="24"/>
  <c r="L87" i="24"/>
  <c r="L101" i="24"/>
  <c r="J128" i="24"/>
  <c r="L21" i="25"/>
  <c r="H79" i="25"/>
  <c r="C20" i="26"/>
  <c r="G76" i="26"/>
  <c r="M51" i="28"/>
  <c r="K103" i="28"/>
  <c r="I103" i="28"/>
  <c r="M103" i="28"/>
  <c r="F102" i="31"/>
  <c r="L25" i="22"/>
  <c r="J25" i="22"/>
  <c r="M25" i="22"/>
  <c r="N25" i="22"/>
  <c r="K25" i="22"/>
  <c r="N26" i="22"/>
  <c r="K26" i="22"/>
  <c r="L26" i="22"/>
  <c r="M26" i="22"/>
  <c r="J26" i="22"/>
  <c r="G35" i="22"/>
  <c r="L33" i="22"/>
  <c r="J33" i="22"/>
  <c r="M33" i="22"/>
  <c r="N33" i="22"/>
  <c r="K33" i="22"/>
  <c r="N34" i="22"/>
  <c r="K34" i="22"/>
  <c r="M34" i="22"/>
  <c r="L34" i="22"/>
  <c r="J34" i="22"/>
  <c r="L42" i="22"/>
  <c r="J42" i="22"/>
  <c r="M42" i="22"/>
  <c r="N42" i="22"/>
  <c r="K42" i="22"/>
  <c r="N43" i="22"/>
  <c r="M43" i="22"/>
  <c r="K43" i="22"/>
  <c r="L43" i="22"/>
  <c r="J43" i="22"/>
  <c r="L51" i="22"/>
  <c r="J51" i="22"/>
  <c r="M51" i="22"/>
  <c r="N51" i="22"/>
  <c r="K51" i="22"/>
  <c r="N52" i="22"/>
  <c r="M52" i="22"/>
  <c r="K52" i="22"/>
  <c r="L52" i="22"/>
  <c r="J52" i="22"/>
  <c r="E63" i="22"/>
  <c r="L59" i="22"/>
  <c r="J59" i="22"/>
  <c r="M59" i="22"/>
  <c r="N59" i="22"/>
  <c r="K59" i="22"/>
  <c r="N60" i="22"/>
  <c r="M60" i="22"/>
  <c r="K60" i="22"/>
  <c r="L60" i="22"/>
  <c r="J60" i="22"/>
  <c r="L68" i="22"/>
  <c r="J68" i="22"/>
  <c r="M68" i="22"/>
  <c r="N68" i="22"/>
  <c r="K68" i="22"/>
  <c r="N69" i="22"/>
  <c r="I77" i="22"/>
  <c r="M69" i="22"/>
  <c r="K69" i="22"/>
  <c r="L69" i="22"/>
  <c r="J69" i="22"/>
  <c r="L76" i="22"/>
  <c r="J76" i="22"/>
  <c r="M76" i="22"/>
  <c r="N76" i="22"/>
  <c r="K76" i="22"/>
  <c r="L85" i="22"/>
  <c r="J85" i="22"/>
  <c r="M85" i="22"/>
  <c r="N85" i="22"/>
  <c r="K85" i="22"/>
  <c r="L87" i="22"/>
  <c r="K87" i="22"/>
  <c r="J87" i="22"/>
  <c r="N87" i="22"/>
  <c r="M87" i="22"/>
  <c r="F119" i="22"/>
  <c r="M124" i="22"/>
  <c r="L124" i="22"/>
  <c r="K124" i="22"/>
  <c r="J124" i="22"/>
  <c r="N124" i="22"/>
  <c r="N140" i="22"/>
  <c r="M140" i="22"/>
  <c r="J140" i="22"/>
  <c r="L140" i="22"/>
  <c r="K140" i="22"/>
  <c r="N144" i="22"/>
  <c r="M144" i="22"/>
  <c r="L144" i="22"/>
  <c r="K144" i="22"/>
  <c r="J144" i="22"/>
  <c r="M155" i="22"/>
  <c r="L155" i="22"/>
  <c r="K155" i="22"/>
  <c r="J155" i="22"/>
  <c r="N155" i="22"/>
  <c r="F12" i="24"/>
  <c r="J19" i="24"/>
  <c r="J21" i="24"/>
  <c r="L42" i="24"/>
  <c r="L61" i="24"/>
  <c r="L109" i="24"/>
  <c r="J15" i="25"/>
  <c r="J62" i="25"/>
  <c r="J79" i="25"/>
  <c r="J108" i="25"/>
  <c r="E20" i="26"/>
  <c r="M59" i="28"/>
  <c r="G119" i="22"/>
  <c r="C133" i="22"/>
  <c r="L137" i="22"/>
  <c r="N137" i="22"/>
  <c r="M137" i="22"/>
  <c r="K137" i="22"/>
  <c r="J137" i="22"/>
  <c r="C147" i="22"/>
  <c r="N151" i="22"/>
  <c r="M151" i="22"/>
  <c r="L151" i="22"/>
  <c r="J151" i="22"/>
  <c r="K151" i="22"/>
  <c r="C161" i="22"/>
  <c r="L154" i="22"/>
  <c r="N154" i="22"/>
  <c r="M154" i="22"/>
  <c r="K154" i="22"/>
  <c r="J154" i="22"/>
  <c r="F19" i="24"/>
  <c r="J9" i="24"/>
  <c r="F10" i="24"/>
  <c r="J16" i="24"/>
  <c r="F17" i="24"/>
  <c r="L18" i="24"/>
  <c r="H19" i="24"/>
  <c r="J35" i="24"/>
  <c r="L37" i="24"/>
  <c r="L56" i="24"/>
  <c r="L63" i="24"/>
  <c r="H64" i="24"/>
  <c r="L75" i="24"/>
  <c r="H83" i="24"/>
  <c r="J97" i="24"/>
  <c r="L99" i="24"/>
  <c r="L106" i="24"/>
  <c r="H121" i="24"/>
  <c r="H122" i="24"/>
  <c r="J10" i="25"/>
  <c r="F14" i="25"/>
  <c r="L16" i="25"/>
  <c r="H20" i="25"/>
  <c r="H31" i="25"/>
  <c r="J37" i="25"/>
  <c r="J55" i="25"/>
  <c r="F58" i="25"/>
  <c r="H81" i="25"/>
  <c r="H83" i="25"/>
  <c r="H85" i="25"/>
  <c r="H87" i="25"/>
  <c r="D20" i="26"/>
  <c r="I26" i="26"/>
  <c r="K26" i="26"/>
  <c r="H34" i="26"/>
  <c r="M26" i="26"/>
  <c r="L26" i="26"/>
  <c r="J26" i="26"/>
  <c r="I60" i="26"/>
  <c r="K60" i="26"/>
  <c r="M60" i="26"/>
  <c r="L60" i="26"/>
  <c r="J60" i="26"/>
  <c r="M84" i="26"/>
  <c r="L84" i="26"/>
  <c r="I84" i="26"/>
  <c r="K84" i="26"/>
  <c r="J84" i="26"/>
  <c r="M97" i="26"/>
  <c r="L97" i="26"/>
  <c r="I97" i="26"/>
  <c r="K97" i="26"/>
  <c r="J97" i="26"/>
  <c r="M135" i="26"/>
  <c r="L135" i="26"/>
  <c r="K135" i="26"/>
  <c r="J135" i="26"/>
  <c r="I135" i="26"/>
  <c r="M37" i="27"/>
  <c r="L37" i="27"/>
  <c r="K37" i="27"/>
  <c r="J37" i="27"/>
  <c r="I37" i="27"/>
  <c r="M14" i="28"/>
  <c r="K14" i="28"/>
  <c r="I14" i="28"/>
  <c r="M97" i="28"/>
  <c r="M125" i="28"/>
  <c r="J119" i="30"/>
  <c r="J258" i="30"/>
  <c r="F21" i="31"/>
  <c r="I112" i="21"/>
  <c r="G120" i="21"/>
  <c r="J112" i="21"/>
  <c r="H112" i="21"/>
  <c r="I113" i="21"/>
  <c r="J113" i="21"/>
  <c r="H113" i="21"/>
  <c r="I114" i="21"/>
  <c r="J114" i="21"/>
  <c r="H114" i="21"/>
  <c r="I115" i="21"/>
  <c r="J115" i="21"/>
  <c r="H115" i="21"/>
  <c r="I116" i="21"/>
  <c r="J116" i="21"/>
  <c r="H116" i="21"/>
  <c r="I117" i="21"/>
  <c r="J117" i="21"/>
  <c r="H117" i="21"/>
  <c r="I118" i="21"/>
  <c r="J118" i="21"/>
  <c r="H118" i="21"/>
  <c r="I119" i="21"/>
  <c r="J119" i="21"/>
  <c r="H119" i="21"/>
  <c r="I122" i="21"/>
  <c r="J122" i="21"/>
  <c r="H122" i="21"/>
  <c r="I123" i="21"/>
  <c r="J123" i="21"/>
  <c r="H123" i="21"/>
  <c r="I124" i="21"/>
  <c r="J124" i="21"/>
  <c r="H124" i="21"/>
  <c r="I125" i="21"/>
  <c r="J125" i="21"/>
  <c r="H125" i="21"/>
  <c r="I126" i="21"/>
  <c r="G134" i="21"/>
  <c r="J126" i="21"/>
  <c r="H126" i="21"/>
  <c r="I127" i="21"/>
  <c r="J127" i="21"/>
  <c r="H127" i="21"/>
  <c r="I128" i="21"/>
  <c r="J128" i="21"/>
  <c r="H128" i="21"/>
  <c r="I129" i="21"/>
  <c r="J129" i="21"/>
  <c r="H129" i="21"/>
  <c r="I130" i="21"/>
  <c r="J130" i="21"/>
  <c r="H130" i="21"/>
  <c r="I131" i="21"/>
  <c r="J131" i="21"/>
  <c r="H131" i="21"/>
  <c r="I132" i="21"/>
  <c r="J132" i="21"/>
  <c r="H132" i="21"/>
  <c r="I133" i="21"/>
  <c r="J133" i="21"/>
  <c r="H133" i="21"/>
  <c r="I136" i="21"/>
  <c r="J136" i="21"/>
  <c r="H136" i="21"/>
  <c r="I137" i="21"/>
  <c r="J137" i="21"/>
  <c r="H137" i="21"/>
  <c r="I138" i="21"/>
  <c r="J138" i="21"/>
  <c r="H138" i="21"/>
  <c r="I139" i="21"/>
  <c r="J139" i="21"/>
  <c r="H139" i="21"/>
  <c r="I140" i="21"/>
  <c r="G148" i="21"/>
  <c r="J140" i="21"/>
  <c r="H140" i="21"/>
  <c r="I141" i="21"/>
  <c r="J141" i="21"/>
  <c r="H141" i="21"/>
  <c r="I142" i="21"/>
  <c r="J142" i="21"/>
  <c r="H142" i="21"/>
  <c r="I143" i="21"/>
  <c r="J143" i="21"/>
  <c r="H143" i="21"/>
  <c r="I144" i="21"/>
  <c r="J144" i="21"/>
  <c r="H144" i="21"/>
  <c r="I145" i="21"/>
  <c r="J145" i="21"/>
  <c r="H145" i="21"/>
  <c r="I146" i="21"/>
  <c r="J146" i="21"/>
  <c r="H146" i="21"/>
  <c r="I147" i="21"/>
  <c r="J147" i="21"/>
  <c r="H147" i="21"/>
  <c r="I150" i="21"/>
  <c r="J150" i="21"/>
  <c r="H150" i="21"/>
  <c r="I151" i="21"/>
  <c r="J151" i="21"/>
  <c r="H151" i="21"/>
  <c r="I152" i="21"/>
  <c r="J152" i="21"/>
  <c r="H152" i="21"/>
  <c r="I153" i="21"/>
  <c r="J153" i="21"/>
  <c r="H153" i="21"/>
  <c r="I154" i="21"/>
  <c r="G162" i="21"/>
  <c r="J154" i="21"/>
  <c r="H154" i="21"/>
  <c r="I155" i="21"/>
  <c r="J155" i="21"/>
  <c r="H155" i="21"/>
  <c r="I156" i="21"/>
  <c r="J156" i="21"/>
  <c r="H156" i="21"/>
  <c r="I157" i="21"/>
  <c r="J157" i="21"/>
  <c r="H157" i="21"/>
  <c r="I158" i="21"/>
  <c r="J158" i="21"/>
  <c r="H158" i="21"/>
  <c r="I159" i="21"/>
  <c r="J159" i="21"/>
  <c r="H159" i="21"/>
  <c r="I160" i="21"/>
  <c r="J160" i="21"/>
  <c r="H160" i="21"/>
  <c r="I161" i="21"/>
  <c r="J161" i="21"/>
  <c r="H161" i="21"/>
  <c r="K13" i="22"/>
  <c r="I21" i="22"/>
  <c r="J13" i="22"/>
  <c r="M13" i="22"/>
  <c r="N13" i="22"/>
  <c r="L13" i="22"/>
  <c r="F49" i="22"/>
  <c r="F77" i="22"/>
  <c r="F105" i="22"/>
  <c r="F133" i="22"/>
  <c r="G147" i="22"/>
  <c r="L149" i="22"/>
  <c r="K149" i="22"/>
  <c r="J149" i="22"/>
  <c r="N149" i="22"/>
  <c r="M149" i="22"/>
  <c r="L152" i="22"/>
  <c r="M152" i="22"/>
  <c r="K152" i="22"/>
  <c r="J152" i="22"/>
  <c r="N152" i="22"/>
  <c r="F161" i="22"/>
  <c r="L14" i="24"/>
  <c r="H15" i="24"/>
  <c r="J17" i="24"/>
  <c r="F18" i="24"/>
  <c r="L33" i="24"/>
  <c r="J36" i="24"/>
  <c r="J43" i="24"/>
  <c r="J62" i="24"/>
  <c r="L83" i="24"/>
  <c r="J98" i="24"/>
  <c r="J105" i="24"/>
  <c r="L107" i="24"/>
  <c r="J9" i="25"/>
  <c r="F13" i="25"/>
  <c r="L15" i="25"/>
  <c r="H19" i="25"/>
  <c r="J36" i="25"/>
  <c r="F40" i="25"/>
  <c r="F60" i="25"/>
  <c r="L8" i="26"/>
  <c r="J8" i="26"/>
  <c r="M8" i="26"/>
  <c r="K8" i="26"/>
  <c r="I8" i="26"/>
  <c r="M15" i="26"/>
  <c r="I15" i="26"/>
  <c r="L15" i="26"/>
  <c r="K15" i="26"/>
  <c r="J15" i="26"/>
  <c r="L33" i="26"/>
  <c r="J33" i="26"/>
  <c r="I33" i="26"/>
  <c r="M33" i="26"/>
  <c r="K33" i="26"/>
  <c r="F48" i="26"/>
  <c r="L68" i="26"/>
  <c r="J68" i="26"/>
  <c r="I68" i="26"/>
  <c r="H76" i="26"/>
  <c r="M68" i="26"/>
  <c r="K68" i="26"/>
  <c r="F90" i="26"/>
  <c r="M126" i="26"/>
  <c r="L126" i="26"/>
  <c r="I126" i="26"/>
  <c r="K126" i="26"/>
  <c r="J126" i="26"/>
  <c r="M28" i="27"/>
  <c r="L28" i="27"/>
  <c r="I28" i="27"/>
  <c r="K28" i="27"/>
  <c r="J28" i="27"/>
  <c r="J53" i="27"/>
  <c r="I53" i="27"/>
  <c r="M53" i="27"/>
  <c r="L53" i="27"/>
  <c r="K53" i="27"/>
  <c r="I80" i="27"/>
  <c r="M80" i="27"/>
  <c r="L80" i="27"/>
  <c r="K80" i="27"/>
  <c r="J80" i="27"/>
  <c r="M88" i="27"/>
  <c r="L88" i="27"/>
  <c r="K88" i="27"/>
  <c r="J88" i="27"/>
  <c r="I88" i="27"/>
  <c r="G105" i="22"/>
  <c r="C119" i="22"/>
  <c r="G133" i="22"/>
  <c r="H147" i="22"/>
  <c r="K142" i="22"/>
  <c r="J142" i="22"/>
  <c r="M142" i="22"/>
  <c r="N142" i="22"/>
  <c r="L142" i="22"/>
  <c r="L145" i="22"/>
  <c r="K145" i="22"/>
  <c r="J145" i="22"/>
  <c r="N145" i="22"/>
  <c r="M145" i="22"/>
  <c r="G161" i="22"/>
  <c r="K159" i="22"/>
  <c r="J159" i="22"/>
  <c r="M159" i="22"/>
  <c r="L159" i="22"/>
  <c r="N159" i="22"/>
  <c r="J10" i="24"/>
  <c r="L12" i="24"/>
  <c r="H13" i="24"/>
  <c r="F16" i="24"/>
  <c r="L19" i="24"/>
  <c r="H20" i="24"/>
  <c r="L31" i="24"/>
  <c r="L38" i="24"/>
  <c r="J41" i="24"/>
  <c r="L57" i="24"/>
  <c r="J60" i="24"/>
  <c r="H77" i="24"/>
  <c r="L100" i="24"/>
  <c r="J103" i="24"/>
  <c r="J108" i="24"/>
  <c r="H119" i="24"/>
  <c r="L128" i="24"/>
  <c r="L131" i="24"/>
  <c r="H12" i="25"/>
  <c r="J18" i="25"/>
  <c r="H39" i="25"/>
  <c r="J57" i="25"/>
  <c r="H60" i="25"/>
  <c r="J63" i="25"/>
  <c r="H84" i="25"/>
  <c r="I43" i="26"/>
  <c r="K43" i="26"/>
  <c r="M43" i="26"/>
  <c r="L43" i="26"/>
  <c r="J43" i="26"/>
  <c r="M82" i="26"/>
  <c r="L82" i="26"/>
  <c r="K82" i="26"/>
  <c r="J82" i="26"/>
  <c r="H90" i="26"/>
  <c r="I82" i="26"/>
  <c r="E118" i="26"/>
  <c r="C146" i="26"/>
  <c r="E20" i="27"/>
  <c r="C48" i="27"/>
  <c r="M68" i="28"/>
  <c r="K109" i="28"/>
  <c r="M109" i="28"/>
  <c r="I109" i="28"/>
  <c r="F40" i="30"/>
  <c r="L148" i="30"/>
  <c r="L6" i="37"/>
  <c r="K6" i="37"/>
  <c r="M11" i="22"/>
  <c r="L11" i="22"/>
  <c r="K11" i="22"/>
  <c r="J11" i="22"/>
  <c r="N11" i="22"/>
  <c r="C21" i="22"/>
  <c r="N19" i="22"/>
  <c r="M19" i="22"/>
  <c r="L19" i="22"/>
  <c r="K19" i="22"/>
  <c r="J19" i="22"/>
  <c r="D35" i="22"/>
  <c r="H49" i="22"/>
  <c r="D63" i="22"/>
  <c r="H77" i="22"/>
  <c r="D91" i="22"/>
  <c r="H105" i="22"/>
  <c r="D119" i="22"/>
  <c r="H133" i="22"/>
  <c r="J136" i="22"/>
  <c r="L136" i="22"/>
  <c r="M136" i="22"/>
  <c r="N136" i="22"/>
  <c r="K136" i="22"/>
  <c r="L139" i="22"/>
  <c r="J139" i="22"/>
  <c r="M139" i="22"/>
  <c r="N139" i="22"/>
  <c r="K139" i="22"/>
  <c r="I147" i="22"/>
  <c r="J153" i="22"/>
  <c r="L153" i="22"/>
  <c r="K153" i="22"/>
  <c r="I161" i="22"/>
  <c r="N153" i="22"/>
  <c r="M153" i="22"/>
  <c r="L156" i="22"/>
  <c r="J156" i="22"/>
  <c r="M156" i="22"/>
  <c r="N156" i="22"/>
  <c r="K156" i="22"/>
  <c r="F9" i="24"/>
  <c r="L10" i="24"/>
  <c r="L17" i="24"/>
  <c r="H18" i="24"/>
  <c r="J20" i="24"/>
  <c r="F21" i="24"/>
  <c r="L36" i="24"/>
  <c r="J39" i="24"/>
  <c r="L43" i="24"/>
  <c r="J65" i="24"/>
  <c r="L98" i="24"/>
  <c r="J101" i="24"/>
  <c r="J109" i="24"/>
  <c r="F11" i="25"/>
  <c r="L13" i="25"/>
  <c r="H17" i="25"/>
  <c r="J34" i="25"/>
  <c r="J56" i="25"/>
  <c r="H59" i="25"/>
  <c r="H62" i="25"/>
  <c r="F75" i="25"/>
  <c r="J82" i="25"/>
  <c r="M13" i="26"/>
  <c r="K13" i="26"/>
  <c r="L13" i="26"/>
  <c r="J13" i="26"/>
  <c r="I13" i="26"/>
  <c r="M50" i="26"/>
  <c r="L50" i="26"/>
  <c r="I50" i="26"/>
  <c r="K50" i="26"/>
  <c r="J50" i="26"/>
  <c r="F118" i="26"/>
  <c r="G146" i="26"/>
  <c r="M57" i="28"/>
  <c r="M120" i="28"/>
  <c r="J104" i="30"/>
  <c r="N90" i="22"/>
  <c r="M90" i="22"/>
  <c r="L90" i="22"/>
  <c r="K90" i="22"/>
  <c r="J90" i="22"/>
  <c r="N93" i="22"/>
  <c r="K93" i="22"/>
  <c r="J93" i="22"/>
  <c r="M93" i="22"/>
  <c r="L93" i="22"/>
  <c r="N95" i="22"/>
  <c r="M95" i="22"/>
  <c r="L95" i="22"/>
  <c r="K95" i="22"/>
  <c r="J95" i="22"/>
  <c r="I105" i="22"/>
  <c r="N97" i="22"/>
  <c r="K97" i="22"/>
  <c r="J97" i="22"/>
  <c r="M97" i="22"/>
  <c r="L97" i="22"/>
  <c r="N99" i="22"/>
  <c r="M99" i="22"/>
  <c r="L99" i="22"/>
  <c r="K99" i="22"/>
  <c r="J99" i="22"/>
  <c r="N101" i="22"/>
  <c r="K101" i="22"/>
  <c r="J101" i="22"/>
  <c r="M101" i="22"/>
  <c r="L101" i="22"/>
  <c r="N103" i="22"/>
  <c r="M103" i="22"/>
  <c r="L103" i="22"/>
  <c r="K103" i="22"/>
  <c r="J103" i="22"/>
  <c r="N108" i="22"/>
  <c r="M108" i="22"/>
  <c r="L108" i="22"/>
  <c r="K108" i="22"/>
  <c r="J108" i="22"/>
  <c r="N110" i="22"/>
  <c r="K110" i="22"/>
  <c r="M110" i="22"/>
  <c r="L110" i="22"/>
  <c r="J110" i="22"/>
  <c r="E119" i="22"/>
  <c r="N112" i="22"/>
  <c r="K112" i="22"/>
  <c r="M112" i="22"/>
  <c r="L112" i="22"/>
  <c r="J112" i="22"/>
  <c r="N114" i="22"/>
  <c r="K114" i="22"/>
  <c r="L114" i="22"/>
  <c r="J114" i="22"/>
  <c r="M114" i="22"/>
  <c r="N116" i="22"/>
  <c r="K116" i="22"/>
  <c r="J116" i="22"/>
  <c r="M116" i="22"/>
  <c r="L116" i="22"/>
  <c r="N118" i="22"/>
  <c r="K118" i="22"/>
  <c r="L118" i="22"/>
  <c r="M118" i="22"/>
  <c r="J118" i="22"/>
  <c r="N121" i="22"/>
  <c r="K121" i="22"/>
  <c r="M121" i="22"/>
  <c r="J121" i="22"/>
  <c r="L121" i="22"/>
  <c r="N123" i="22"/>
  <c r="K123" i="22"/>
  <c r="M123" i="22"/>
  <c r="L123" i="22"/>
  <c r="J123" i="22"/>
  <c r="I133" i="22"/>
  <c r="N125" i="22"/>
  <c r="K125" i="22"/>
  <c r="M125" i="22"/>
  <c r="L125" i="22"/>
  <c r="J125" i="22"/>
  <c r="N127" i="22"/>
  <c r="K127" i="22"/>
  <c r="M127" i="22"/>
  <c r="L127" i="22"/>
  <c r="J127" i="22"/>
  <c r="N129" i="22"/>
  <c r="K129" i="22"/>
  <c r="M129" i="22"/>
  <c r="L129" i="22"/>
  <c r="J129" i="22"/>
  <c r="N131" i="22"/>
  <c r="K131" i="22"/>
  <c r="L131" i="22"/>
  <c r="J131" i="22"/>
  <c r="M131" i="22"/>
  <c r="N146" i="22"/>
  <c r="K146" i="22"/>
  <c r="J146" i="22"/>
  <c r="M146" i="22"/>
  <c r="L146" i="22"/>
  <c r="L150" i="22"/>
  <c r="K150" i="22"/>
  <c r="N150" i="22"/>
  <c r="M150" i="22"/>
  <c r="J150" i="22"/>
  <c r="J13" i="24"/>
  <c r="F14" i="24"/>
  <c r="L15" i="24"/>
  <c r="H16" i="24"/>
  <c r="J32" i="24"/>
  <c r="L34" i="24"/>
  <c r="L41" i="24"/>
  <c r="L59" i="24"/>
  <c r="H82" i="24"/>
  <c r="L103" i="24"/>
  <c r="J106" i="24"/>
  <c r="J119" i="24"/>
  <c r="F121" i="24"/>
  <c r="J12" i="25"/>
  <c r="F16" i="25"/>
  <c r="L18" i="25"/>
  <c r="H33" i="25"/>
  <c r="J39" i="25"/>
  <c r="F43" i="25"/>
  <c r="H55" i="25"/>
  <c r="J109" i="25"/>
  <c r="I9" i="26"/>
  <c r="K9" i="26"/>
  <c r="L9" i="26"/>
  <c r="M9" i="26"/>
  <c r="J9" i="26"/>
  <c r="L16" i="26"/>
  <c r="J16" i="26"/>
  <c r="K16" i="26"/>
  <c r="M16" i="26"/>
  <c r="I16" i="26"/>
  <c r="D34" i="26"/>
  <c r="M47" i="26"/>
  <c r="K47" i="26"/>
  <c r="J47" i="26"/>
  <c r="L47" i="26"/>
  <c r="I47" i="26"/>
  <c r="F62" i="26"/>
  <c r="J134" i="26"/>
  <c r="I134" i="26"/>
  <c r="M134" i="26"/>
  <c r="L134" i="26"/>
  <c r="K134" i="26"/>
  <c r="K156" i="26"/>
  <c r="J156" i="26"/>
  <c r="I156" i="26"/>
  <c r="M156" i="26"/>
  <c r="L156" i="26"/>
  <c r="J36" i="27"/>
  <c r="I36" i="27"/>
  <c r="M36" i="27"/>
  <c r="L36" i="27"/>
  <c r="K36" i="27"/>
  <c r="M66" i="27"/>
  <c r="L66" i="27"/>
  <c r="J66" i="27"/>
  <c r="I66" i="27"/>
  <c r="K66" i="27"/>
  <c r="J139" i="27"/>
  <c r="I139" i="27"/>
  <c r="M139" i="27"/>
  <c r="L139" i="27"/>
  <c r="K139" i="27"/>
  <c r="F10" i="25"/>
  <c r="L12" i="25"/>
  <c r="J14" i="25"/>
  <c r="H16" i="25"/>
  <c r="F18" i="25"/>
  <c r="L20" i="25"/>
  <c r="J33" i="25"/>
  <c r="H35" i="25"/>
  <c r="F37" i="25"/>
  <c r="J41" i="25"/>
  <c r="H43" i="25"/>
  <c r="H54" i="25"/>
  <c r="F56" i="25"/>
  <c r="H64" i="25"/>
  <c r="H75" i="25"/>
  <c r="F98" i="25"/>
  <c r="F100" i="25"/>
  <c r="G20" i="26"/>
  <c r="M22" i="26"/>
  <c r="K22" i="26"/>
  <c r="J22" i="26"/>
  <c r="L22" i="26"/>
  <c r="I22" i="26"/>
  <c r="M39" i="26"/>
  <c r="K39" i="26"/>
  <c r="J39" i="26"/>
  <c r="L39" i="26"/>
  <c r="I39" i="26"/>
  <c r="M56" i="26"/>
  <c r="K56" i="26"/>
  <c r="J56" i="26"/>
  <c r="L56" i="26"/>
  <c r="I56" i="26"/>
  <c r="M73" i="26"/>
  <c r="K73" i="26"/>
  <c r="J73" i="26"/>
  <c r="L73" i="26"/>
  <c r="I73" i="26"/>
  <c r="M138" i="26"/>
  <c r="L138" i="26"/>
  <c r="K138" i="26"/>
  <c r="H146" i="26"/>
  <c r="J138" i="26"/>
  <c r="I138" i="26"/>
  <c r="F20" i="27"/>
  <c r="M26" i="27"/>
  <c r="L26" i="27"/>
  <c r="I26" i="27"/>
  <c r="K26" i="27"/>
  <c r="H34" i="27"/>
  <c r="J26" i="27"/>
  <c r="G48" i="27"/>
  <c r="L45" i="27"/>
  <c r="K45" i="27"/>
  <c r="J45" i="27"/>
  <c r="I45" i="27"/>
  <c r="M45" i="27"/>
  <c r="K50" i="27"/>
  <c r="J50" i="27"/>
  <c r="M50" i="27"/>
  <c r="L50" i="27"/>
  <c r="I50" i="27"/>
  <c r="D76" i="27"/>
  <c r="C104" i="27"/>
  <c r="M100" i="27"/>
  <c r="L100" i="27"/>
  <c r="J100" i="27"/>
  <c r="I100" i="27"/>
  <c r="K100" i="27"/>
  <c r="M112" i="27"/>
  <c r="L112" i="27"/>
  <c r="I112" i="27"/>
  <c r="K112" i="27"/>
  <c r="J112" i="27"/>
  <c r="M23" i="28"/>
  <c r="K23" i="28"/>
  <c r="I23" i="28"/>
  <c r="F42" i="30"/>
  <c r="F150" i="30"/>
  <c r="N7" i="40"/>
  <c r="L108" i="24"/>
  <c r="L9" i="25"/>
  <c r="J11" i="25"/>
  <c r="H13" i="25"/>
  <c r="F15" i="25"/>
  <c r="L17" i="25"/>
  <c r="J19" i="25"/>
  <c r="H21" i="25"/>
  <c r="H32" i="25"/>
  <c r="F34" i="25"/>
  <c r="J38" i="25"/>
  <c r="H40" i="25"/>
  <c r="F42" i="25"/>
  <c r="F53" i="25"/>
  <c r="H58" i="25"/>
  <c r="J60" i="25"/>
  <c r="F61" i="25"/>
  <c r="J64" i="25"/>
  <c r="H65" i="25"/>
  <c r="J75" i="25"/>
  <c r="H76" i="25"/>
  <c r="H98" i="25"/>
  <c r="F102" i="25"/>
  <c r="F104" i="25"/>
  <c r="F106" i="25"/>
  <c r="F108" i="25"/>
  <c r="L25" i="26"/>
  <c r="J25" i="26"/>
  <c r="I25" i="26"/>
  <c r="M25" i="26"/>
  <c r="K25" i="26"/>
  <c r="L42" i="26"/>
  <c r="J42" i="26"/>
  <c r="I42" i="26"/>
  <c r="M42" i="26"/>
  <c r="K42" i="26"/>
  <c r="L59" i="26"/>
  <c r="J59" i="26"/>
  <c r="I59" i="26"/>
  <c r="M59" i="26"/>
  <c r="K59" i="26"/>
  <c r="C104" i="26"/>
  <c r="K122" i="26"/>
  <c r="J122" i="26"/>
  <c r="I122" i="26"/>
  <c r="M122" i="26"/>
  <c r="L122" i="26"/>
  <c r="M40" i="27"/>
  <c r="H48" i="27"/>
  <c r="L40" i="27"/>
  <c r="K40" i="27"/>
  <c r="J40" i="27"/>
  <c r="I40" i="27"/>
  <c r="F76" i="27"/>
  <c r="G104" i="27"/>
  <c r="J149" i="27"/>
  <c r="L149" i="27"/>
  <c r="K149" i="27"/>
  <c r="M149" i="27"/>
  <c r="I149" i="27"/>
  <c r="M31" i="28"/>
  <c r="K31" i="28"/>
  <c r="I31" i="28"/>
  <c r="M78" i="28"/>
  <c r="M142" i="28"/>
  <c r="J127" i="30"/>
  <c r="D147" i="22"/>
  <c r="H161" i="22"/>
  <c r="H9" i="24"/>
  <c r="L13" i="24"/>
  <c r="J15" i="24"/>
  <c r="H17" i="24"/>
  <c r="L21" i="24"/>
  <c r="L32" i="24"/>
  <c r="J34" i="24"/>
  <c r="L40" i="24"/>
  <c r="J42" i="24"/>
  <c r="L97" i="24"/>
  <c r="J99" i="24"/>
  <c r="L105" i="24"/>
  <c r="J107" i="24"/>
  <c r="H10" i="25"/>
  <c r="F12" i="25"/>
  <c r="L14" i="25"/>
  <c r="J16" i="25"/>
  <c r="H18" i="25"/>
  <c r="F20" i="25"/>
  <c r="F31" i="25"/>
  <c r="J35" i="25"/>
  <c r="H37" i="25"/>
  <c r="F39" i="25"/>
  <c r="J43" i="25"/>
  <c r="J54" i="25"/>
  <c r="H56" i="25"/>
  <c r="J58" i="25"/>
  <c r="F77" i="25"/>
  <c r="H100" i="25"/>
  <c r="H102" i="25"/>
  <c r="H103" i="25"/>
  <c r="H104" i="25"/>
  <c r="H106" i="25"/>
  <c r="K11" i="26"/>
  <c r="I11" i="26"/>
  <c r="M11" i="26"/>
  <c r="J11" i="26"/>
  <c r="L11" i="26"/>
  <c r="I17" i="26"/>
  <c r="K17" i="26"/>
  <c r="J17" i="26"/>
  <c r="M17" i="26"/>
  <c r="L17" i="26"/>
  <c r="I52" i="26"/>
  <c r="K52" i="26"/>
  <c r="J52" i="26"/>
  <c r="M52" i="26"/>
  <c r="L52" i="26"/>
  <c r="C76" i="26"/>
  <c r="I69" i="26"/>
  <c r="K69" i="26"/>
  <c r="J69" i="26"/>
  <c r="L69" i="26"/>
  <c r="M69" i="26"/>
  <c r="D104" i="26"/>
  <c r="L98" i="26"/>
  <c r="M98" i="26"/>
  <c r="K98" i="26"/>
  <c r="J98" i="26"/>
  <c r="I98" i="26"/>
  <c r="K130" i="26"/>
  <c r="J130" i="26"/>
  <c r="M130" i="26"/>
  <c r="L130" i="26"/>
  <c r="I130" i="26"/>
  <c r="L136" i="26"/>
  <c r="K136" i="26"/>
  <c r="M136" i="26"/>
  <c r="J136" i="26"/>
  <c r="I136" i="26"/>
  <c r="M158" i="26"/>
  <c r="L158" i="26"/>
  <c r="I158" i="26"/>
  <c r="J158" i="26"/>
  <c r="K158" i="26"/>
  <c r="K24" i="27"/>
  <c r="J24" i="27"/>
  <c r="I24" i="27"/>
  <c r="L24" i="27"/>
  <c r="M24" i="27"/>
  <c r="L46" i="27"/>
  <c r="K46" i="27"/>
  <c r="M46" i="27"/>
  <c r="J46" i="27"/>
  <c r="I46" i="27"/>
  <c r="M78" i="27"/>
  <c r="L78" i="27"/>
  <c r="I78" i="27"/>
  <c r="J78" i="27"/>
  <c r="K78" i="27"/>
  <c r="C90" i="27"/>
  <c r="J96" i="27"/>
  <c r="I96" i="27"/>
  <c r="H104" i="27"/>
  <c r="L96" i="27"/>
  <c r="K96" i="27"/>
  <c r="M96" i="27"/>
  <c r="M143" i="27"/>
  <c r="K143" i="27"/>
  <c r="I143" i="27"/>
  <c r="L143" i="27"/>
  <c r="J143" i="27"/>
  <c r="M40" i="28"/>
  <c r="K40" i="28"/>
  <c r="I40" i="28"/>
  <c r="F10" i="30"/>
  <c r="F9" i="25"/>
  <c r="L11" i="25"/>
  <c r="J13" i="25"/>
  <c r="H15" i="25"/>
  <c r="F17" i="25"/>
  <c r="L19" i="25"/>
  <c r="J21" i="25"/>
  <c r="J32" i="25"/>
  <c r="H34" i="25"/>
  <c r="F36" i="25"/>
  <c r="J40" i="25"/>
  <c r="H42" i="25"/>
  <c r="H53" i="25"/>
  <c r="F55" i="25"/>
  <c r="J65" i="25"/>
  <c r="J76" i="25"/>
  <c r="H77" i="25"/>
  <c r="J98" i="25"/>
  <c r="J100" i="25"/>
  <c r="J101" i="25"/>
  <c r="J102" i="25"/>
  <c r="J104" i="25"/>
  <c r="H108" i="25"/>
  <c r="M24" i="26"/>
  <c r="L24" i="26"/>
  <c r="I24" i="26"/>
  <c r="K24" i="26"/>
  <c r="J24" i="26"/>
  <c r="C48" i="26"/>
  <c r="M41" i="26"/>
  <c r="L41" i="26"/>
  <c r="I41" i="26"/>
  <c r="J41" i="26"/>
  <c r="K41" i="26"/>
  <c r="D62" i="26"/>
  <c r="M58" i="26"/>
  <c r="L58" i="26"/>
  <c r="I58" i="26"/>
  <c r="K58" i="26"/>
  <c r="J58" i="26"/>
  <c r="E76" i="26"/>
  <c r="M75" i="26"/>
  <c r="L75" i="26"/>
  <c r="I75" i="26"/>
  <c r="J75" i="26"/>
  <c r="K75" i="26"/>
  <c r="L85" i="26"/>
  <c r="K85" i="26"/>
  <c r="J85" i="26"/>
  <c r="I85" i="26"/>
  <c r="M85" i="26"/>
  <c r="K32" i="27"/>
  <c r="J32" i="27"/>
  <c r="M32" i="27"/>
  <c r="L32" i="27"/>
  <c r="I32" i="27"/>
  <c r="L38" i="27"/>
  <c r="K38" i="27"/>
  <c r="M38" i="27"/>
  <c r="J38" i="27"/>
  <c r="I38" i="27"/>
  <c r="I114" i="27"/>
  <c r="K114" i="27"/>
  <c r="J114" i="27"/>
  <c r="M114" i="27"/>
  <c r="L114" i="27"/>
  <c r="I131" i="27"/>
  <c r="K131" i="27"/>
  <c r="J131" i="27"/>
  <c r="M131" i="27"/>
  <c r="L131" i="27"/>
  <c r="J61" i="25"/>
  <c r="H63" i="25"/>
  <c r="J80" i="25"/>
  <c r="H82" i="25"/>
  <c r="J99" i="25"/>
  <c r="H101" i="25"/>
  <c r="J107" i="25"/>
  <c r="H109" i="25"/>
  <c r="L10" i="26"/>
  <c r="I10" i="26"/>
  <c r="M10" i="26"/>
  <c r="K10" i="26"/>
  <c r="J10" i="26"/>
  <c r="L18" i="26"/>
  <c r="K18" i="26"/>
  <c r="M18" i="26"/>
  <c r="J18" i="26"/>
  <c r="I18" i="26"/>
  <c r="C34" i="26"/>
  <c r="L27" i="26"/>
  <c r="K27" i="26"/>
  <c r="M27" i="26"/>
  <c r="J27" i="26"/>
  <c r="I27" i="26"/>
  <c r="L36" i="26"/>
  <c r="K36" i="26"/>
  <c r="M36" i="26"/>
  <c r="J36" i="26"/>
  <c r="I36" i="26"/>
  <c r="D48" i="26"/>
  <c r="L44" i="26"/>
  <c r="K44" i="26"/>
  <c r="I44" i="26"/>
  <c r="M44" i="26"/>
  <c r="J44" i="26"/>
  <c r="L53" i="26"/>
  <c r="K53" i="26"/>
  <c r="M53" i="26"/>
  <c r="J53" i="26"/>
  <c r="I53" i="26"/>
  <c r="E62" i="26"/>
  <c r="L61" i="26"/>
  <c r="K61" i="26"/>
  <c r="M61" i="26"/>
  <c r="J61" i="26"/>
  <c r="I61" i="26"/>
  <c r="F76" i="26"/>
  <c r="L70" i="26"/>
  <c r="K70" i="26"/>
  <c r="M70" i="26"/>
  <c r="J70" i="26"/>
  <c r="I70" i="26"/>
  <c r="M79" i="26"/>
  <c r="L79" i="26"/>
  <c r="K79" i="26"/>
  <c r="J79" i="26"/>
  <c r="I79" i="26"/>
  <c r="G90" i="26"/>
  <c r="M87" i="26"/>
  <c r="L87" i="26"/>
  <c r="K87" i="26"/>
  <c r="I87" i="26"/>
  <c r="J87" i="26"/>
  <c r="J125" i="26"/>
  <c r="I125" i="26"/>
  <c r="M125" i="26"/>
  <c r="K125" i="26"/>
  <c r="L125" i="26"/>
  <c r="L127" i="26"/>
  <c r="K127" i="26"/>
  <c r="M127" i="26"/>
  <c r="J127" i="26"/>
  <c r="I127" i="26"/>
  <c r="M129" i="26"/>
  <c r="L129" i="26"/>
  <c r="K129" i="26"/>
  <c r="J129" i="26"/>
  <c r="I129" i="26"/>
  <c r="D146" i="26"/>
  <c r="J159" i="26"/>
  <c r="I159" i="26"/>
  <c r="M159" i="26"/>
  <c r="L159" i="26"/>
  <c r="K159" i="26"/>
  <c r="J27" i="27"/>
  <c r="I27" i="27"/>
  <c r="M27" i="27"/>
  <c r="K27" i="27"/>
  <c r="L27" i="27"/>
  <c r="L29" i="27"/>
  <c r="K29" i="27"/>
  <c r="M29" i="27"/>
  <c r="J29" i="27"/>
  <c r="I29" i="27"/>
  <c r="M31" i="27"/>
  <c r="L31" i="27"/>
  <c r="K31" i="27"/>
  <c r="J31" i="27"/>
  <c r="I31" i="27"/>
  <c r="D48" i="27"/>
  <c r="E76" i="27"/>
  <c r="M86" i="27"/>
  <c r="L86" i="27"/>
  <c r="K86" i="27"/>
  <c r="J86" i="27"/>
  <c r="I86" i="27"/>
  <c r="L89" i="27"/>
  <c r="K89" i="27"/>
  <c r="M89" i="27"/>
  <c r="J89" i="27"/>
  <c r="I89" i="27"/>
  <c r="E104" i="27"/>
  <c r="M121" i="27"/>
  <c r="L121" i="27"/>
  <c r="I121" i="27"/>
  <c r="K121" i="27"/>
  <c r="J121" i="27"/>
  <c r="M123" i="27"/>
  <c r="L123" i="27"/>
  <c r="I123" i="27"/>
  <c r="K123" i="27"/>
  <c r="J123" i="27"/>
  <c r="M129" i="27"/>
  <c r="L129" i="27"/>
  <c r="I129" i="27"/>
  <c r="K129" i="27"/>
  <c r="J129" i="27"/>
  <c r="L141" i="27"/>
  <c r="K141" i="27"/>
  <c r="M141" i="27"/>
  <c r="I141" i="27"/>
  <c r="J141" i="27"/>
  <c r="M28" i="28"/>
  <c r="M37" i="28"/>
  <c r="M45" i="28"/>
  <c r="M54" i="28"/>
  <c r="M71" i="28"/>
  <c r="M108" i="28"/>
  <c r="M140" i="28"/>
  <c r="M149" i="28"/>
  <c r="L260" i="30"/>
  <c r="K19" i="26"/>
  <c r="I19" i="26"/>
  <c r="M19" i="26"/>
  <c r="J19" i="26"/>
  <c r="L19" i="26"/>
  <c r="F34" i="26"/>
  <c r="K28" i="26"/>
  <c r="I28" i="26"/>
  <c r="M28" i="26"/>
  <c r="L28" i="26"/>
  <c r="J28" i="26"/>
  <c r="K37" i="26"/>
  <c r="I37" i="26"/>
  <c r="M37" i="26"/>
  <c r="L37" i="26"/>
  <c r="J37" i="26"/>
  <c r="G48" i="26"/>
  <c r="K45" i="26"/>
  <c r="I45" i="26"/>
  <c r="M45" i="26"/>
  <c r="L45" i="26"/>
  <c r="J45" i="26"/>
  <c r="K54" i="26"/>
  <c r="I54" i="26"/>
  <c r="H62" i="26"/>
  <c r="M54" i="26"/>
  <c r="J54" i="26"/>
  <c r="L54" i="26"/>
  <c r="K71" i="26"/>
  <c r="I71" i="26"/>
  <c r="M71" i="26"/>
  <c r="L71" i="26"/>
  <c r="J71" i="26"/>
  <c r="K80" i="26"/>
  <c r="J80" i="26"/>
  <c r="I80" i="26"/>
  <c r="M80" i="26"/>
  <c r="L80" i="26"/>
  <c r="K88" i="26"/>
  <c r="J88" i="26"/>
  <c r="I88" i="26"/>
  <c r="M88" i="26"/>
  <c r="L88" i="26"/>
  <c r="E104" i="26"/>
  <c r="I99" i="26"/>
  <c r="L99" i="26"/>
  <c r="K99" i="26"/>
  <c r="J99" i="26"/>
  <c r="M99" i="26"/>
  <c r="M107" i="26"/>
  <c r="L107" i="26"/>
  <c r="K107" i="26"/>
  <c r="J107" i="26"/>
  <c r="I107" i="26"/>
  <c r="K109" i="26"/>
  <c r="J109" i="26"/>
  <c r="I109" i="26"/>
  <c r="M109" i="26"/>
  <c r="L109" i="26"/>
  <c r="G118" i="26"/>
  <c r="K139" i="26"/>
  <c r="J139" i="26"/>
  <c r="M139" i="26"/>
  <c r="L139" i="26"/>
  <c r="I139" i="26"/>
  <c r="M141" i="26"/>
  <c r="L141" i="26"/>
  <c r="K141" i="26"/>
  <c r="J141" i="26"/>
  <c r="I141" i="26"/>
  <c r="K143" i="26"/>
  <c r="J143" i="26"/>
  <c r="I143" i="26"/>
  <c r="M143" i="26"/>
  <c r="L143" i="26"/>
  <c r="D160" i="26"/>
  <c r="M9" i="27"/>
  <c r="L9" i="27"/>
  <c r="K9" i="27"/>
  <c r="J9" i="27"/>
  <c r="I9" i="27"/>
  <c r="K11" i="27"/>
  <c r="J11" i="27"/>
  <c r="I11" i="27"/>
  <c r="M11" i="27"/>
  <c r="L11" i="27"/>
  <c r="G20" i="27"/>
  <c r="K41" i="27"/>
  <c r="J41" i="27"/>
  <c r="M41" i="27"/>
  <c r="L41" i="27"/>
  <c r="I41" i="27"/>
  <c r="M43" i="27"/>
  <c r="L43" i="27"/>
  <c r="K43" i="27"/>
  <c r="J43" i="27"/>
  <c r="I43" i="27"/>
  <c r="M52" i="27"/>
  <c r="L52" i="27"/>
  <c r="K52" i="27"/>
  <c r="J52" i="27"/>
  <c r="I52" i="27"/>
  <c r="L55" i="27"/>
  <c r="K55" i="27"/>
  <c r="M55" i="27"/>
  <c r="J55" i="27"/>
  <c r="I55" i="27"/>
  <c r="K58" i="27"/>
  <c r="J58" i="27"/>
  <c r="M58" i="27"/>
  <c r="L58" i="27"/>
  <c r="I58" i="27"/>
  <c r="J61" i="27"/>
  <c r="I61" i="27"/>
  <c r="L61" i="27"/>
  <c r="K61" i="27"/>
  <c r="M61" i="27"/>
  <c r="F90" i="27"/>
  <c r="E132" i="27"/>
  <c r="K144" i="27"/>
  <c r="J144" i="27"/>
  <c r="L144" i="27"/>
  <c r="I144" i="27"/>
  <c r="M144" i="27"/>
  <c r="M152" i="27"/>
  <c r="L152" i="27"/>
  <c r="K152" i="27"/>
  <c r="I152" i="27"/>
  <c r="J152" i="27"/>
  <c r="H160" i="27"/>
  <c r="M12" i="28"/>
  <c r="M94" i="28"/>
  <c r="K94" i="28"/>
  <c r="I94" i="28"/>
  <c r="J104" i="31"/>
  <c r="AX17" i="35"/>
  <c r="AY17" i="35"/>
  <c r="H78" i="25"/>
  <c r="J84" i="25"/>
  <c r="H86" i="25"/>
  <c r="H97" i="25"/>
  <c r="F99" i="25"/>
  <c r="J103" i="25"/>
  <c r="H105" i="25"/>
  <c r="F107" i="25"/>
  <c r="F20" i="26"/>
  <c r="J14" i="26"/>
  <c r="L14" i="26"/>
  <c r="M14" i="26"/>
  <c r="K14" i="26"/>
  <c r="I14" i="26"/>
  <c r="J23" i="26"/>
  <c r="L23" i="26"/>
  <c r="M23" i="26"/>
  <c r="I23" i="26"/>
  <c r="K23" i="26"/>
  <c r="G34" i="26"/>
  <c r="J31" i="26"/>
  <c r="L31" i="26"/>
  <c r="K31" i="26"/>
  <c r="I31" i="26"/>
  <c r="M31" i="26"/>
  <c r="J40" i="26"/>
  <c r="H48" i="26"/>
  <c r="L40" i="26"/>
  <c r="M40" i="26"/>
  <c r="K40" i="26"/>
  <c r="I40" i="26"/>
  <c r="J57" i="26"/>
  <c r="L57" i="26"/>
  <c r="M57" i="26"/>
  <c r="I57" i="26"/>
  <c r="K57" i="26"/>
  <c r="J66" i="26"/>
  <c r="L66" i="26"/>
  <c r="K66" i="26"/>
  <c r="I66" i="26"/>
  <c r="M66" i="26"/>
  <c r="J74" i="26"/>
  <c r="L74" i="26"/>
  <c r="M74" i="26"/>
  <c r="K74" i="26"/>
  <c r="I74" i="26"/>
  <c r="C90" i="26"/>
  <c r="J83" i="26"/>
  <c r="I83" i="26"/>
  <c r="L83" i="26"/>
  <c r="K83" i="26"/>
  <c r="M83" i="26"/>
  <c r="J92" i="26"/>
  <c r="I92" i="26"/>
  <c r="L92" i="26"/>
  <c r="K92" i="26"/>
  <c r="M92" i="26"/>
  <c r="M95" i="26"/>
  <c r="J95" i="26"/>
  <c r="I95" i="26"/>
  <c r="L95" i="26"/>
  <c r="K95" i="26"/>
  <c r="F104" i="26"/>
  <c r="J100" i="26"/>
  <c r="I100" i="26"/>
  <c r="L100" i="26"/>
  <c r="M100" i="26"/>
  <c r="K100" i="26"/>
  <c r="J108" i="26"/>
  <c r="I108" i="26"/>
  <c r="L108" i="26"/>
  <c r="K108" i="26"/>
  <c r="M108" i="26"/>
  <c r="L110" i="26"/>
  <c r="K110" i="26"/>
  <c r="H118" i="26"/>
  <c r="J110" i="26"/>
  <c r="I110" i="26"/>
  <c r="M110" i="26"/>
  <c r="M112" i="26"/>
  <c r="J112" i="26"/>
  <c r="I112" i="26"/>
  <c r="L112" i="26"/>
  <c r="K112" i="26"/>
  <c r="C132" i="26"/>
  <c r="J142" i="26"/>
  <c r="I142" i="26"/>
  <c r="L142" i="26"/>
  <c r="K142" i="26"/>
  <c r="M142" i="26"/>
  <c r="L144" i="26"/>
  <c r="K144" i="26"/>
  <c r="J144" i="26"/>
  <c r="I144" i="26"/>
  <c r="M144" i="26"/>
  <c r="E160" i="26"/>
  <c r="J10" i="27"/>
  <c r="I10" i="27"/>
  <c r="L10" i="27"/>
  <c r="K10" i="27"/>
  <c r="M10" i="27"/>
  <c r="L12" i="27"/>
  <c r="K12" i="27"/>
  <c r="H20" i="27"/>
  <c r="J12" i="27"/>
  <c r="I12" i="27"/>
  <c r="M12" i="27"/>
  <c r="M14" i="27"/>
  <c r="J14" i="27"/>
  <c r="I14" i="27"/>
  <c r="L14" i="27"/>
  <c r="K14" i="27"/>
  <c r="C34" i="27"/>
  <c r="J44" i="27"/>
  <c r="I44" i="27"/>
  <c r="L44" i="27"/>
  <c r="K44" i="27"/>
  <c r="M44" i="27"/>
  <c r="D62" i="27"/>
  <c r="G132" i="27"/>
  <c r="J130" i="27"/>
  <c r="I130" i="27"/>
  <c r="K130" i="27"/>
  <c r="M130" i="27"/>
  <c r="L130" i="27"/>
  <c r="F146" i="27"/>
  <c r="L140" i="27"/>
  <c r="M140" i="27"/>
  <c r="I140" i="27"/>
  <c r="K140" i="27"/>
  <c r="J140" i="27"/>
  <c r="M155" i="27"/>
  <c r="L155" i="27"/>
  <c r="K155" i="27"/>
  <c r="I155" i="27"/>
  <c r="J155" i="27"/>
  <c r="M89" i="28"/>
  <c r="M111" i="28"/>
  <c r="F12" i="30"/>
  <c r="F31" i="30"/>
  <c r="I78" i="26"/>
  <c r="K78" i="26"/>
  <c r="M78" i="26"/>
  <c r="L78" i="26"/>
  <c r="J78" i="26"/>
  <c r="D90" i="26"/>
  <c r="I86" i="26"/>
  <c r="K86" i="26"/>
  <c r="M86" i="26"/>
  <c r="L86" i="26"/>
  <c r="J86" i="26"/>
  <c r="G104" i="26"/>
  <c r="K113" i="26"/>
  <c r="J113" i="26"/>
  <c r="I113" i="26"/>
  <c r="M113" i="26"/>
  <c r="L113" i="26"/>
  <c r="M115" i="26"/>
  <c r="L115" i="26"/>
  <c r="I115" i="26"/>
  <c r="K115" i="26"/>
  <c r="J115" i="26"/>
  <c r="I117" i="26"/>
  <c r="K117" i="26"/>
  <c r="L117" i="26"/>
  <c r="M117" i="26"/>
  <c r="J117" i="26"/>
  <c r="F132" i="26"/>
  <c r="K148" i="26"/>
  <c r="J148" i="26"/>
  <c r="I148" i="26"/>
  <c r="M148" i="26"/>
  <c r="L148" i="26"/>
  <c r="M150" i="26"/>
  <c r="L150" i="26"/>
  <c r="I150" i="26"/>
  <c r="K150" i="26"/>
  <c r="J150" i="26"/>
  <c r="I152" i="26"/>
  <c r="K152" i="26"/>
  <c r="M152" i="26"/>
  <c r="L152" i="26"/>
  <c r="H160" i="26"/>
  <c r="J152" i="26"/>
  <c r="K15" i="27"/>
  <c r="J15" i="27"/>
  <c r="I15" i="27"/>
  <c r="M15" i="27"/>
  <c r="L15" i="27"/>
  <c r="M17" i="27"/>
  <c r="L17" i="27"/>
  <c r="I17" i="27"/>
  <c r="K17" i="27"/>
  <c r="J17" i="27"/>
  <c r="I19" i="27"/>
  <c r="K19" i="27"/>
  <c r="M19" i="27"/>
  <c r="L19" i="27"/>
  <c r="J19" i="27"/>
  <c r="F34" i="27"/>
  <c r="M54" i="27"/>
  <c r="L54" i="27"/>
  <c r="I54" i="27"/>
  <c r="K54" i="27"/>
  <c r="J54" i="27"/>
  <c r="H62" i="27"/>
  <c r="M57" i="27"/>
  <c r="L57" i="27"/>
  <c r="K57" i="27"/>
  <c r="I57" i="27"/>
  <c r="J57" i="27"/>
  <c r="M60" i="27"/>
  <c r="L60" i="27"/>
  <c r="K60" i="27"/>
  <c r="J60" i="27"/>
  <c r="I60" i="27"/>
  <c r="L64" i="27"/>
  <c r="K64" i="27"/>
  <c r="J64" i="27"/>
  <c r="I64" i="27"/>
  <c r="M64" i="27"/>
  <c r="K75" i="27"/>
  <c r="J75" i="27"/>
  <c r="I75" i="27"/>
  <c r="L75" i="27"/>
  <c r="M75" i="27"/>
  <c r="K93" i="27"/>
  <c r="J93" i="27"/>
  <c r="M93" i="27"/>
  <c r="L93" i="27"/>
  <c r="I93" i="27"/>
  <c r="M95" i="27"/>
  <c r="L95" i="27"/>
  <c r="K95" i="27"/>
  <c r="J95" i="27"/>
  <c r="I95" i="27"/>
  <c r="M97" i="27"/>
  <c r="K97" i="27"/>
  <c r="J97" i="27"/>
  <c r="I97" i="27"/>
  <c r="L97" i="27"/>
  <c r="D118" i="27"/>
  <c r="M138" i="27"/>
  <c r="L138" i="27"/>
  <c r="K138" i="27"/>
  <c r="H146" i="27"/>
  <c r="J138" i="27"/>
  <c r="I138" i="27"/>
  <c r="L150" i="27"/>
  <c r="K150" i="27"/>
  <c r="I150" i="27"/>
  <c r="M150" i="27"/>
  <c r="J150" i="27"/>
  <c r="F13" i="30"/>
  <c r="L31" i="30"/>
  <c r="H98" i="30"/>
  <c r="L108" i="30"/>
  <c r="H12" i="31"/>
  <c r="H61" i="25"/>
  <c r="J78" i="25"/>
  <c r="H80" i="25"/>
  <c r="J86" i="25"/>
  <c r="J97" i="25"/>
  <c r="H99" i="25"/>
  <c r="J105" i="25"/>
  <c r="H107" i="25"/>
  <c r="H20" i="26"/>
  <c r="J12" i="26"/>
  <c r="L12" i="26"/>
  <c r="K12" i="26"/>
  <c r="I12" i="26"/>
  <c r="M12" i="26"/>
  <c r="M29" i="26"/>
  <c r="J29" i="26"/>
  <c r="L29" i="26"/>
  <c r="K29" i="26"/>
  <c r="I29" i="26"/>
  <c r="M38" i="26"/>
  <c r="J38" i="26"/>
  <c r="I38" i="26"/>
  <c r="K38" i="26"/>
  <c r="L38" i="26"/>
  <c r="M46" i="26"/>
  <c r="J46" i="26"/>
  <c r="L46" i="26"/>
  <c r="K46" i="26"/>
  <c r="I46" i="26"/>
  <c r="C62" i="26"/>
  <c r="M55" i="26"/>
  <c r="J55" i="26"/>
  <c r="I55" i="26"/>
  <c r="L55" i="26"/>
  <c r="K55" i="26"/>
  <c r="M64" i="26"/>
  <c r="J64" i="26"/>
  <c r="L64" i="26"/>
  <c r="K64" i="26"/>
  <c r="I64" i="26"/>
  <c r="D76" i="26"/>
  <c r="M72" i="26"/>
  <c r="J72" i="26"/>
  <c r="I72" i="26"/>
  <c r="K72" i="26"/>
  <c r="L72" i="26"/>
  <c r="M81" i="26"/>
  <c r="J81" i="26"/>
  <c r="K81" i="26"/>
  <c r="I81" i="26"/>
  <c r="L81" i="26"/>
  <c r="E90" i="26"/>
  <c r="M89" i="26"/>
  <c r="J89" i="26"/>
  <c r="I89" i="26"/>
  <c r="L89" i="26"/>
  <c r="K89" i="26"/>
  <c r="J96" i="26"/>
  <c r="H104" i="26"/>
  <c r="K96" i="26"/>
  <c r="I96" i="26"/>
  <c r="L96" i="26"/>
  <c r="M96" i="26"/>
  <c r="K101" i="26"/>
  <c r="J101" i="26"/>
  <c r="L101" i="26"/>
  <c r="I101" i="26"/>
  <c r="M101" i="26"/>
  <c r="J116" i="26"/>
  <c r="I116" i="26"/>
  <c r="L116" i="26"/>
  <c r="M116" i="26"/>
  <c r="K116" i="26"/>
  <c r="M121" i="26"/>
  <c r="J121" i="26"/>
  <c r="L121" i="26"/>
  <c r="K121" i="26"/>
  <c r="I121" i="26"/>
  <c r="G132" i="26"/>
  <c r="J151" i="26"/>
  <c r="I151" i="26"/>
  <c r="L151" i="26"/>
  <c r="M151" i="26"/>
  <c r="K151" i="26"/>
  <c r="L153" i="26"/>
  <c r="K153" i="26"/>
  <c r="J153" i="26"/>
  <c r="I153" i="26"/>
  <c r="M153" i="26"/>
  <c r="M155" i="26"/>
  <c r="J155" i="26"/>
  <c r="L155" i="26"/>
  <c r="K155" i="26"/>
  <c r="I155" i="26"/>
  <c r="J18" i="27"/>
  <c r="I18" i="27"/>
  <c r="L18" i="27"/>
  <c r="K18" i="27"/>
  <c r="M18" i="27"/>
  <c r="M23" i="27"/>
  <c r="J23" i="27"/>
  <c r="L23" i="27"/>
  <c r="K23" i="27"/>
  <c r="I23" i="27"/>
  <c r="G34" i="27"/>
  <c r="C76" i="27"/>
  <c r="K84" i="27"/>
  <c r="J84" i="27"/>
  <c r="L84" i="27"/>
  <c r="M84" i="27"/>
  <c r="I84" i="27"/>
  <c r="J87" i="27"/>
  <c r="I87" i="27"/>
  <c r="M87" i="27"/>
  <c r="L87" i="27"/>
  <c r="K87" i="27"/>
  <c r="E118" i="27"/>
  <c r="L158" i="27"/>
  <c r="K158" i="27"/>
  <c r="J158" i="27"/>
  <c r="I158" i="27"/>
  <c r="M158" i="27"/>
  <c r="M80" i="28"/>
  <c r="K86" i="28"/>
  <c r="M86" i="28"/>
  <c r="I86" i="28"/>
  <c r="J32" i="30"/>
  <c r="L14" i="31"/>
  <c r="M92" i="27"/>
  <c r="L92" i="27"/>
  <c r="K92" i="27"/>
  <c r="I92" i="27"/>
  <c r="J92" i="27"/>
  <c r="F104" i="27"/>
  <c r="J122" i="27"/>
  <c r="I122" i="27"/>
  <c r="M122" i="27"/>
  <c r="L122" i="27"/>
  <c r="K122" i="27"/>
  <c r="L124" i="27"/>
  <c r="K124" i="27"/>
  <c r="M124" i="27"/>
  <c r="J124" i="27"/>
  <c r="I124" i="27"/>
  <c r="H132" i="27"/>
  <c r="M126" i="27"/>
  <c r="L126" i="27"/>
  <c r="K126" i="27"/>
  <c r="J126" i="27"/>
  <c r="I126" i="27"/>
  <c r="G146" i="27"/>
  <c r="J81" i="28"/>
  <c r="M81" i="28"/>
  <c r="L81" i="28"/>
  <c r="K95" i="28"/>
  <c r="I95" i="28"/>
  <c r="M95" i="28"/>
  <c r="F34" i="30"/>
  <c r="F37" i="30"/>
  <c r="J103" i="30"/>
  <c r="J126" i="30"/>
  <c r="F260" i="30"/>
  <c r="K67" i="27"/>
  <c r="J67" i="27"/>
  <c r="M67" i="27"/>
  <c r="I67" i="27"/>
  <c r="L67" i="27"/>
  <c r="M69" i="27"/>
  <c r="L69" i="27"/>
  <c r="K69" i="27"/>
  <c r="I69" i="27"/>
  <c r="J69" i="27"/>
  <c r="K71" i="27"/>
  <c r="I71" i="27"/>
  <c r="M71" i="27"/>
  <c r="L71" i="27"/>
  <c r="J71" i="27"/>
  <c r="D90" i="27"/>
  <c r="K101" i="27"/>
  <c r="J101" i="27"/>
  <c r="M101" i="27"/>
  <c r="I101" i="27"/>
  <c r="L101" i="27"/>
  <c r="M103" i="27"/>
  <c r="L103" i="27"/>
  <c r="K103" i="27"/>
  <c r="I103" i="27"/>
  <c r="J103" i="27"/>
  <c r="K106" i="27"/>
  <c r="I106" i="27"/>
  <c r="M106" i="27"/>
  <c r="L106" i="27"/>
  <c r="J106" i="27"/>
  <c r="F118" i="27"/>
  <c r="M135" i="27"/>
  <c r="K135" i="27"/>
  <c r="I135" i="27"/>
  <c r="L135" i="27"/>
  <c r="J135" i="27"/>
  <c r="K136" i="27"/>
  <c r="J136" i="27"/>
  <c r="M136" i="27"/>
  <c r="I136" i="27"/>
  <c r="L136" i="27"/>
  <c r="J148" i="27"/>
  <c r="I148" i="27"/>
  <c r="K148" i="27"/>
  <c r="L148" i="27"/>
  <c r="M148" i="27"/>
  <c r="C160" i="27"/>
  <c r="M157" i="27"/>
  <c r="I157" i="27"/>
  <c r="L157" i="27"/>
  <c r="J157" i="27"/>
  <c r="K157" i="27"/>
  <c r="L9" i="28"/>
  <c r="K9" i="28"/>
  <c r="J9" i="28"/>
  <c r="I9" i="28"/>
  <c r="M9" i="28"/>
  <c r="K17" i="28"/>
  <c r="I17" i="28"/>
  <c r="M17" i="28"/>
  <c r="L26" i="28"/>
  <c r="K26" i="28"/>
  <c r="J26" i="28"/>
  <c r="I26" i="28"/>
  <c r="M26" i="28"/>
  <c r="M83" i="28"/>
  <c r="K83" i="28"/>
  <c r="I83" i="28"/>
  <c r="M134" i="28"/>
  <c r="H38" i="30"/>
  <c r="J41" i="30"/>
  <c r="F60" i="30"/>
  <c r="H192" i="30"/>
  <c r="L262" i="30"/>
  <c r="J16" i="31"/>
  <c r="O11" i="35"/>
  <c r="C62" i="27"/>
  <c r="J70" i="27"/>
  <c r="I70" i="27"/>
  <c r="L70" i="27"/>
  <c r="M70" i="27"/>
  <c r="K70" i="27"/>
  <c r="L72" i="27"/>
  <c r="K72" i="27"/>
  <c r="J72" i="27"/>
  <c r="I72" i="27"/>
  <c r="M72" i="27"/>
  <c r="M74" i="27"/>
  <c r="J74" i="27"/>
  <c r="I74" i="27"/>
  <c r="K74" i="27"/>
  <c r="L74" i="27"/>
  <c r="E90" i="27"/>
  <c r="L107" i="27"/>
  <c r="K107" i="27"/>
  <c r="J107" i="27"/>
  <c r="M107" i="27"/>
  <c r="I107" i="27"/>
  <c r="M109" i="27"/>
  <c r="J109" i="27"/>
  <c r="L109" i="27"/>
  <c r="K109" i="27"/>
  <c r="I109" i="27"/>
  <c r="G118" i="27"/>
  <c r="G160" i="27"/>
  <c r="K153" i="27"/>
  <c r="J153" i="27"/>
  <c r="I153" i="27"/>
  <c r="M153" i="27"/>
  <c r="L153" i="27"/>
  <c r="M8" i="28"/>
  <c r="M16" i="28"/>
  <c r="M25" i="28"/>
  <c r="M33" i="28"/>
  <c r="L52" i="28"/>
  <c r="J52" i="28"/>
  <c r="M52" i="28"/>
  <c r="L60" i="28"/>
  <c r="J60" i="28"/>
  <c r="M60" i="28"/>
  <c r="L69" i="28"/>
  <c r="J69" i="28"/>
  <c r="M69" i="28"/>
  <c r="M85" i="28"/>
  <c r="L117" i="28"/>
  <c r="J117" i="28"/>
  <c r="M117" i="28"/>
  <c r="M121" i="28"/>
  <c r="F18" i="30"/>
  <c r="H32" i="30"/>
  <c r="J35" i="30"/>
  <c r="J38" i="30"/>
  <c r="F78" i="31"/>
  <c r="E62" i="27"/>
  <c r="J79" i="27"/>
  <c r="I79" i="27"/>
  <c r="L79" i="27"/>
  <c r="K79" i="27"/>
  <c r="M79" i="27"/>
  <c r="L81" i="27"/>
  <c r="K81" i="27"/>
  <c r="J81" i="27"/>
  <c r="M81" i="27"/>
  <c r="I81" i="27"/>
  <c r="G90" i="27"/>
  <c r="M83" i="27"/>
  <c r="L83" i="27"/>
  <c r="K83" i="27"/>
  <c r="J83" i="27"/>
  <c r="I83" i="27"/>
  <c r="D104" i="27"/>
  <c r="J113" i="27"/>
  <c r="I113" i="27"/>
  <c r="L113" i="27"/>
  <c r="M113" i="27"/>
  <c r="K113" i="27"/>
  <c r="L115" i="27"/>
  <c r="K115" i="27"/>
  <c r="J115" i="27"/>
  <c r="M115" i="27"/>
  <c r="I115" i="27"/>
  <c r="M117" i="27"/>
  <c r="J117" i="27"/>
  <c r="L117" i="27"/>
  <c r="K117" i="27"/>
  <c r="I117" i="27"/>
  <c r="F132" i="27"/>
  <c r="C146" i="27"/>
  <c r="M11" i="28"/>
  <c r="K29" i="28"/>
  <c r="I29" i="28"/>
  <c r="M29" i="28"/>
  <c r="K38" i="28"/>
  <c r="I38" i="28"/>
  <c r="M38" i="28"/>
  <c r="K46" i="28"/>
  <c r="I46" i="28"/>
  <c r="M46" i="28"/>
  <c r="K55" i="28"/>
  <c r="I55" i="28"/>
  <c r="M55" i="28"/>
  <c r="K64" i="28"/>
  <c r="I64" i="28"/>
  <c r="M64" i="28"/>
  <c r="K72" i="28"/>
  <c r="I72" i="28"/>
  <c r="M72" i="28"/>
  <c r="M131" i="28"/>
  <c r="K131" i="28"/>
  <c r="I131" i="28"/>
  <c r="M135" i="28"/>
  <c r="F36" i="30"/>
  <c r="H42" i="30"/>
  <c r="J233" i="30"/>
  <c r="F12" i="31"/>
  <c r="H20" i="31"/>
  <c r="AZ14" i="35"/>
  <c r="BA14" i="35"/>
  <c r="M157" i="28"/>
  <c r="H10" i="30"/>
  <c r="H16" i="30"/>
  <c r="F20" i="30"/>
  <c r="H34" i="30"/>
  <c r="J36" i="30"/>
  <c r="H40" i="30"/>
  <c r="L54" i="30"/>
  <c r="L62" i="30"/>
  <c r="J100" i="30"/>
  <c r="J108" i="30"/>
  <c r="J124" i="30"/>
  <c r="L186" i="30"/>
  <c r="L210" i="30"/>
  <c r="F17" i="31"/>
  <c r="H21" i="31"/>
  <c r="F59" i="31"/>
  <c r="Y18" i="35"/>
  <c r="F8" i="38"/>
  <c r="F6" i="40"/>
  <c r="M74" i="28"/>
  <c r="K74" i="28"/>
  <c r="I74" i="28"/>
  <c r="M112" i="28"/>
  <c r="K126" i="28"/>
  <c r="I126" i="28"/>
  <c r="M126" i="28"/>
  <c r="M143" i="28"/>
  <c r="F9" i="30"/>
  <c r="H11" i="30"/>
  <c r="F15" i="30"/>
  <c r="F21" i="30"/>
  <c r="H35" i="30"/>
  <c r="F39" i="30"/>
  <c r="J58" i="30"/>
  <c r="H104" i="30"/>
  <c r="L127" i="30"/>
  <c r="F130" i="30"/>
  <c r="H147" i="30"/>
  <c r="F62" i="31"/>
  <c r="M19" i="28"/>
  <c r="M42" i="28"/>
  <c r="L43" i="28"/>
  <c r="J43" i="28"/>
  <c r="M43" i="28"/>
  <c r="M66" i="28"/>
  <c r="K66" i="28"/>
  <c r="I66" i="28"/>
  <c r="M102" i="28"/>
  <c r="M116" i="28"/>
  <c r="J9" i="30"/>
  <c r="H13" i="30"/>
  <c r="F17" i="30"/>
  <c r="H19" i="30"/>
  <c r="J33" i="30"/>
  <c r="H37" i="30"/>
  <c r="H43" i="30"/>
  <c r="H99" i="30"/>
  <c r="H123" i="30"/>
  <c r="F141" i="30"/>
  <c r="J144" i="30"/>
  <c r="H150" i="30"/>
  <c r="F216" i="30"/>
  <c r="H103" i="31"/>
  <c r="F37" i="31"/>
  <c r="H78" i="31"/>
  <c r="J99" i="30"/>
  <c r="J107" i="30"/>
  <c r="L172" i="30"/>
  <c r="F231" i="30"/>
  <c r="H33" i="31"/>
  <c r="L104" i="31"/>
  <c r="N140" i="41"/>
  <c r="O140" i="41"/>
  <c r="M154" i="28"/>
  <c r="K154" i="28"/>
  <c r="I154" i="28"/>
  <c r="K155" i="28"/>
  <c r="I155" i="28"/>
  <c r="M155" i="28"/>
  <c r="J11" i="30"/>
  <c r="J14" i="30"/>
  <c r="H15" i="30"/>
  <c r="J17" i="30"/>
  <c r="H18" i="30"/>
  <c r="H21" i="30"/>
  <c r="L33" i="30"/>
  <c r="L36" i="30"/>
  <c r="L39" i="30"/>
  <c r="J40" i="30"/>
  <c r="L42" i="30"/>
  <c r="J43" i="30"/>
  <c r="J80" i="30"/>
  <c r="H79" i="30"/>
  <c r="J102" i="30"/>
  <c r="L103" i="30"/>
  <c r="F106" i="30"/>
  <c r="H130" i="30"/>
  <c r="L122" i="30"/>
  <c r="F125" i="30"/>
  <c r="L130" i="30"/>
  <c r="L144" i="30"/>
  <c r="J147" i="30"/>
  <c r="F152" i="30"/>
  <c r="J170" i="30"/>
  <c r="H185" i="30"/>
  <c r="F207" i="30"/>
  <c r="F209" i="30"/>
  <c r="F240" i="30"/>
  <c r="J252" i="30"/>
  <c r="L256" i="30"/>
  <c r="F13" i="31"/>
  <c r="F99" i="31"/>
  <c r="AN35" i="35"/>
  <c r="D160" i="27"/>
  <c r="J156" i="27"/>
  <c r="I156" i="27"/>
  <c r="K156" i="27"/>
  <c r="M156" i="27"/>
  <c r="L156" i="27"/>
  <c r="L9" i="30"/>
  <c r="L12" i="30"/>
  <c r="J13" i="30"/>
  <c r="L15" i="30"/>
  <c r="J16" i="30"/>
  <c r="J19" i="30"/>
  <c r="L38" i="30"/>
  <c r="L41" i="30"/>
  <c r="L75" i="30"/>
  <c r="H60" i="30"/>
  <c r="J75" i="30"/>
  <c r="J83" i="30"/>
  <c r="L98" i="30"/>
  <c r="F101" i="30"/>
  <c r="L106" i="30"/>
  <c r="F109" i="30"/>
  <c r="F120" i="30"/>
  <c r="F128" i="30"/>
  <c r="H129" i="30"/>
  <c r="J146" i="30"/>
  <c r="H149" i="30"/>
  <c r="L174" i="30"/>
  <c r="H218" i="30"/>
  <c r="J234" i="30"/>
  <c r="J238" i="30"/>
  <c r="L252" i="30"/>
  <c r="F9" i="31"/>
  <c r="F11" i="31"/>
  <c r="H13" i="31"/>
  <c r="H15" i="31"/>
  <c r="H17" i="31"/>
  <c r="F35" i="31"/>
  <c r="F100" i="31"/>
  <c r="S10" i="38"/>
  <c r="R10" i="38"/>
  <c r="M135" i="40"/>
  <c r="N135" i="40"/>
  <c r="O135" i="40"/>
  <c r="L135" i="40"/>
  <c r="N14" i="41"/>
  <c r="P6" i="43"/>
  <c r="S6" i="43"/>
  <c r="Q6" i="43"/>
  <c r="R6" i="43"/>
  <c r="O16" i="43"/>
  <c r="T6" i="43"/>
  <c r="M102" i="26"/>
  <c r="L102" i="26"/>
  <c r="I102" i="26"/>
  <c r="K102" i="26"/>
  <c r="J102" i="26"/>
  <c r="C118" i="26"/>
  <c r="I111" i="26"/>
  <c r="K111" i="26"/>
  <c r="J111" i="26"/>
  <c r="M111" i="26"/>
  <c r="L111" i="26"/>
  <c r="I120" i="26"/>
  <c r="K120" i="26"/>
  <c r="J120" i="26"/>
  <c r="M120" i="26"/>
  <c r="L120" i="26"/>
  <c r="D132" i="26"/>
  <c r="I128" i="26"/>
  <c r="M128" i="26"/>
  <c r="L128" i="26"/>
  <c r="J128" i="26"/>
  <c r="K128" i="26"/>
  <c r="I137" i="26"/>
  <c r="M137" i="26"/>
  <c r="L137" i="26"/>
  <c r="K137" i="26"/>
  <c r="J137" i="26"/>
  <c r="E146" i="26"/>
  <c r="I145" i="26"/>
  <c r="K145" i="26"/>
  <c r="J145" i="26"/>
  <c r="M145" i="26"/>
  <c r="L145" i="26"/>
  <c r="F160" i="26"/>
  <c r="I154" i="26"/>
  <c r="K154" i="26"/>
  <c r="M154" i="26"/>
  <c r="L154" i="26"/>
  <c r="J154" i="26"/>
  <c r="C20" i="27"/>
  <c r="I13" i="27"/>
  <c r="K13" i="27"/>
  <c r="J13" i="27"/>
  <c r="M13" i="27"/>
  <c r="L13" i="27"/>
  <c r="I22" i="27"/>
  <c r="K22" i="27"/>
  <c r="M22" i="27"/>
  <c r="L22" i="27"/>
  <c r="J22" i="27"/>
  <c r="D34" i="27"/>
  <c r="I30" i="27"/>
  <c r="M30" i="27"/>
  <c r="L30" i="27"/>
  <c r="J30" i="27"/>
  <c r="K30" i="27"/>
  <c r="I39" i="27"/>
  <c r="M39" i="27"/>
  <c r="L39" i="27"/>
  <c r="K39" i="27"/>
  <c r="J39" i="27"/>
  <c r="E48" i="27"/>
  <c r="I47" i="27"/>
  <c r="K47" i="27"/>
  <c r="L47" i="27"/>
  <c r="J47" i="27"/>
  <c r="M47" i="27"/>
  <c r="F62" i="27"/>
  <c r="I56" i="27"/>
  <c r="M56" i="27"/>
  <c r="L56" i="27"/>
  <c r="K56" i="27"/>
  <c r="J56" i="27"/>
  <c r="I65" i="27"/>
  <c r="M65" i="27"/>
  <c r="K65" i="27"/>
  <c r="J65" i="27"/>
  <c r="L65" i="27"/>
  <c r="G76" i="27"/>
  <c r="I73" i="27"/>
  <c r="K73" i="27"/>
  <c r="M73" i="27"/>
  <c r="L73" i="27"/>
  <c r="J73" i="27"/>
  <c r="I82" i="27"/>
  <c r="H90" i="27"/>
  <c r="L82" i="27"/>
  <c r="K82" i="27"/>
  <c r="J82" i="27"/>
  <c r="M82" i="27"/>
  <c r="I99" i="27"/>
  <c r="M99" i="27"/>
  <c r="K99" i="27"/>
  <c r="J99" i="27"/>
  <c r="L99" i="27"/>
  <c r="I108" i="27"/>
  <c r="K108" i="27"/>
  <c r="M108" i="27"/>
  <c r="L108" i="27"/>
  <c r="J108" i="27"/>
  <c r="I116" i="27"/>
  <c r="K116" i="27"/>
  <c r="J116" i="27"/>
  <c r="M116" i="27"/>
  <c r="L116" i="27"/>
  <c r="C132" i="27"/>
  <c r="I125" i="27"/>
  <c r="M125" i="27"/>
  <c r="L125" i="27"/>
  <c r="J125" i="27"/>
  <c r="K125" i="27"/>
  <c r="I134" i="27"/>
  <c r="K134" i="27"/>
  <c r="M134" i="27"/>
  <c r="L134" i="27"/>
  <c r="J134" i="27"/>
  <c r="D146" i="27"/>
  <c r="I142" i="27"/>
  <c r="L142" i="27"/>
  <c r="K142" i="27"/>
  <c r="M142" i="27"/>
  <c r="J142" i="27"/>
  <c r="I151" i="27"/>
  <c r="K151" i="27"/>
  <c r="J151" i="27"/>
  <c r="M151" i="27"/>
  <c r="L151" i="27"/>
  <c r="E160" i="27"/>
  <c r="I159" i="27"/>
  <c r="L159" i="27"/>
  <c r="J159" i="27"/>
  <c r="M159" i="27"/>
  <c r="K159" i="27"/>
  <c r="L11" i="30"/>
  <c r="L14" i="30"/>
  <c r="L17" i="30"/>
  <c r="L20" i="30"/>
  <c r="J21" i="30"/>
  <c r="J64" i="30"/>
  <c r="L102" i="30"/>
  <c r="F104" i="30"/>
  <c r="H105" i="30"/>
  <c r="H152" i="30"/>
  <c r="L165" i="30"/>
  <c r="J218" i="30"/>
  <c r="J232" i="30"/>
  <c r="F259" i="30"/>
  <c r="L9" i="31"/>
  <c r="H11" i="31"/>
  <c r="L13" i="31"/>
  <c r="H35" i="31"/>
  <c r="H100" i="31"/>
  <c r="F103" i="31"/>
  <c r="L106" i="26"/>
  <c r="K106" i="26"/>
  <c r="J106" i="26"/>
  <c r="I106" i="26"/>
  <c r="M106" i="26"/>
  <c r="D118" i="26"/>
  <c r="J114" i="26"/>
  <c r="I114" i="26"/>
  <c r="L114" i="26"/>
  <c r="M114" i="26"/>
  <c r="K114" i="26"/>
  <c r="M123" i="26"/>
  <c r="J123" i="26"/>
  <c r="I123" i="26"/>
  <c r="L123" i="26"/>
  <c r="K123" i="26"/>
  <c r="E132" i="26"/>
  <c r="M131" i="26"/>
  <c r="L131" i="26"/>
  <c r="K131" i="26"/>
  <c r="J131" i="26"/>
  <c r="I131" i="26"/>
  <c r="F146" i="26"/>
  <c r="L140" i="26"/>
  <c r="K140" i="26"/>
  <c r="J140" i="26"/>
  <c r="I140" i="26"/>
  <c r="M140" i="26"/>
  <c r="J149" i="26"/>
  <c r="I149" i="26"/>
  <c r="L149" i="26"/>
  <c r="M149" i="26"/>
  <c r="K149" i="26"/>
  <c r="G160" i="26"/>
  <c r="M157" i="26"/>
  <c r="J157" i="26"/>
  <c r="L157" i="26"/>
  <c r="K157" i="26"/>
  <c r="I157" i="26"/>
  <c r="L8" i="27"/>
  <c r="K8" i="27"/>
  <c r="J8" i="27"/>
  <c r="I8" i="27"/>
  <c r="M8" i="27"/>
  <c r="D20" i="27"/>
  <c r="J16" i="27"/>
  <c r="I16" i="27"/>
  <c r="L16" i="27"/>
  <c r="M16" i="27"/>
  <c r="K16" i="27"/>
  <c r="M25" i="27"/>
  <c r="J25" i="27"/>
  <c r="I25" i="27"/>
  <c r="L25" i="27"/>
  <c r="K25" i="27"/>
  <c r="E34" i="27"/>
  <c r="M33" i="27"/>
  <c r="L33" i="27"/>
  <c r="K33" i="27"/>
  <c r="J33" i="27"/>
  <c r="I33" i="27"/>
  <c r="F48" i="27"/>
  <c r="L42" i="27"/>
  <c r="K42" i="27"/>
  <c r="J42" i="27"/>
  <c r="I42" i="27"/>
  <c r="M42" i="27"/>
  <c r="M51" i="27"/>
  <c r="I51" i="27"/>
  <c r="K51" i="27"/>
  <c r="L51" i="27"/>
  <c r="J51" i="27"/>
  <c r="G62" i="27"/>
  <c r="L59" i="27"/>
  <c r="K59" i="27"/>
  <c r="I59" i="27"/>
  <c r="M59" i="27"/>
  <c r="J59" i="27"/>
  <c r="H76" i="27"/>
  <c r="L68" i="27"/>
  <c r="J68" i="27"/>
  <c r="I68" i="27"/>
  <c r="M68" i="27"/>
  <c r="K68" i="27"/>
  <c r="M85" i="27"/>
  <c r="L85" i="27"/>
  <c r="K85" i="27"/>
  <c r="J85" i="27"/>
  <c r="I85" i="27"/>
  <c r="L94" i="27"/>
  <c r="K94" i="27"/>
  <c r="M94" i="27"/>
  <c r="J94" i="27"/>
  <c r="I94" i="27"/>
  <c r="L102" i="27"/>
  <c r="J102" i="27"/>
  <c r="I102" i="27"/>
  <c r="M102" i="27"/>
  <c r="K102" i="27"/>
  <c r="C118" i="27"/>
  <c r="J111" i="27"/>
  <c r="L111" i="27"/>
  <c r="M111" i="27"/>
  <c r="K111" i="27"/>
  <c r="I111" i="27"/>
  <c r="M120" i="27"/>
  <c r="J120" i="27"/>
  <c r="L120" i="27"/>
  <c r="K120" i="27"/>
  <c r="I120" i="27"/>
  <c r="D132" i="27"/>
  <c r="M128" i="27"/>
  <c r="L128" i="27"/>
  <c r="I128" i="27"/>
  <c r="K128" i="27"/>
  <c r="J128" i="27"/>
  <c r="M137" i="27"/>
  <c r="K137" i="27"/>
  <c r="J137" i="27"/>
  <c r="L137" i="27"/>
  <c r="I137" i="27"/>
  <c r="E146" i="27"/>
  <c r="K145" i="27"/>
  <c r="L145" i="27"/>
  <c r="I145" i="27"/>
  <c r="M145" i="27"/>
  <c r="J145" i="27"/>
  <c r="F160" i="27"/>
  <c r="L154" i="27"/>
  <c r="K154" i="27"/>
  <c r="M154" i="27"/>
  <c r="J154" i="27"/>
  <c r="I154" i="27"/>
  <c r="L19" i="30"/>
  <c r="F32" i="30"/>
  <c r="J59" i="30"/>
  <c r="L83" i="30"/>
  <c r="L97" i="30"/>
  <c r="F100" i="30"/>
  <c r="F108" i="30"/>
  <c r="H109" i="30"/>
  <c r="H120" i="30"/>
  <c r="H128" i="30"/>
  <c r="L146" i="30"/>
  <c r="F148" i="30"/>
  <c r="J211" i="30"/>
  <c r="L232" i="30"/>
  <c r="L261" i="30"/>
  <c r="M10" i="37"/>
  <c r="K10" i="37"/>
  <c r="L10" i="37"/>
  <c r="M12" i="39"/>
  <c r="L12" i="39"/>
  <c r="J10" i="30"/>
  <c r="H12" i="30"/>
  <c r="F14" i="30"/>
  <c r="L16" i="30"/>
  <c r="J18" i="30"/>
  <c r="H20" i="30"/>
  <c r="H31" i="30"/>
  <c r="F33" i="30"/>
  <c r="L35" i="30"/>
  <c r="J37" i="30"/>
  <c r="H39" i="30"/>
  <c r="F41" i="30"/>
  <c r="L43" i="30"/>
  <c r="L59" i="30"/>
  <c r="H97" i="30"/>
  <c r="H101" i="30"/>
  <c r="J105" i="30"/>
  <c r="F107" i="30"/>
  <c r="L109" i="30"/>
  <c r="L119" i="30"/>
  <c r="H121" i="30"/>
  <c r="J129" i="30"/>
  <c r="F131" i="30"/>
  <c r="H142" i="30"/>
  <c r="F143" i="30"/>
  <c r="L151" i="30"/>
  <c r="J208" i="30"/>
  <c r="H230" i="30"/>
  <c r="L236" i="30"/>
  <c r="F254" i="30"/>
  <c r="F258" i="30"/>
  <c r="J11" i="31"/>
  <c r="J19" i="31"/>
  <c r="I125" i="37"/>
  <c r="M11" i="38"/>
  <c r="L11" i="38"/>
  <c r="H8" i="42"/>
  <c r="J8" i="42"/>
  <c r="I8" i="42"/>
  <c r="D17" i="44"/>
  <c r="H9" i="30"/>
  <c r="F11" i="30"/>
  <c r="L13" i="30"/>
  <c r="J15" i="30"/>
  <c r="H17" i="30"/>
  <c r="F19" i="30"/>
  <c r="L21" i="30"/>
  <c r="L32" i="30"/>
  <c r="J34" i="30"/>
  <c r="H36" i="30"/>
  <c r="F38" i="30"/>
  <c r="L40" i="30"/>
  <c r="J42" i="30"/>
  <c r="F98" i="30"/>
  <c r="L100" i="30"/>
  <c r="H102" i="30"/>
  <c r="H106" i="30"/>
  <c r="F122" i="30"/>
  <c r="L124" i="30"/>
  <c r="H126" i="30"/>
  <c r="J130" i="30"/>
  <c r="L153" i="30"/>
  <c r="F234" i="30"/>
  <c r="H258" i="30"/>
  <c r="J15" i="31"/>
  <c r="I126" i="37"/>
  <c r="M8" i="42"/>
  <c r="L8" i="42"/>
  <c r="N8" i="42"/>
  <c r="L10" i="30"/>
  <c r="J12" i="30"/>
  <c r="H14" i="30"/>
  <c r="F16" i="30"/>
  <c r="L18" i="30"/>
  <c r="J20" i="30"/>
  <c r="J31" i="30"/>
  <c r="H33" i="30"/>
  <c r="F35" i="30"/>
  <c r="L37" i="30"/>
  <c r="J39" i="30"/>
  <c r="H41" i="30"/>
  <c r="F43" i="30"/>
  <c r="J97" i="30"/>
  <c r="F99" i="30"/>
  <c r="L101" i="30"/>
  <c r="F103" i="30"/>
  <c r="L105" i="30"/>
  <c r="H107" i="30"/>
  <c r="J121" i="30"/>
  <c r="F123" i="30"/>
  <c r="L125" i="30"/>
  <c r="H131" i="30"/>
  <c r="J142" i="30"/>
  <c r="L208" i="30"/>
  <c r="J230" i="30"/>
  <c r="H234" i="30"/>
  <c r="H238" i="30"/>
  <c r="H254" i="30"/>
  <c r="H262" i="30"/>
  <c r="J10" i="31"/>
  <c r="L11" i="31"/>
  <c r="L15" i="31"/>
  <c r="L19" i="31"/>
  <c r="O9" i="37"/>
  <c r="N11" i="37"/>
  <c r="T9" i="37"/>
  <c r="S9" i="37"/>
  <c r="Q9" i="37"/>
  <c r="R9" i="37"/>
  <c r="P9" i="37"/>
  <c r="J7" i="38"/>
  <c r="I7" i="38"/>
  <c r="H7" i="38"/>
  <c r="I137" i="41"/>
  <c r="F229" i="30"/>
  <c r="H235" i="30"/>
  <c r="F236" i="30"/>
  <c r="L238" i="30"/>
  <c r="F251" i="30"/>
  <c r="L253" i="30"/>
  <c r="J254" i="30"/>
  <c r="J263" i="30"/>
  <c r="F14" i="31"/>
  <c r="L16" i="31"/>
  <c r="J17" i="31"/>
  <c r="H18" i="31"/>
  <c r="L21" i="31"/>
  <c r="L36" i="31"/>
  <c r="H13" i="35"/>
  <c r="I128" i="37"/>
  <c r="O143" i="41"/>
  <c r="N143" i="41"/>
  <c r="M143" i="41"/>
  <c r="L143" i="41"/>
  <c r="F97" i="30"/>
  <c r="L99" i="30"/>
  <c r="J101" i="30"/>
  <c r="H103" i="30"/>
  <c r="F105" i="30"/>
  <c r="L107" i="30"/>
  <c r="J109" i="30"/>
  <c r="H9" i="31"/>
  <c r="J13" i="31"/>
  <c r="F15" i="31"/>
  <c r="L17" i="31"/>
  <c r="F19" i="31"/>
  <c r="AZ10" i="35"/>
  <c r="BA10" i="35"/>
  <c r="F6" i="38"/>
  <c r="G134" i="38"/>
  <c r="H134" i="38"/>
  <c r="I134" i="38"/>
  <c r="D15" i="45"/>
  <c r="J98" i="30"/>
  <c r="H100" i="30"/>
  <c r="F102" i="30"/>
  <c r="L104" i="30"/>
  <c r="J106" i="30"/>
  <c r="H108" i="30"/>
  <c r="H141" i="30"/>
  <c r="J9" i="31"/>
  <c r="H10" i="31"/>
  <c r="J18" i="31"/>
  <c r="H19" i="31"/>
  <c r="F20" i="31"/>
  <c r="I9" i="35"/>
  <c r="AN37" i="35"/>
  <c r="J6" i="38"/>
  <c r="I6" i="38"/>
  <c r="H6" i="38"/>
  <c r="I136" i="41"/>
  <c r="H136" i="41"/>
  <c r="K136" i="41" s="1"/>
  <c r="G136" i="41"/>
  <c r="L10" i="31"/>
  <c r="J12" i="31"/>
  <c r="H14" i="31"/>
  <c r="F16" i="31"/>
  <c r="L18" i="31"/>
  <c r="J20" i="31"/>
  <c r="H15" i="35"/>
  <c r="Y31" i="35"/>
  <c r="X31" i="35"/>
  <c r="X33" i="35"/>
  <c r="X40" i="35"/>
  <c r="I136" i="38"/>
  <c r="H136" i="38"/>
  <c r="G136" i="38"/>
  <c r="O135" i="39"/>
  <c r="M135" i="39"/>
  <c r="L135" i="39"/>
  <c r="K135" i="39"/>
  <c r="N135" i="39"/>
  <c r="P6" i="40"/>
  <c r="T6" i="40"/>
  <c r="Q6" i="40"/>
  <c r="J11" i="43"/>
  <c r="H11" i="43"/>
  <c r="I11" i="43"/>
  <c r="F10" i="31"/>
  <c r="L12" i="31"/>
  <c r="J14" i="31"/>
  <c r="H16" i="31"/>
  <c r="F18" i="31"/>
  <c r="L20" i="31"/>
  <c r="P11" i="40"/>
  <c r="T11" i="40"/>
  <c r="S11" i="40"/>
  <c r="R11" i="40"/>
  <c r="Q11" i="40"/>
  <c r="O15" i="35"/>
  <c r="H18" i="35"/>
  <c r="Y34" i="35"/>
  <c r="X34" i="35"/>
  <c r="L8" i="37"/>
  <c r="K8" i="37"/>
  <c r="M8" i="37"/>
  <c r="S10" i="39"/>
  <c r="Q10" i="39"/>
  <c r="R10" i="39"/>
  <c r="P10" i="39"/>
  <c r="N6" i="40"/>
  <c r="F11" i="40"/>
  <c r="O13" i="35"/>
  <c r="H17" i="35"/>
  <c r="M7" i="37"/>
  <c r="L7" i="37"/>
  <c r="K7" i="37"/>
  <c r="P12" i="38"/>
  <c r="Q12" i="38"/>
  <c r="S12" i="38"/>
  <c r="R12" i="38"/>
  <c r="G135" i="39"/>
  <c r="H135" i="39"/>
  <c r="T9" i="40"/>
  <c r="Q9" i="40"/>
  <c r="P9" i="40"/>
  <c r="N10" i="42"/>
  <c r="L10" i="42"/>
  <c r="M10" i="42"/>
  <c r="I145" i="43"/>
  <c r="D16" i="45"/>
  <c r="H11" i="35"/>
  <c r="N10" i="40"/>
  <c r="I143" i="41"/>
  <c r="G143" i="41"/>
  <c r="H143" i="41"/>
  <c r="K143" i="41" s="1"/>
  <c r="H7" i="43"/>
  <c r="J7" i="43"/>
  <c r="I7" i="43"/>
  <c r="I8" i="35"/>
  <c r="H8" i="35"/>
  <c r="C11" i="37"/>
  <c r="N125" i="37"/>
  <c r="M125" i="37"/>
  <c r="L125" i="37"/>
  <c r="K125" i="37"/>
  <c r="O125" i="37"/>
  <c r="D129" i="37"/>
  <c r="M11" i="39"/>
  <c r="L11" i="39"/>
  <c r="N8" i="40"/>
  <c r="N11" i="40"/>
  <c r="M11" i="40"/>
  <c r="L11" i="40"/>
  <c r="H136" i="40"/>
  <c r="G136" i="40"/>
  <c r="I141" i="41"/>
  <c r="H141" i="41"/>
  <c r="K141" i="41" s="1"/>
  <c r="G141" i="41"/>
  <c r="S13" i="42"/>
  <c r="R13" i="42"/>
  <c r="P13" i="42"/>
  <c r="Q13" i="42"/>
  <c r="T13" i="42"/>
  <c r="X30" i="35"/>
  <c r="AN38" i="35"/>
  <c r="E11" i="37"/>
  <c r="Q8" i="42"/>
  <c r="T8" i="42"/>
  <c r="S8" i="42"/>
  <c r="R8" i="42"/>
  <c r="P8" i="42"/>
  <c r="J21" i="31"/>
  <c r="G9" i="37"/>
  <c r="I9" i="37"/>
  <c r="H9" i="37"/>
  <c r="F11" i="37"/>
  <c r="H9" i="39"/>
  <c r="J9" i="39"/>
  <c r="I9" i="39"/>
  <c r="N6" i="41"/>
  <c r="I139" i="41"/>
  <c r="Q14" i="42"/>
  <c r="S14" i="42"/>
  <c r="T14" i="42"/>
  <c r="P14" i="42"/>
  <c r="R14" i="42"/>
  <c r="K16" i="43"/>
  <c r="M6" i="43"/>
  <c r="N6" i="43"/>
  <c r="L6" i="43"/>
  <c r="N9" i="43"/>
  <c r="L9" i="43"/>
  <c r="M9" i="43"/>
  <c r="I139" i="43"/>
  <c r="D15" i="44"/>
  <c r="D8" i="46"/>
  <c r="AN32" i="35"/>
  <c r="Y38" i="35"/>
  <c r="X38" i="35"/>
  <c r="R8" i="38"/>
  <c r="S8" i="38"/>
  <c r="P9" i="38"/>
  <c r="R9" i="38"/>
  <c r="Q9" i="38"/>
  <c r="S9" i="38"/>
  <c r="R11" i="38"/>
  <c r="P11" i="38"/>
  <c r="S11" i="38"/>
  <c r="Q11" i="38"/>
  <c r="H137" i="38"/>
  <c r="G137" i="38"/>
  <c r="I137" i="38"/>
  <c r="H138" i="38"/>
  <c r="G138" i="38"/>
  <c r="I138" i="38"/>
  <c r="L10" i="39"/>
  <c r="M10" i="39"/>
  <c r="F6" i="39"/>
  <c r="F10" i="39"/>
  <c r="N134" i="39"/>
  <c r="O134" i="39"/>
  <c r="K134" i="39"/>
  <c r="N144" i="42"/>
  <c r="O144" i="42"/>
  <c r="X35" i="35"/>
  <c r="L12" i="38"/>
  <c r="M12" i="38"/>
  <c r="I6" i="39"/>
  <c r="H6" i="39"/>
  <c r="J6" i="39"/>
  <c r="O137" i="39"/>
  <c r="M137" i="39"/>
  <c r="K137" i="39"/>
  <c r="N137" i="39"/>
  <c r="L137" i="39"/>
  <c r="G135" i="40"/>
  <c r="H135" i="40"/>
  <c r="K16" i="42"/>
  <c r="L6" i="42"/>
  <c r="N6" i="42"/>
  <c r="M6" i="42"/>
  <c r="R12" i="42"/>
  <c r="T12" i="42"/>
  <c r="Q12" i="42"/>
  <c r="P12" i="42"/>
  <c r="S12" i="42"/>
  <c r="H137" i="42"/>
  <c r="G137" i="42"/>
  <c r="N145" i="42"/>
  <c r="M145" i="42"/>
  <c r="O145" i="42"/>
  <c r="L145" i="42"/>
  <c r="F8" i="43"/>
  <c r="D10" i="45"/>
  <c r="D12" i="46"/>
  <c r="X37" i="35"/>
  <c r="Y37" i="35"/>
  <c r="Y32" i="35"/>
  <c r="M9" i="37"/>
  <c r="K9" i="37"/>
  <c r="J11" i="37"/>
  <c r="L9" i="37"/>
  <c r="I10" i="37"/>
  <c r="H10" i="37"/>
  <c r="G10" i="37"/>
  <c r="F7" i="38"/>
  <c r="F9" i="38"/>
  <c r="M136" i="38"/>
  <c r="O136" i="38"/>
  <c r="N136" i="38"/>
  <c r="L136" i="38"/>
  <c r="N137" i="38"/>
  <c r="O137" i="38"/>
  <c r="M137" i="38"/>
  <c r="L137" i="38"/>
  <c r="F7" i="39"/>
  <c r="I10" i="39"/>
  <c r="H10" i="39"/>
  <c r="J10" i="39"/>
  <c r="F11" i="39"/>
  <c r="H136" i="39"/>
  <c r="G136" i="39"/>
  <c r="S12" i="43"/>
  <c r="Q12" i="43"/>
  <c r="R12" i="43"/>
  <c r="T12" i="43"/>
  <c r="P12" i="43"/>
  <c r="I144" i="43"/>
  <c r="G144" i="43"/>
  <c r="H144" i="43"/>
  <c r="D11" i="45"/>
  <c r="P6" i="37"/>
  <c r="R6" i="37"/>
  <c r="Q6" i="37"/>
  <c r="O6" i="37"/>
  <c r="H7" i="37"/>
  <c r="I7" i="37"/>
  <c r="G7" i="37"/>
  <c r="P7" i="37"/>
  <c r="T7" i="37"/>
  <c r="O7" i="37"/>
  <c r="S7" i="37"/>
  <c r="R7" i="37"/>
  <c r="Q7" i="37"/>
  <c r="F10" i="38"/>
  <c r="F11" i="38"/>
  <c r="F12" i="38"/>
  <c r="M138" i="38"/>
  <c r="L138" i="38"/>
  <c r="O138" i="38"/>
  <c r="N138" i="38"/>
  <c r="F9" i="39"/>
  <c r="G137" i="39"/>
  <c r="H137" i="39"/>
  <c r="N9" i="40"/>
  <c r="H11" i="40"/>
  <c r="I11" i="40"/>
  <c r="O137" i="40"/>
  <c r="M137" i="40"/>
  <c r="L137" i="40"/>
  <c r="N137" i="40"/>
  <c r="I9" i="41"/>
  <c r="H9" i="41"/>
  <c r="M139" i="41"/>
  <c r="L139" i="41"/>
  <c r="C16" i="42"/>
  <c r="F13" i="42"/>
  <c r="N136" i="42"/>
  <c r="O136" i="42"/>
  <c r="N141" i="42"/>
  <c r="O141" i="42"/>
  <c r="M14" i="43"/>
  <c r="N14" i="43"/>
  <c r="L14" i="43"/>
  <c r="D8" i="44"/>
  <c r="D17" i="45"/>
  <c r="N138" i="40"/>
  <c r="M138" i="40"/>
  <c r="L138" i="40"/>
  <c r="O138" i="40"/>
  <c r="O137" i="41"/>
  <c r="M137" i="41"/>
  <c r="L137" i="41"/>
  <c r="N137" i="41"/>
  <c r="E16" i="42"/>
  <c r="F16" i="42" s="1"/>
  <c r="F6" i="42"/>
  <c r="I13" i="42"/>
  <c r="H13" i="42"/>
  <c r="J13" i="42"/>
  <c r="F14" i="42"/>
  <c r="O145" i="43"/>
  <c r="M145" i="43"/>
  <c r="N145" i="43"/>
  <c r="L145" i="43"/>
  <c r="D8" i="45"/>
  <c r="D20" i="45"/>
  <c r="D16" i="46"/>
  <c r="G6" i="37"/>
  <c r="H6" i="37"/>
  <c r="G8" i="37"/>
  <c r="I8" i="37"/>
  <c r="H8" i="37"/>
  <c r="T8" i="37"/>
  <c r="Q8" i="37"/>
  <c r="P8" i="37"/>
  <c r="O8" i="37"/>
  <c r="S8" i="37"/>
  <c r="R8" i="37"/>
  <c r="D11" i="37"/>
  <c r="T10" i="37"/>
  <c r="Q10" i="37"/>
  <c r="P10" i="37"/>
  <c r="O10" i="37"/>
  <c r="R10" i="37"/>
  <c r="S10" i="37"/>
  <c r="J11" i="38"/>
  <c r="I11" i="38"/>
  <c r="H11" i="38"/>
  <c r="H12" i="38"/>
  <c r="J12" i="38"/>
  <c r="I12" i="38"/>
  <c r="I135" i="38"/>
  <c r="H135" i="38"/>
  <c r="G135" i="38"/>
  <c r="H138" i="39"/>
  <c r="G138" i="39"/>
  <c r="S12" i="40"/>
  <c r="P12" i="40"/>
  <c r="T12" i="40"/>
  <c r="R12" i="40"/>
  <c r="Q12" i="40"/>
  <c r="F7" i="42"/>
  <c r="H9" i="42"/>
  <c r="J9" i="42"/>
  <c r="I9" i="42"/>
  <c r="F11" i="42"/>
  <c r="I14" i="42"/>
  <c r="J14" i="42"/>
  <c r="H14" i="42"/>
  <c r="O143" i="42"/>
  <c r="N143" i="42"/>
  <c r="M10" i="43"/>
  <c r="N10" i="43"/>
  <c r="L10" i="43"/>
  <c r="N13" i="43"/>
  <c r="L13" i="43"/>
  <c r="M13" i="43"/>
  <c r="D11" i="44"/>
  <c r="D9" i="45"/>
  <c r="F8" i="39"/>
  <c r="I11" i="39"/>
  <c r="J11" i="39"/>
  <c r="H11" i="39"/>
  <c r="Q11" i="39"/>
  <c r="S11" i="39"/>
  <c r="R11" i="39"/>
  <c r="P11" i="39"/>
  <c r="F12" i="39"/>
  <c r="L136" i="39"/>
  <c r="K136" i="39"/>
  <c r="N136" i="39"/>
  <c r="M136" i="39"/>
  <c r="O136" i="39"/>
  <c r="F12" i="40"/>
  <c r="L136" i="40"/>
  <c r="N136" i="40"/>
  <c r="M136" i="40"/>
  <c r="O136" i="40"/>
  <c r="H137" i="40"/>
  <c r="G137" i="40"/>
  <c r="D16" i="42"/>
  <c r="R6" i="42"/>
  <c r="S6" i="42"/>
  <c r="P6" i="42"/>
  <c r="T6" i="42"/>
  <c r="Q6" i="42"/>
  <c r="O16" i="42"/>
  <c r="M7" i="42"/>
  <c r="N7" i="42"/>
  <c r="L7" i="42"/>
  <c r="M14" i="42"/>
  <c r="N14" i="42"/>
  <c r="L14" i="42"/>
  <c r="F15" i="42"/>
  <c r="S8" i="43"/>
  <c r="Q8" i="43"/>
  <c r="T8" i="43"/>
  <c r="R8" i="43"/>
  <c r="P8" i="43"/>
  <c r="D9" i="44"/>
  <c r="D18" i="44"/>
  <c r="D12" i="45"/>
  <c r="D17" i="46"/>
  <c r="O135" i="38"/>
  <c r="M135" i="38"/>
  <c r="N135" i="38"/>
  <c r="L135" i="38"/>
  <c r="H12" i="39"/>
  <c r="I12" i="39"/>
  <c r="J12" i="39"/>
  <c r="R12" i="39"/>
  <c r="Q12" i="39"/>
  <c r="P12" i="39"/>
  <c r="S12" i="39"/>
  <c r="O138" i="39"/>
  <c r="N138" i="39"/>
  <c r="M138" i="39"/>
  <c r="L138" i="39"/>
  <c r="K138" i="39"/>
  <c r="I12" i="40"/>
  <c r="H12" i="40"/>
  <c r="I12" i="42"/>
  <c r="H12" i="42"/>
  <c r="J12" i="42"/>
  <c r="L137" i="42"/>
  <c r="M137" i="42"/>
  <c r="N137" i="42"/>
  <c r="O137" i="42"/>
  <c r="F12" i="43"/>
  <c r="F13" i="43"/>
  <c r="J15" i="43"/>
  <c r="I15" i="43"/>
  <c r="H15" i="43"/>
  <c r="I136" i="43"/>
  <c r="O137" i="43"/>
  <c r="M137" i="43"/>
  <c r="L137" i="43"/>
  <c r="N137" i="43"/>
  <c r="I143" i="43"/>
  <c r="G143" i="43"/>
  <c r="H143" i="43"/>
  <c r="D10" i="44"/>
  <c r="D20" i="44"/>
  <c r="J6" i="42"/>
  <c r="G16" i="42"/>
  <c r="I6" i="42"/>
  <c r="H6" i="42"/>
  <c r="H7" i="42"/>
  <c r="J7" i="42"/>
  <c r="I7" i="42"/>
  <c r="F10" i="42"/>
  <c r="Q10" i="42"/>
  <c r="R10" i="42"/>
  <c r="S10" i="42"/>
  <c r="T10" i="42"/>
  <c r="P10" i="42"/>
  <c r="M12" i="42"/>
  <c r="N12" i="42"/>
  <c r="L12" i="42"/>
  <c r="M15" i="42"/>
  <c r="L15" i="42"/>
  <c r="N15" i="42"/>
  <c r="C16" i="43"/>
  <c r="I8" i="43"/>
  <c r="H8" i="43"/>
  <c r="J8" i="43"/>
  <c r="F9" i="43"/>
  <c r="I12" i="43"/>
  <c r="J12" i="43"/>
  <c r="H12" i="43"/>
  <c r="D13" i="44"/>
  <c r="D19" i="44"/>
  <c r="D19" i="45"/>
  <c r="D11" i="46"/>
  <c r="D18" i="46"/>
  <c r="N12" i="40"/>
  <c r="M12" i="40"/>
  <c r="L12" i="40"/>
  <c r="G138" i="40"/>
  <c r="H138" i="40"/>
  <c r="F9" i="42"/>
  <c r="S9" i="42"/>
  <c r="Q9" i="42"/>
  <c r="T9" i="42"/>
  <c r="P9" i="42"/>
  <c r="R9" i="42"/>
  <c r="I10" i="42"/>
  <c r="H10" i="42"/>
  <c r="J10" i="42"/>
  <c r="L11" i="42"/>
  <c r="N11" i="42"/>
  <c r="M11" i="42"/>
  <c r="S7" i="43"/>
  <c r="R7" i="43"/>
  <c r="P7" i="43"/>
  <c r="T7" i="43"/>
  <c r="Q7" i="43"/>
  <c r="S11" i="43"/>
  <c r="R11" i="43"/>
  <c r="Q11" i="43"/>
  <c r="T11" i="43"/>
  <c r="P11" i="43"/>
  <c r="S15" i="43"/>
  <c r="T15" i="43"/>
  <c r="R15" i="43"/>
  <c r="Q15" i="43"/>
  <c r="P15" i="43"/>
  <c r="I137" i="43"/>
  <c r="H138" i="43"/>
  <c r="G138" i="43"/>
  <c r="I138" i="43"/>
  <c r="N140" i="43"/>
  <c r="O140" i="43"/>
  <c r="D14" i="44"/>
  <c r="D13" i="45"/>
  <c r="D13" i="46"/>
  <c r="D20" i="46"/>
  <c r="C146" i="42"/>
  <c r="D16" i="43"/>
  <c r="O143" i="43"/>
  <c r="L143" i="43"/>
  <c r="M143" i="43"/>
  <c r="N143" i="43"/>
  <c r="D16" i="44"/>
  <c r="D18" i="45"/>
  <c r="D9" i="46"/>
  <c r="D14" i="46"/>
  <c r="D19" i="46"/>
  <c r="H6" i="43"/>
  <c r="G16" i="43"/>
  <c r="J6" i="43"/>
  <c r="I6" i="43"/>
  <c r="D12" i="44"/>
  <c r="D14" i="45"/>
  <c r="D10" i="46"/>
  <c r="D15" i="46"/>
  <c r="Q7" i="42"/>
  <c r="T7" i="42"/>
  <c r="R7" i="42"/>
  <c r="S7" i="42"/>
  <c r="P7" i="42"/>
  <c r="F8" i="42"/>
  <c r="M9" i="42"/>
  <c r="L9" i="42"/>
  <c r="N9" i="42"/>
  <c r="I11" i="42"/>
  <c r="H11" i="42"/>
  <c r="J11" i="42"/>
  <c r="R11" i="42"/>
  <c r="S11" i="42"/>
  <c r="T11" i="42"/>
  <c r="P11" i="42"/>
  <c r="Q11" i="42"/>
  <c r="F12" i="42"/>
  <c r="N13" i="42"/>
  <c r="M13" i="42"/>
  <c r="L13" i="42"/>
  <c r="J15" i="42"/>
  <c r="H15" i="42"/>
  <c r="I15" i="42"/>
  <c r="S15" i="42"/>
  <c r="Q15" i="42"/>
  <c r="T15" i="42"/>
  <c r="R15" i="42"/>
  <c r="P15" i="42"/>
  <c r="E16" i="43"/>
  <c r="F16" i="43" s="1"/>
  <c r="F6" i="43"/>
  <c r="M7" i="43"/>
  <c r="L7" i="43"/>
  <c r="N7" i="43"/>
  <c r="I9" i="43"/>
  <c r="H9" i="43"/>
  <c r="J9" i="43"/>
  <c r="Q9" i="43"/>
  <c r="S9" i="43"/>
  <c r="T9" i="43"/>
  <c r="P9" i="43"/>
  <c r="R9" i="43"/>
  <c r="F10" i="43"/>
  <c r="M11" i="43"/>
  <c r="L11" i="43"/>
  <c r="N11" i="43"/>
  <c r="I13" i="43"/>
  <c r="H13" i="43"/>
  <c r="J13" i="43"/>
  <c r="Q13" i="43"/>
  <c r="R13" i="43"/>
  <c r="S13" i="43"/>
  <c r="T13" i="43"/>
  <c r="P13" i="43"/>
  <c r="F14" i="43"/>
  <c r="M15" i="43"/>
  <c r="N15" i="43"/>
  <c r="L15" i="43"/>
  <c r="F7" i="43"/>
  <c r="L8" i="43"/>
  <c r="M8" i="43"/>
  <c r="N8" i="43"/>
  <c r="H10" i="43"/>
  <c r="J10" i="43"/>
  <c r="I10" i="43"/>
  <c r="R10" i="43"/>
  <c r="P10" i="43"/>
  <c r="S10" i="43"/>
  <c r="Q10" i="43"/>
  <c r="T10" i="43"/>
  <c r="F11" i="43"/>
  <c r="N12" i="43"/>
  <c r="L12" i="43"/>
  <c r="M12" i="43"/>
  <c r="J14" i="43"/>
  <c r="H14" i="43"/>
  <c r="I14" i="43"/>
  <c r="T14" i="43"/>
  <c r="R14" i="43"/>
  <c r="Q14" i="43"/>
  <c r="P14" i="43"/>
  <c r="S14" i="43"/>
  <c r="F15" i="43"/>
  <c r="M6" i="2"/>
  <c r="K6" i="2"/>
  <c r="L6" i="2"/>
  <c r="J6" i="2"/>
  <c r="N6" i="2"/>
  <c r="F96" i="10"/>
  <c r="J74" i="8"/>
  <c r="T6" i="6"/>
  <c r="V6" i="6"/>
  <c r="F8" i="8"/>
  <c r="L52" i="8"/>
  <c r="J31" i="2"/>
  <c r="M152" i="3"/>
  <c r="J6" i="5"/>
  <c r="U6" i="6"/>
  <c r="K6" i="5"/>
  <c r="S6" i="5"/>
  <c r="L31" i="2"/>
  <c r="J56" i="2"/>
  <c r="L6" i="5"/>
  <c r="T6" i="5"/>
  <c r="W6" i="6"/>
  <c r="M79" i="3"/>
  <c r="K31" i="2"/>
  <c r="M31" i="2"/>
  <c r="K56" i="2"/>
  <c r="M6" i="5"/>
  <c r="U6" i="5"/>
  <c r="H52" i="8"/>
  <c r="L8" i="10"/>
  <c r="S6" i="6"/>
  <c r="I6" i="5"/>
  <c r="N31" i="2"/>
  <c r="L56" i="2"/>
  <c r="V6" i="5"/>
  <c r="I6" i="6"/>
  <c r="J52" i="8"/>
  <c r="I6" i="13"/>
  <c r="X6" i="13"/>
  <c r="H52" i="10"/>
  <c r="F74" i="8"/>
  <c r="F30" i="10"/>
  <c r="I5" i="12"/>
  <c r="L5" i="12"/>
  <c r="U9" i="14"/>
  <c r="T9" i="14"/>
  <c r="M7" i="15"/>
  <c r="L7" i="15"/>
  <c r="K7" i="15"/>
  <c r="J7" i="15"/>
  <c r="F8" i="10"/>
  <c r="H30" i="10"/>
  <c r="J74" i="10"/>
  <c r="J5" i="12"/>
  <c r="V9" i="14"/>
  <c r="I7" i="15"/>
  <c r="H8" i="10"/>
  <c r="J30" i="10"/>
  <c r="F52" i="10"/>
  <c r="J9" i="14"/>
  <c r="I9" i="14"/>
  <c r="L74" i="8"/>
  <c r="J8" i="10"/>
  <c r="L30" i="10"/>
  <c r="L6" i="13"/>
  <c r="K6" i="13"/>
  <c r="J6" i="13"/>
  <c r="K9" i="14"/>
  <c r="Z6" i="13"/>
  <c r="Z7" i="15"/>
  <c r="AA7" i="16"/>
  <c r="Z7" i="16"/>
  <c r="Y7" i="16"/>
  <c r="X7" i="16"/>
  <c r="W7" i="16"/>
  <c r="W5" i="12"/>
  <c r="W6" i="13"/>
  <c r="J7" i="17"/>
  <c r="J7" i="16"/>
  <c r="M7" i="17"/>
  <c r="X7" i="17"/>
  <c r="L7" i="16"/>
  <c r="Z7" i="17"/>
  <c r="I7" i="17"/>
  <c r="K7" i="17"/>
  <c r="I6" i="18"/>
  <c r="K6" i="18"/>
  <c r="J7" i="19"/>
  <c r="R7" i="19"/>
  <c r="F7" i="19"/>
  <c r="N7" i="19"/>
  <c r="V7" i="19"/>
  <c r="H7" i="19"/>
  <c r="P7" i="19"/>
  <c r="X7" i="19"/>
  <c r="Z7" i="22"/>
  <c r="X7" i="22"/>
  <c r="AB7" i="22"/>
  <c r="Y7" i="22"/>
  <c r="M7" i="22"/>
  <c r="F96" i="24"/>
  <c r="R8" i="21"/>
  <c r="J8" i="24"/>
  <c r="L8" i="24"/>
  <c r="H8" i="25"/>
  <c r="L8" i="25"/>
  <c r="J8" i="25"/>
  <c r="J30" i="25"/>
  <c r="L30" i="25"/>
  <c r="D52" i="24"/>
  <c r="J52" i="25"/>
  <c r="M6" i="26"/>
  <c r="I6" i="26"/>
  <c r="L6" i="26"/>
  <c r="K6" i="26"/>
  <c r="F74" i="24"/>
  <c r="F96" i="25"/>
  <c r="D96" i="25"/>
  <c r="L74" i="25"/>
  <c r="J74" i="25"/>
  <c r="D8" i="25"/>
  <c r="K6" i="27"/>
  <c r="J6" i="27"/>
  <c r="F52" i="30"/>
  <c r="H228" i="30"/>
  <c r="J228" i="30"/>
  <c r="M6" i="27"/>
  <c r="L8" i="31"/>
  <c r="J8" i="31"/>
  <c r="L6" i="28"/>
  <c r="L30" i="31"/>
  <c r="J30" i="31"/>
  <c r="F162" i="30"/>
  <c r="L8" i="30"/>
  <c r="H140" i="30"/>
  <c r="L140" i="30"/>
  <c r="H96" i="30"/>
  <c r="Y7" i="35"/>
  <c r="X7" i="35"/>
  <c r="J96" i="30"/>
  <c r="I6" i="28"/>
  <c r="H96" i="31"/>
  <c r="F96" i="31"/>
  <c r="AR7" i="35"/>
  <c r="AQ7" i="35"/>
  <c r="AP7" i="35"/>
  <c r="AO7" i="35"/>
  <c r="AN7" i="35"/>
  <c r="J6" i="28"/>
  <c r="J250" i="30"/>
  <c r="H250" i="30"/>
  <c r="F74" i="30"/>
  <c r="H118" i="30"/>
  <c r="H8" i="31"/>
  <c r="F8" i="31"/>
  <c r="F30" i="31"/>
  <c r="L74" i="31"/>
  <c r="H30" i="31"/>
  <c r="P7" i="35"/>
  <c r="AF7" i="35"/>
  <c r="AE7" i="35"/>
  <c r="H123" i="37"/>
  <c r="G123" i="37"/>
  <c r="F5" i="40"/>
  <c r="G133" i="40"/>
  <c r="I133" i="40"/>
  <c r="J52" i="31"/>
  <c r="H29" i="35"/>
  <c r="T5" i="42"/>
  <c r="R5" i="42"/>
  <c r="P5" i="42"/>
  <c r="S5" i="42"/>
  <c r="Q5" i="42"/>
  <c r="L5" i="42"/>
  <c r="M5" i="42"/>
  <c r="AZ7" i="35"/>
  <c r="AY7" i="35"/>
  <c r="AX7" i="35"/>
  <c r="N5" i="38"/>
  <c r="L5" i="38"/>
  <c r="Q5" i="38"/>
  <c r="P5" i="38"/>
  <c r="Q5" i="41"/>
  <c r="S5" i="41"/>
  <c r="P5" i="41"/>
  <c r="T5" i="41"/>
  <c r="O7" i="35"/>
  <c r="M5" i="38"/>
  <c r="R5" i="41"/>
  <c r="H7" i="35"/>
  <c r="S5" i="39"/>
  <c r="P5" i="39"/>
  <c r="T5" i="40"/>
  <c r="R5" i="40"/>
  <c r="S5" i="40"/>
  <c r="H5" i="41"/>
  <c r="F5" i="41"/>
  <c r="M123" i="37"/>
  <c r="K123" i="37"/>
  <c r="J5" i="40"/>
  <c r="I5" i="40"/>
  <c r="H5" i="40"/>
  <c r="H5" i="43"/>
  <c r="F5" i="43"/>
  <c r="AN29" i="35"/>
  <c r="P5" i="37"/>
  <c r="L123" i="37"/>
  <c r="L133" i="38"/>
  <c r="N133" i="38"/>
  <c r="K133" i="38"/>
  <c r="K133" i="39"/>
  <c r="O133" i="39"/>
  <c r="O133" i="40"/>
  <c r="N133" i="40"/>
  <c r="L133" i="40"/>
  <c r="M133" i="40"/>
  <c r="F5" i="42"/>
  <c r="AO29" i="35"/>
  <c r="H5" i="37"/>
  <c r="O5" i="37"/>
  <c r="N123" i="37"/>
  <c r="M133" i="38"/>
  <c r="L133" i="39"/>
  <c r="M5" i="40"/>
  <c r="K133" i="40"/>
  <c r="I5" i="43"/>
  <c r="I135" i="41"/>
  <c r="G135" i="41"/>
  <c r="I5" i="42"/>
  <c r="I135" i="42"/>
  <c r="G135" i="42"/>
  <c r="I133" i="39"/>
  <c r="G133" i="39"/>
  <c r="L5" i="40"/>
  <c r="O135" i="41"/>
  <c r="M135" i="41"/>
  <c r="I5" i="41"/>
  <c r="M5" i="39"/>
  <c r="J5" i="41"/>
  <c r="K135" i="42"/>
  <c r="P5" i="43"/>
  <c r="N5" i="43"/>
  <c r="M135" i="42"/>
  <c r="M5" i="43"/>
  <c r="I135" i="43"/>
  <c r="G135" i="43"/>
  <c r="O135" i="43"/>
  <c r="M138" i="43" l="1"/>
  <c r="O138" i="43"/>
  <c r="L138" i="43"/>
  <c r="N138" i="43"/>
  <c r="G137" i="43"/>
  <c r="H137" i="43"/>
  <c r="G139" i="41"/>
  <c r="H139" i="41"/>
  <c r="K139" i="41" s="1"/>
  <c r="I15" i="41"/>
  <c r="J15" i="41"/>
  <c r="H15" i="41"/>
  <c r="N145" i="41"/>
  <c r="M145" i="41"/>
  <c r="O145" i="41"/>
  <c r="L145" i="41"/>
  <c r="M7" i="41"/>
  <c r="L7" i="41"/>
  <c r="N7" i="41"/>
  <c r="K16" i="41"/>
  <c r="G143" i="42"/>
  <c r="I143" i="42"/>
  <c r="H143" i="42"/>
  <c r="M143" i="42"/>
  <c r="L143" i="42"/>
  <c r="F7" i="41"/>
  <c r="I7" i="41"/>
  <c r="H7" i="41"/>
  <c r="H128" i="37"/>
  <c r="E129" i="37"/>
  <c r="G128" i="37"/>
  <c r="F33" i="31"/>
  <c r="Q13" i="41"/>
  <c r="T13" i="41"/>
  <c r="S13" i="41"/>
  <c r="R13" i="41"/>
  <c r="P13" i="41"/>
  <c r="N8" i="38"/>
  <c r="L8" i="38"/>
  <c r="M8" i="38"/>
  <c r="Q8" i="38"/>
  <c r="P8" i="38"/>
  <c r="P10" i="35"/>
  <c r="O10" i="35"/>
  <c r="AZ16" i="35"/>
  <c r="BA16" i="35"/>
  <c r="I17" i="35"/>
  <c r="AZ13" i="35"/>
  <c r="BA13" i="35"/>
  <c r="I34" i="35"/>
  <c r="H34" i="35"/>
  <c r="L99" i="31"/>
  <c r="L33" i="31"/>
  <c r="L57" i="31"/>
  <c r="AF15" i="35"/>
  <c r="AE15" i="35"/>
  <c r="H256" i="30"/>
  <c r="J256" i="30"/>
  <c r="J257" i="30"/>
  <c r="H261" i="30"/>
  <c r="J261" i="30"/>
  <c r="J150" i="30"/>
  <c r="L150" i="30"/>
  <c r="J128" i="30"/>
  <c r="L128" i="30"/>
  <c r="L254" i="30"/>
  <c r="L230" i="30"/>
  <c r="F235" i="30"/>
  <c r="F147" i="30"/>
  <c r="L129" i="30"/>
  <c r="F121" i="30"/>
  <c r="H31" i="31"/>
  <c r="H81" i="31"/>
  <c r="H40" i="31"/>
  <c r="H75" i="31"/>
  <c r="H80" i="31"/>
  <c r="H82" i="30"/>
  <c r="L58" i="30"/>
  <c r="F41" i="31"/>
  <c r="F107" i="31"/>
  <c r="F105" i="31"/>
  <c r="F39" i="31"/>
  <c r="H39" i="31"/>
  <c r="F82" i="31"/>
  <c r="F212" i="30"/>
  <c r="F210" i="30"/>
  <c r="L211" i="30"/>
  <c r="H210" i="30"/>
  <c r="J210" i="30"/>
  <c r="J207" i="30"/>
  <c r="L64" i="30"/>
  <c r="J79" i="30"/>
  <c r="L79" i="30"/>
  <c r="H65" i="30"/>
  <c r="J168" i="30"/>
  <c r="H169" i="30"/>
  <c r="L166" i="30"/>
  <c r="F163" i="30"/>
  <c r="H163" i="30"/>
  <c r="F169" i="30"/>
  <c r="M151" i="28"/>
  <c r="J151" i="28"/>
  <c r="I151" i="28"/>
  <c r="K151" i="28"/>
  <c r="L151" i="28"/>
  <c r="L56" i="28"/>
  <c r="J56" i="28"/>
  <c r="I56" i="28"/>
  <c r="M56" i="28"/>
  <c r="K56" i="28"/>
  <c r="H62" i="28"/>
  <c r="AN11" i="35"/>
  <c r="AR11" i="35"/>
  <c r="AQ11" i="35"/>
  <c r="AO11" i="35"/>
  <c r="AP11" i="35"/>
  <c r="L92" i="28"/>
  <c r="K92" i="28"/>
  <c r="J92" i="28"/>
  <c r="I92" i="28"/>
  <c r="M92" i="28"/>
  <c r="I27" i="28"/>
  <c r="M27" i="28"/>
  <c r="L27" i="28"/>
  <c r="K27" i="28"/>
  <c r="J27" i="28"/>
  <c r="H34" i="28"/>
  <c r="J194" i="30"/>
  <c r="L193" i="30"/>
  <c r="F187" i="30"/>
  <c r="H188" i="30"/>
  <c r="L185" i="30"/>
  <c r="J195" i="30"/>
  <c r="L195" i="30"/>
  <c r="F192" i="30"/>
  <c r="J84" i="28"/>
  <c r="I84" i="28"/>
  <c r="M84" i="28"/>
  <c r="L84" i="28"/>
  <c r="K84" i="28"/>
  <c r="J15" i="28"/>
  <c r="I15" i="28"/>
  <c r="M15" i="28"/>
  <c r="K15" i="28"/>
  <c r="L15" i="28"/>
  <c r="I93" i="28"/>
  <c r="L93" i="28"/>
  <c r="K93" i="28"/>
  <c r="J93" i="28"/>
  <c r="M93" i="28"/>
  <c r="I113" i="28"/>
  <c r="J113" i="28"/>
  <c r="L113" i="28"/>
  <c r="K113" i="28"/>
  <c r="M113" i="28"/>
  <c r="Y8" i="35"/>
  <c r="X8" i="35"/>
  <c r="X15" i="35"/>
  <c r="Y15" i="35"/>
  <c r="F65" i="30"/>
  <c r="F62" i="30"/>
  <c r="F64" i="30"/>
  <c r="H64" i="30"/>
  <c r="K140" i="28"/>
  <c r="I140" i="28"/>
  <c r="L78" i="28"/>
  <c r="J78" i="28"/>
  <c r="K28" i="28"/>
  <c r="I28" i="28"/>
  <c r="I57" i="28"/>
  <c r="K57" i="28"/>
  <c r="I25" i="28"/>
  <c r="K25" i="28"/>
  <c r="K97" i="28"/>
  <c r="I97" i="28"/>
  <c r="I142" i="28"/>
  <c r="K142" i="28"/>
  <c r="J76" i="31"/>
  <c r="J53" i="31"/>
  <c r="J33" i="31"/>
  <c r="J38" i="31"/>
  <c r="J35" i="31"/>
  <c r="L35" i="31"/>
  <c r="J40" i="31"/>
  <c r="L40" i="31"/>
  <c r="L17" i="28"/>
  <c r="J17" i="28"/>
  <c r="J109" i="28"/>
  <c r="L109" i="28"/>
  <c r="J33" i="28"/>
  <c r="L33" i="28"/>
  <c r="J121" i="28"/>
  <c r="L121" i="28"/>
  <c r="J45" i="28"/>
  <c r="L45" i="28"/>
  <c r="E90" i="28"/>
  <c r="L83" i="28"/>
  <c r="J83" i="28"/>
  <c r="L125" i="28"/>
  <c r="J125" i="28"/>
  <c r="L120" i="28"/>
  <c r="J120" i="28"/>
  <c r="K117" i="28"/>
  <c r="I117" i="28"/>
  <c r="D62" i="28"/>
  <c r="D20" i="28"/>
  <c r="E146" i="28"/>
  <c r="C20" i="28"/>
  <c r="C118" i="28"/>
  <c r="L276" i="30"/>
  <c r="H282" i="30"/>
  <c r="L273" i="30"/>
  <c r="H284" i="30"/>
  <c r="L283" i="30"/>
  <c r="J279" i="30"/>
  <c r="H283" i="30"/>
  <c r="AO31" i="35"/>
  <c r="F48" i="28"/>
  <c r="F146" i="28"/>
  <c r="F87" i="25"/>
  <c r="F86" i="25"/>
  <c r="F84" i="25"/>
  <c r="F57" i="25"/>
  <c r="L60" i="24"/>
  <c r="F125" i="24"/>
  <c r="H125" i="24"/>
  <c r="L55" i="24"/>
  <c r="L129" i="24"/>
  <c r="J127" i="24"/>
  <c r="J121" i="24"/>
  <c r="L121" i="24"/>
  <c r="H131" i="24"/>
  <c r="J131" i="24"/>
  <c r="H53" i="24"/>
  <c r="L58" i="25"/>
  <c r="F259" i="24"/>
  <c r="F209" i="24"/>
  <c r="F216" i="24"/>
  <c r="F163" i="24"/>
  <c r="J77" i="24"/>
  <c r="L77" i="24"/>
  <c r="L83" i="25"/>
  <c r="J216" i="24"/>
  <c r="F82" i="24"/>
  <c r="L43" i="25"/>
  <c r="L85" i="25"/>
  <c r="L64" i="25"/>
  <c r="L105" i="25"/>
  <c r="L267" i="24"/>
  <c r="F260" i="24"/>
  <c r="J263" i="24"/>
  <c r="J257" i="24"/>
  <c r="H267" i="24"/>
  <c r="H210" i="24"/>
  <c r="L214" i="24"/>
  <c r="L219" i="24"/>
  <c r="L215" i="24"/>
  <c r="L164" i="24"/>
  <c r="J163" i="24"/>
  <c r="H173" i="24"/>
  <c r="H167" i="24"/>
  <c r="F149" i="24"/>
  <c r="H149" i="24"/>
  <c r="J210" i="24"/>
  <c r="L81" i="25"/>
  <c r="F241" i="24"/>
  <c r="F188" i="24"/>
  <c r="F151" i="24"/>
  <c r="F42" i="24"/>
  <c r="H42" i="24"/>
  <c r="H260" i="24"/>
  <c r="H235" i="24"/>
  <c r="L239" i="24"/>
  <c r="L232" i="24"/>
  <c r="J239" i="24"/>
  <c r="L186" i="24"/>
  <c r="J185" i="24"/>
  <c r="H195" i="24"/>
  <c r="H189" i="24"/>
  <c r="J189" i="24"/>
  <c r="H168" i="24"/>
  <c r="H147" i="24"/>
  <c r="L151" i="24"/>
  <c r="L144" i="24"/>
  <c r="J151" i="24"/>
  <c r="F106" i="24"/>
  <c r="H106" i="24"/>
  <c r="F103" i="24"/>
  <c r="H103" i="24"/>
  <c r="U21" i="22"/>
  <c r="R68" i="19"/>
  <c r="R57" i="19"/>
  <c r="G51" i="19"/>
  <c r="G49" i="19"/>
  <c r="O37" i="19"/>
  <c r="R38" i="19"/>
  <c r="J30" i="19"/>
  <c r="O35" i="19"/>
  <c r="W23" i="19"/>
  <c r="W21" i="19"/>
  <c r="J11" i="19"/>
  <c r="G93" i="19"/>
  <c r="J94" i="19"/>
  <c r="G79" i="19"/>
  <c r="J129" i="19"/>
  <c r="M94" i="17"/>
  <c r="H93" i="17"/>
  <c r="L94" i="17"/>
  <c r="J94" i="17"/>
  <c r="K94" i="17"/>
  <c r="I94" i="17"/>
  <c r="K71" i="17"/>
  <c r="I71" i="17"/>
  <c r="I54" i="17"/>
  <c r="K54" i="17"/>
  <c r="C149" i="17"/>
  <c r="I56" i="17"/>
  <c r="M56" i="17"/>
  <c r="K56" i="17"/>
  <c r="L56" i="17"/>
  <c r="J56" i="17"/>
  <c r="J53" i="17"/>
  <c r="I53" i="17"/>
  <c r="L53" i="17"/>
  <c r="M53" i="17"/>
  <c r="K53" i="17"/>
  <c r="K110" i="17"/>
  <c r="J110" i="17"/>
  <c r="I110" i="17"/>
  <c r="M110" i="17"/>
  <c r="L110" i="17"/>
  <c r="K84" i="17"/>
  <c r="J84" i="17"/>
  <c r="I84" i="17"/>
  <c r="M84" i="17"/>
  <c r="L84" i="17"/>
  <c r="Y18" i="17"/>
  <c r="X18" i="17"/>
  <c r="W18" i="17"/>
  <c r="Z18" i="17"/>
  <c r="L156" i="17"/>
  <c r="K156" i="17"/>
  <c r="I156" i="17"/>
  <c r="M156" i="17"/>
  <c r="J156" i="17"/>
  <c r="C79" i="17"/>
  <c r="I114" i="17"/>
  <c r="M114" i="17"/>
  <c r="K114" i="17"/>
  <c r="L114" i="17"/>
  <c r="J114" i="17"/>
  <c r="G145" i="43"/>
  <c r="H145" i="43"/>
  <c r="K145" i="43" s="1"/>
  <c r="N141" i="43"/>
  <c r="O141" i="43"/>
  <c r="I13" i="41"/>
  <c r="J13" i="41"/>
  <c r="H13" i="41"/>
  <c r="M13" i="41"/>
  <c r="N13" i="41"/>
  <c r="L13" i="41"/>
  <c r="I134" i="39"/>
  <c r="H134" i="39"/>
  <c r="G134" i="39"/>
  <c r="I138" i="39"/>
  <c r="I137" i="39"/>
  <c r="I135" i="39"/>
  <c r="L134" i="39"/>
  <c r="M134" i="39"/>
  <c r="I136" i="39"/>
  <c r="I136" i="42"/>
  <c r="G136" i="42"/>
  <c r="F146" i="42"/>
  <c r="H136" i="42"/>
  <c r="K136" i="42" s="1"/>
  <c r="I138" i="42"/>
  <c r="I145" i="42"/>
  <c r="L136" i="42"/>
  <c r="M136" i="42"/>
  <c r="I137" i="42"/>
  <c r="H142" i="41"/>
  <c r="K142" i="41" s="1"/>
  <c r="G142" i="41"/>
  <c r="I142" i="41"/>
  <c r="O134" i="38"/>
  <c r="L134" i="38"/>
  <c r="K134" i="38"/>
  <c r="M134" i="38"/>
  <c r="N134" i="38"/>
  <c r="K137" i="38"/>
  <c r="K136" i="38"/>
  <c r="K138" i="38"/>
  <c r="K135" i="38"/>
  <c r="D146" i="42"/>
  <c r="F11" i="41"/>
  <c r="I11" i="41"/>
  <c r="H11" i="41"/>
  <c r="S6" i="39"/>
  <c r="Q6" i="39"/>
  <c r="T6" i="39"/>
  <c r="P6" i="39"/>
  <c r="R6" i="39"/>
  <c r="T10" i="39"/>
  <c r="AA20" i="39" s="1"/>
  <c r="T11" i="39"/>
  <c r="T12" i="39"/>
  <c r="T9" i="39"/>
  <c r="H16" i="35"/>
  <c r="H9" i="35"/>
  <c r="S7" i="41"/>
  <c r="Q7" i="41"/>
  <c r="T7" i="41"/>
  <c r="R7" i="41"/>
  <c r="P7" i="41"/>
  <c r="R15" i="41"/>
  <c r="S15" i="41"/>
  <c r="L10" i="38"/>
  <c r="N10" i="38"/>
  <c r="M10" i="38"/>
  <c r="Q10" i="38"/>
  <c r="P10" i="38"/>
  <c r="P9" i="35"/>
  <c r="O9" i="35"/>
  <c r="AZ12" i="35"/>
  <c r="AY12" i="35"/>
  <c r="AX12" i="35"/>
  <c r="BB12" i="35"/>
  <c r="BA12" i="35"/>
  <c r="AY18" i="35"/>
  <c r="AX18" i="35"/>
  <c r="BA18" i="35"/>
  <c r="BB18" i="35"/>
  <c r="AZ18" i="35"/>
  <c r="Y35" i="35"/>
  <c r="I10" i="35"/>
  <c r="I18" i="35"/>
  <c r="BA15" i="35"/>
  <c r="AZ15" i="35"/>
  <c r="I30" i="35"/>
  <c r="H30" i="35"/>
  <c r="H31" i="35"/>
  <c r="I31" i="35"/>
  <c r="I127" i="37"/>
  <c r="G127" i="37"/>
  <c r="H127" i="37"/>
  <c r="F129" i="37"/>
  <c r="L41" i="31"/>
  <c r="L65" i="31"/>
  <c r="AE8" i="35"/>
  <c r="AF8" i="35"/>
  <c r="AE16" i="35"/>
  <c r="AF16" i="35"/>
  <c r="J255" i="30"/>
  <c r="H253" i="30"/>
  <c r="J253" i="30"/>
  <c r="F263" i="30"/>
  <c r="H263" i="30"/>
  <c r="J231" i="30"/>
  <c r="L231" i="30"/>
  <c r="L126" i="30"/>
  <c r="F252" i="30"/>
  <c r="H252" i="30"/>
  <c r="L235" i="30"/>
  <c r="J152" i="30"/>
  <c r="L147" i="30"/>
  <c r="F129" i="30"/>
  <c r="H32" i="31"/>
  <c r="H106" i="31"/>
  <c r="J106" i="31"/>
  <c r="H65" i="31"/>
  <c r="H83" i="31"/>
  <c r="H99" i="31"/>
  <c r="H78" i="30"/>
  <c r="J78" i="30"/>
  <c r="L77" i="30"/>
  <c r="F42" i="31"/>
  <c r="F38" i="31"/>
  <c r="H38" i="31"/>
  <c r="F32" i="31"/>
  <c r="F58" i="31"/>
  <c r="F101" i="31"/>
  <c r="H212" i="30"/>
  <c r="H217" i="30"/>
  <c r="J217" i="30"/>
  <c r="L60" i="30"/>
  <c r="J87" i="30"/>
  <c r="L87" i="30"/>
  <c r="H86" i="30"/>
  <c r="H76" i="30"/>
  <c r="H168" i="30"/>
  <c r="L170" i="30"/>
  <c r="H167" i="30"/>
  <c r="L169" i="30"/>
  <c r="K129" i="28"/>
  <c r="J129" i="28"/>
  <c r="I129" i="28"/>
  <c r="M129" i="28"/>
  <c r="L129" i="28"/>
  <c r="L47" i="28"/>
  <c r="J47" i="28"/>
  <c r="I47" i="28"/>
  <c r="M47" i="28"/>
  <c r="K47" i="28"/>
  <c r="AN12" i="35"/>
  <c r="AP12" i="35"/>
  <c r="AO12" i="35"/>
  <c r="AQ12" i="35"/>
  <c r="AR12" i="35"/>
  <c r="F171" i="30"/>
  <c r="H171" i="30"/>
  <c r="I87" i="28"/>
  <c r="K87" i="28"/>
  <c r="J87" i="28"/>
  <c r="M87" i="28"/>
  <c r="L87" i="28"/>
  <c r="I18" i="28"/>
  <c r="M18" i="28"/>
  <c r="L18" i="28"/>
  <c r="K18" i="28"/>
  <c r="J18" i="28"/>
  <c r="F188" i="30"/>
  <c r="H186" i="30"/>
  <c r="J186" i="30"/>
  <c r="F196" i="30"/>
  <c r="H196" i="30"/>
  <c r="F194" i="30"/>
  <c r="H194" i="30"/>
  <c r="L191" i="30"/>
  <c r="J75" i="28"/>
  <c r="I75" i="28"/>
  <c r="L75" i="28"/>
  <c r="K75" i="28"/>
  <c r="M75" i="28"/>
  <c r="J98" i="28"/>
  <c r="I98" i="28"/>
  <c r="L98" i="28"/>
  <c r="K98" i="28"/>
  <c r="M98" i="28"/>
  <c r="I101" i="28"/>
  <c r="M101" i="28"/>
  <c r="L101" i="28"/>
  <c r="K101" i="28"/>
  <c r="J101" i="28"/>
  <c r="J122" i="28"/>
  <c r="I122" i="28"/>
  <c r="M122" i="28"/>
  <c r="L122" i="28"/>
  <c r="K122" i="28"/>
  <c r="X12" i="35"/>
  <c r="Y12" i="35"/>
  <c r="X17" i="35"/>
  <c r="Y17" i="35"/>
  <c r="F55" i="30"/>
  <c r="H55" i="30"/>
  <c r="F87" i="30"/>
  <c r="H87" i="30"/>
  <c r="F75" i="30"/>
  <c r="H75" i="30"/>
  <c r="I71" i="28"/>
  <c r="K71" i="28"/>
  <c r="I19" i="28"/>
  <c r="K19" i="28"/>
  <c r="I33" i="28"/>
  <c r="K33" i="28"/>
  <c r="J82" i="31"/>
  <c r="J56" i="31"/>
  <c r="L56" i="31"/>
  <c r="J63" i="31"/>
  <c r="J43" i="31"/>
  <c r="L43" i="31"/>
  <c r="J59" i="31"/>
  <c r="E118" i="28"/>
  <c r="J42" i="28"/>
  <c r="L42" i="28"/>
  <c r="E62" i="28"/>
  <c r="J54" i="28"/>
  <c r="L54" i="28"/>
  <c r="J14" i="28"/>
  <c r="L14" i="28"/>
  <c r="L103" i="28"/>
  <c r="J103" i="28"/>
  <c r="L134" i="28"/>
  <c r="J134" i="28"/>
  <c r="I60" i="28"/>
  <c r="K60" i="28"/>
  <c r="D160" i="28"/>
  <c r="D132" i="28"/>
  <c r="C146" i="28"/>
  <c r="H276" i="30"/>
  <c r="L280" i="30"/>
  <c r="J284" i="30"/>
  <c r="H275" i="30"/>
  <c r="F285" i="30"/>
  <c r="AO39" i="35"/>
  <c r="F34" i="28"/>
  <c r="F62" i="28"/>
  <c r="F104" i="28"/>
  <c r="F85" i="25"/>
  <c r="F97" i="25"/>
  <c r="F103" i="25"/>
  <c r="F41" i="25"/>
  <c r="H54" i="24"/>
  <c r="J54" i="24"/>
  <c r="F124" i="24"/>
  <c r="H87" i="24"/>
  <c r="J87" i="24"/>
  <c r="L126" i="24"/>
  <c r="H126" i="24"/>
  <c r="J126" i="24"/>
  <c r="F57" i="24"/>
  <c r="H57" i="24"/>
  <c r="F267" i="24"/>
  <c r="F214" i="24"/>
  <c r="F213" i="24"/>
  <c r="F166" i="24"/>
  <c r="J84" i="24"/>
  <c r="L84" i="24"/>
  <c r="L61" i="25"/>
  <c r="F80" i="24"/>
  <c r="L62" i="25"/>
  <c r="L40" i="25"/>
  <c r="L87" i="25"/>
  <c r="L75" i="25"/>
  <c r="L82" i="25"/>
  <c r="J261" i="24"/>
  <c r="H262" i="24"/>
  <c r="H213" i="24"/>
  <c r="L217" i="24"/>
  <c r="L210" i="24"/>
  <c r="J217" i="24"/>
  <c r="J164" i="24"/>
  <c r="L172" i="24"/>
  <c r="F174" i="24"/>
  <c r="F61" i="24"/>
  <c r="H208" i="24"/>
  <c r="F230" i="24"/>
  <c r="H230" i="24"/>
  <c r="F189" i="24"/>
  <c r="F141" i="24"/>
  <c r="F40" i="24"/>
  <c r="H40" i="24"/>
  <c r="L257" i="24"/>
  <c r="H238" i="24"/>
  <c r="J238" i="24"/>
  <c r="J240" i="24"/>
  <c r="L235" i="24"/>
  <c r="J234" i="24"/>
  <c r="L234" i="24"/>
  <c r="L229" i="24"/>
  <c r="J186" i="24"/>
  <c r="L194" i="24"/>
  <c r="L165" i="24"/>
  <c r="H150" i="24"/>
  <c r="J150" i="24"/>
  <c r="J152" i="24"/>
  <c r="L147" i="24"/>
  <c r="J146" i="24"/>
  <c r="L146" i="24"/>
  <c r="L141" i="24"/>
  <c r="F109" i="24"/>
  <c r="H109" i="24"/>
  <c r="AA12" i="22"/>
  <c r="Y12" i="22"/>
  <c r="X12" i="22"/>
  <c r="AB12" i="22"/>
  <c r="Z12" i="22"/>
  <c r="AB11" i="22"/>
  <c r="Z11" i="22"/>
  <c r="AA11" i="22"/>
  <c r="Y11" i="22"/>
  <c r="X11" i="22"/>
  <c r="M22" i="21"/>
  <c r="J68" i="19"/>
  <c r="J57" i="19"/>
  <c r="J46" i="19"/>
  <c r="G37" i="19"/>
  <c r="G35" i="19"/>
  <c r="O23" i="19"/>
  <c r="O21" i="19"/>
  <c r="W9" i="19"/>
  <c r="W79" i="19"/>
  <c r="W93" i="19"/>
  <c r="R75" i="19"/>
  <c r="R130" i="19"/>
  <c r="R128" i="19"/>
  <c r="R156" i="19"/>
  <c r="J81" i="19"/>
  <c r="J114" i="19"/>
  <c r="J111" i="19"/>
  <c r="G119" i="19"/>
  <c r="O93" i="19"/>
  <c r="R110" i="19"/>
  <c r="H119" i="17"/>
  <c r="M111" i="17"/>
  <c r="L111" i="17"/>
  <c r="J111" i="17"/>
  <c r="K111" i="17"/>
  <c r="I111" i="17"/>
  <c r="K88" i="17"/>
  <c r="I88" i="17"/>
  <c r="E77" i="17"/>
  <c r="E51" i="17"/>
  <c r="Q9" i="17"/>
  <c r="G121" i="17"/>
  <c r="G93" i="17"/>
  <c r="C63" i="17"/>
  <c r="X11" i="17"/>
  <c r="Z11" i="17"/>
  <c r="C119" i="17"/>
  <c r="J70" i="17"/>
  <c r="I70" i="17"/>
  <c r="L70" i="17"/>
  <c r="M70" i="17"/>
  <c r="K70" i="17"/>
  <c r="H77" i="17"/>
  <c r="C51" i="17"/>
  <c r="C91" i="17"/>
  <c r="K116" i="17"/>
  <c r="J116" i="17"/>
  <c r="M116" i="17"/>
  <c r="L116" i="17"/>
  <c r="I116" i="17"/>
  <c r="H140" i="43"/>
  <c r="I140" i="43"/>
  <c r="G140" i="43"/>
  <c r="M140" i="43"/>
  <c r="L140" i="43"/>
  <c r="F146" i="43"/>
  <c r="H139" i="43"/>
  <c r="G139" i="43"/>
  <c r="H138" i="42"/>
  <c r="K138" i="42" s="1"/>
  <c r="G138" i="42"/>
  <c r="N6" i="39"/>
  <c r="M6" i="39"/>
  <c r="L6" i="39"/>
  <c r="N8" i="39"/>
  <c r="N12" i="39"/>
  <c r="N7" i="39"/>
  <c r="N10" i="39"/>
  <c r="N11" i="39"/>
  <c r="M141" i="41"/>
  <c r="O141" i="41"/>
  <c r="N141" i="41"/>
  <c r="L141" i="41"/>
  <c r="L9" i="41"/>
  <c r="N9" i="41"/>
  <c r="M9" i="41"/>
  <c r="I7" i="39"/>
  <c r="J7" i="39"/>
  <c r="H7" i="39"/>
  <c r="L7" i="39"/>
  <c r="M7" i="39"/>
  <c r="G139" i="42"/>
  <c r="I139" i="42"/>
  <c r="H139" i="42"/>
  <c r="K139" i="42" s="1"/>
  <c r="I144" i="42"/>
  <c r="H144" i="42"/>
  <c r="K144" i="42" s="1"/>
  <c r="G144" i="42"/>
  <c r="L144" i="42"/>
  <c r="M144" i="42"/>
  <c r="I145" i="41"/>
  <c r="G145" i="41"/>
  <c r="H145" i="41"/>
  <c r="K145" i="41" s="1"/>
  <c r="AN30" i="35"/>
  <c r="AY10" i="35"/>
  <c r="AX10" i="35"/>
  <c r="K134" i="40"/>
  <c r="O134" i="40"/>
  <c r="N134" i="40"/>
  <c r="M134" i="40"/>
  <c r="L134" i="40"/>
  <c r="K135" i="40"/>
  <c r="K137" i="40"/>
  <c r="K138" i="40"/>
  <c r="K136" i="40"/>
  <c r="N127" i="37"/>
  <c r="J129" i="37"/>
  <c r="L127" i="37"/>
  <c r="K127" i="37"/>
  <c r="M127" i="37"/>
  <c r="O127" i="37"/>
  <c r="AN31" i="35"/>
  <c r="F6" i="41"/>
  <c r="E16" i="41"/>
  <c r="F16" i="41" s="1"/>
  <c r="F9" i="41"/>
  <c r="F13" i="41"/>
  <c r="F15" i="41"/>
  <c r="D16" i="41"/>
  <c r="T11" i="41"/>
  <c r="R11" i="41"/>
  <c r="P11" i="41"/>
  <c r="S11" i="41"/>
  <c r="Q11" i="41"/>
  <c r="S6" i="41"/>
  <c r="Q6" i="41"/>
  <c r="P6" i="41"/>
  <c r="O16" i="41"/>
  <c r="T6" i="41"/>
  <c r="R6" i="41"/>
  <c r="T15" i="41"/>
  <c r="BB11" i="35"/>
  <c r="BA11" i="35"/>
  <c r="AX11" i="35"/>
  <c r="AZ11" i="35"/>
  <c r="AY11" i="35"/>
  <c r="AW22" i="35"/>
  <c r="Y39" i="35"/>
  <c r="I11" i="35"/>
  <c r="AZ17" i="35"/>
  <c r="BA17" i="35"/>
  <c r="I38" i="35"/>
  <c r="H38" i="35"/>
  <c r="L63" i="31"/>
  <c r="F9" i="40"/>
  <c r="L60" i="31"/>
  <c r="L76" i="31"/>
  <c r="AF9" i="35"/>
  <c r="AE9" i="35"/>
  <c r="AF17" i="35"/>
  <c r="AE17" i="35"/>
  <c r="H259" i="30"/>
  <c r="F255" i="30"/>
  <c r="H255" i="30"/>
  <c r="F126" i="30"/>
  <c r="F262" i="30"/>
  <c r="H240" i="30"/>
  <c r="L241" i="30"/>
  <c r="J237" i="30"/>
  <c r="L237" i="30"/>
  <c r="L142" i="30"/>
  <c r="J149" i="30"/>
  <c r="L149" i="30"/>
  <c r="F119" i="30"/>
  <c r="H119" i="30"/>
  <c r="H57" i="31"/>
  <c r="H108" i="31"/>
  <c r="H76" i="31"/>
  <c r="H102" i="31"/>
  <c r="H107" i="31"/>
  <c r="L76" i="30"/>
  <c r="L85" i="30"/>
  <c r="F98" i="31"/>
  <c r="F56" i="31"/>
  <c r="F53" i="31"/>
  <c r="F57" i="31"/>
  <c r="F77" i="31"/>
  <c r="F109" i="31"/>
  <c r="J212" i="30"/>
  <c r="L212" i="30"/>
  <c r="H209" i="30"/>
  <c r="F219" i="30"/>
  <c r="J56" i="30"/>
  <c r="L56" i="30"/>
  <c r="H87" i="31"/>
  <c r="L84" i="30"/>
  <c r="H84" i="30"/>
  <c r="J84" i="30"/>
  <c r="F195" i="30"/>
  <c r="F173" i="30"/>
  <c r="F172" i="30"/>
  <c r="F168" i="30"/>
  <c r="J171" i="30"/>
  <c r="M128" i="28"/>
  <c r="L128" i="28"/>
  <c r="J128" i="28"/>
  <c r="I128" i="28"/>
  <c r="K128" i="28"/>
  <c r="M39" i="28"/>
  <c r="L39" i="28"/>
  <c r="J39" i="28"/>
  <c r="I39" i="28"/>
  <c r="K39" i="28"/>
  <c r="AN13" i="35"/>
  <c r="AR13" i="35"/>
  <c r="AQ13" i="35"/>
  <c r="AP13" i="35"/>
  <c r="AO13" i="35"/>
  <c r="I79" i="28"/>
  <c r="J79" i="28"/>
  <c r="L79" i="28"/>
  <c r="M79" i="28"/>
  <c r="K79" i="28"/>
  <c r="I10" i="28"/>
  <c r="M10" i="28"/>
  <c r="L10" i="28"/>
  <c r="K10" i="28"/>
  <c r="J10" i="28"/>
  <c r="J189" i="30"/>
  <c r="H190" i="30"/>
  <c r="J190" i="30"/>
  <c r="F185" i="30"/>
  <c r="L197" i="30"/>
  <c r="J193" i="30"/>
  <c r="J67" i="28"/>
  <c r="I67" i="28"/>
  <c r="K67" i="28"/>
  <c r="M67" i="28"/>
  <c r="L67" i="28"/>
  <c r="J107" i="28"/>
  <c r="I107" i="28"/>
  <c r="K107" i="28"/>
  <c r="M107" i="28"/>
  <c r="L107" i="28"/>
  <c r="I110" i="28"/>
  <c r="H118" i="28"/>
  <c r="M110" i="28"/>
  <c r="L110" i="28"/>
  <c r="K110" i="28"/>
  <c r="J110" i="28"/>
  <c r="K130" i="28"/>
  <c r="J130" i="28"/>
  <c r="I130" i="28"/>
  <c r="M130" i="28"/>
  <c r="L130" i="28"/>
  <c r="Y9" i="35"/>
  <c r="X9" i="35"/>
  <c r="F53" i="30"/>
  <c r="H53" i="30"/>
  <c r="F54" i="30"/>
  <c r="F83" i="30"/>
  <c r="H83" i="30"/>
  <c r="E132" i="28"/>
  <c r="K80" i="28"/>
  <c r="I80" i="28"/>
  <c r="G34" i="28"/>
  <c r="K42" i="28"/>
  <c r="I42" i="28"/>
  <c r="G48" i="28"/>
  <c r="K120" i="28"/>
  <c r="I120" i="28"/>
  <c r="J77" i="31"/>
  <c r="L77" i="31"/>
  <c r="J101" i="31"/>
  <c r="L101" i="31"/>
  <c r="J58" i="31"/>
  <c r="L58" i="31"/>
  <c r="J99" i="31"/>
  <c r="J54" i="31"/>
  <c r="L54" i="31"/>
  <c r="J78" i="31"/>
  <c r="J51" i="28"/>
  <c r="L51" i="28"/>
  <c r="L143" i="28"/>
  <c r="J143" i="28"/>
  <c r="L71" i="28"/>
  <c r="J71" i="28"/>
  <c r="J23" i="28"/>
  <c r="L23" i="28"/>
  <c r="J126" i="28"/>
  <c r="L126" i="28"/>
  <c r="J142" i="28"/>
  <c r="L142" i="28"/>
  <c r="J131" i="28"/>
  <c r="L131" i="28"/>
  <c r="K112" i="28"/>
  <c r="I112" i="28"/>
  <c r="J55" i="28"/>
  <c r="L55" i="28"/>
  <c r="E20" i="28"/>
  <c r="J12" i="28"/>
  <c r="L12" i="28"/>
  <c r="C48" i="28"/>
  <c r="J285" i="30"/>
  <c r="H277" i="30"/>
  <c r="H279" i="30"/>
  <c r="J274" i="30"/>
  <c r="H285" i="30"/>
  <c r="H281" i="30"/>
  <c r="F277" i="30"/>
  <c r="F63" i="25"/>
  <c r="F105" i="25"/>
  <c r="L53" i="24"/>
  <c r="F85" i="24"/>
  <c r="H85" i="24"/>
  <c r="L123" i="24"/>
  <c r="H129" i="24"/>
  <c r="H123" i="24"/>
  <c r="J123" i="24"/>
  <c r="H84" i="24"/>
  <c r="F65" i="24"/>
  <c r="H65" i="24"/>
  <c r="J262" i="24"/>
  <c r="F256" i="24"/>
  <c r="H256" i="24"/>
  <c r="F217" i="24"/>
  <c r="J175" i="24"/>
  <c r="F167" i="24"/>
  <c r="J78" i="24"/>
  <c r="J82" i="24"/>
  <c r="L82" i="24"/>
  <c r="L54" i="25"/>
  <c r="J211" i="24"/>
  <c r="F77" i="24"/>
  <c r="L42" i="25"/>
  <c r="L36" i="25"/>
  <c r="L38" i="25"/>
  <c r="L101" i="25"/>
  <c r="L256" i="24"/>
  <c r="J255" i="24"/>
  <c r="H265" i="24"/>
  <c r="H259" i="24"/>
  <c r="F237" i="24"/>
  <c r="H237" i="24"/>
  <c r="H216" i="24"/>
  <c r="J218" i="24"/>
  <c r="L213" i="24"/>
  <c r="J212" i="24"/>
  <c r="L212" i="24"/>
  <c r="L207" i="24"/>
  <c r="H163" i="24"/>
  <c r="L167" i="24"/>
  <c r="H165" i="24"/>
  <c r="L174" i="24"/>
  <c r="F171" i="24"/>
  <c r="F190" i="24"/>
  <c r="H190" i="24"/>
  <c r="F231" i="24"/>
  <c r="F238" i="24"/>
  <c r="F197" i="24"/>
  <c r="F144" i="24"/>
  <c r="F33" i="24"/>
  <c r="H33" i="24"/>
  <c r="J237" i="24"/>
  <c r="J231" i="24"/>
  <c r="L231" i="24"/>
  <c r="H241" i="24"/>
  <c r="J241" i="24"/>
  <c r="H185" i="24"/>
  <c r="L189" i="24"/>
  <c r="H187" i="24"/>
  <c r="L196" i="24"/>
  <c r="J149" i="24"/>
  <c r="J143" i="24"/>
  <c r="L143" i="24"/>
  <c r="H153" i="24"/>
  <c r="J153" i="24"/>
  <c r="F97" i="24"/>
  <c r="H97" i="24"/>
  <c r="N22" i="21"/>
  <c r="S10" i="21"/>
  <c r="T10" i="21"/>
  <c r="R10" i="21"/>
  <c r="T21" i="21"/>
  <c r="AB19" i="22"/>
  <c r="Z19" i="22"/>
  <c r="AA19" i="22"/>
  <c r="Y19" i="22"/>
  <c r="X19" i="22"/>
  <c r="T21" i="22"/>
  <c r="R21" i="22"/>
  <c r="S15" i="21"/>
  <c r="T15" i="21"/>
  <c r="R15" i="21"/>
  <c r="X15" i="22"/>
  <c r="AB15" i="22"/>
  <c r="AA15" i="22"/>
  <c r="Z15" i="22"/>
  <c r="Y15" i="22"/>
  <c r="S12" i="21"/>
  <c r="T12" i="21"/>
  <c r="R12" i="21"/>
  <c r="R84" i="19"/>
  <c r="O91" i="19"/>
  <c r="G23" i="19"/>
  <c r="R18" i="19"/>
  <c r="G21" i="19"/>
  <c r="O9" i="19"/>
  <c r="R141" i="19" s="1"/>
  <c r="W91" i="19"/>
  <c r="W107" i="19"/>
  <c r="R95" i="19"/>
  <c r="O147" i="19"/>
  <c r="R139" i="19"/>
  <c r="R155" i="19"/>
  <c r="R144" i="19"/>
  <c r="J124" i="19"/>
  <c r="J122" i="19"/>
  <c r="G121" i="19"/>
  <c r="M68" i="17"/>
  <c r="L68" i="17"/>
  <c r="J68" i="17"/>
  <c r="K68" i="17"/>
  <c r="I68" i="17"/>
  <c r="C121" i="17"/>
  <c r="G119" i="17"/>
  <c r="I90" i="17"/>
  <c r="M90" i="17"/>
  <c r="K90" i="17"/>
  <c r="L90" i="17"/>
  <c r="J90" i="17"/>
  <c r="I73" i="17"/>
  <c r="M73" i="17"/>
  <c r="K73" i="17"/>
  <c r="L73" i="17"/>
  <c r="J73" i="17"/>
  <c r="G107" i="17"/>
  <c r="C77" i="17"/>
  <c r="Z16" i="17"/>
  <c r="X16" i="17"/>
  <c r="K125" i="17"/>
  <c r="J125" i="17"/>
  <c r="H133" i="17"/>
  <c r="M125" i="17"/>
  <c r="L125" i="17"/>
  <c r="I125" i="17"/>
  <c r="M127" i="17"/>
  <c r="L127" i="17"/>
  <c r="J127" i="17"/>
  <c r="I127" i="17"/>
  <c r="K127" i="17"/>
  <c r="G133" i="17"/>
  <c r="M100" i="17"/>
  <c r="L100" i="17"/>
  <c r="K100" i="17"/>
  <c r="J100" i="17"/>
  <c r="I100" i="17"/>
  <c r="I141" i="43"/>
  <c r="G141" i="43"/>
  <c r="H141" i="43"/>
  <c r="L141" i="43"/>
  <c r="M141" i="43"/>
  <c r="G145" i="42"/>
  <c r="H145" i="42"/>
  <c r="K145" i="42" s="1"/>
  <c r="J6" i="41"/>
  <c r="H6" i="41"/>
  <c r="I6" i="41"/>
  <c r="G16" i="41"/>
  <c r="J11" i="41"/>
  <c r="J12" i="41"/>
  <c r="J9" i="41"/>
  <c r="M6" i="41"/>
  <c r="J7" i="41"/>
  <c r="L6" i="41"/>
  <c r="J8" i="41"/>
  <c r="N142" i="41"/>
  <c r="L142" i="41"/>
  <c r="O142" i="41"/>
  <c r="M142" i="41"/>
  <c r="N10" i="41"/>
  <c r="M10" i="41"/>
  <c r="L10" i="41"/>
  <c r="M8" i="39"/>
  <c r="J8" i="39"/>
  <c r="H8" i="39"/>
  <c r="I8" i="39"/>
  <c r="L8" i="39"/>
  <c r="H141" i="42"/>
  <c r="K141" i="42" s="1"/>
  <c r="G141" i="42"/>
  <c r="I141" i="42"/>
  <c r="L141" i="42"/>
  <c r="M141" i="42"/>
  <c r="M9" i="38"/>
  <c r="J9" i="38"/>
  <c r="I9" i="38"/>
  <c r="H9" i="38"/>
  <c r="L9" i="38"/>
  <c r="AN40" i="35"/>
  <c r="AX9" i="35"/>
  <c r="AY9" i="35"/>
  <c r="J6" i="40"/>
  <c r="H6" i="40"/>
  <c r="I6" i="40"/>
  <c r="J12" i="40"/>
  <c r="M6" i="40"/>
  <c r="L6" i="40"/>
  <c r="J11" i="40"/>
  <c r="N128" i="37"/>
  <c r="L128" i="37"/>
  <c r="K128" i="37"/>
  <c r="O128" i="37"/>
  <c r="M128" i="37"/>
  <c r="X32" i="35"/>
  <c r="H7" i="40"/>
  <c r="J7" i="40"/>
  <c r="I7" i="40"/>
  <c r="M7" i="40"/>
  <c r="L7" i="40"/>
  <c r="AN39" i="35"/>
  <c r="T8" i="40"/>
  <c r="S8" i="40"/>
  <c r="R8" i="40"/>
  <c r="Q8" i="40"/>
  <c r="P8" i="40"/>
  <c r="H14" i="35"/>
  <c r="Q9" i="41"/>
  <c r="T9" i="41"/>
  <c r="R9" i="41"/>
  <c r="P9" i="41"/>
  <c r="S9" i="41"/>
  <c r="T10" i="41"/>
  <c r="R10" i="41"/>
  <c r="Q10" i="41"/>
  <c r="P10" i="41"/>
  <c r="S10" i="41"/>
  <c r="Y33" i="35"/>
  <c r="I12" i="35"/>
  <c r="H39" i="35"/>
  <c r="I39" i="35"/>
  <c r="H32" i="35"/>
  <c r="I32" i="35"/>
  <c r="L59" i="31"/>
  <c r="F8" i="40"/>
  <c r="L107" i="31"/>
  <c r="L79" i="31"/>
  <c r="L84" i="31"/>
  <c r="AF10" i="35"/>
  <c r="AE10" i="35"/>
  <c r="AF18" i="35"/>
  <c r="AE18" i="35"/>
  <c r="H251" i="30"/>
  <c r="F261" i="30"/>
  <c r="H241" i="30"/>
  <c r="J241" i="30"/>
  <c r="F230" i="30"/>
  <c r="F144" i="30"/>
  <c r="H144" i="30"/>
  <c r="L233" i="30"/>
  <c r="J229" i="30"/>
  <c r="L229" i="30"/>
  <c r="J141" i="30"/>
  <c r="L141" i="30"/>
  <c r="F127" i="30"/>
  <c r="H127" i="30"/>
  <c r="H98" i="31"/>
  <c r="H55" i="31"/>
  <c r="H101" i="31"/>
  <c r="L65" i="30"/>
  <c r="H77" i="31"/>
  <c r="F83" i="31"/>
  <c r="F79" i="31"/>
  <c r="H79" i="31"/>
  <c r="F61" i="31"/>
  <c r="F85" i="31"/>
  <c r="H85" i="31"/>
  <c r="L207" i="30"/>
  <c r="J216" i="30"/>
  <c r="F213" i="30"/>
  <c r="F211" i="30"/>
  <c r="H211" i="30"/>
  <c r="J53" i="30"/>
  <c r="L53" i="30"/>
  <c r="F60" i="31"/>
  <c r="J76" i="30"/>
  <c r="H54" i="30"/>
  <c r="J54" i="30"/>
  <c r="F193" i="30"/>
  <c r="F174" i="30"/>
  <c r="L175" i="30"/>
  <c r="J163" i="30"/>
  <c r="L163" i="30"/>
  <c r="M106" i="28"/>
  <c r="L106" i="28"/>
  <c r="K106" i="28"/>
  <c r="I106" i="28"/>
  <c r="J106" i="28"/>
  <c r="L30" i="28"/>
  <c r="M30" i="28"/>
  <c r="J30" i="28"/>
  <c r="I30" i="28"/>
  <c r="K30" i="28"/>
  <c r="AN14" i="35"/>
  <c r="AP14" i="35"/>
  <c r="AO14" i="35"/>
  <c r="AQ14" i="35"/>
  <c r="AR14" i="35"/>
  <c r="I70" i="28"/>
  <c r="L70" i="28"/>
  <c r="K70" i="28"/>
  <c r="J70" i="28"/>
  <c r="M70" i="28"/>
  <c r="H76" i="28"/>
  <c r="J187" i="30"/>
  <c r="F191" i="30"/>
  <c r="J185" i="30"/>
  <c r="J58" i="28"/>
  <c r="I58" i="28"/>
  <c r="K58" i="28"/>
  <c r="M58" i="28"/>
  <c r="L58" i="28"/>
  <c r="J115" i="28"/>
  <c r="I115" i="28"/>
  <c r="L115" i="28"/>
  <c r="K115" i="28"/>
  <c r="M115" i="28"/>
  <c r="I127" i="28"/>
  <c r="M127" i="28"/>
  <c r="J127" i="28"/>
  <c r="L127" i="28"/>
  <c r="K127" i="28"/>
  <c r="L139" i="28"/>
  <c r="K139" i="28"/>
  <c r="J139" i="28"/>
  <c r="I139" i="28"/>
  <c r="M139" i="28"/>
  <c r="X10" i="35"/>
  <c r="Y10" i="35"/>
  <c r="F80" i="30"/>
  <c r="H80" i="30"/>
  <c r="F77" i="30"/>
  <c r="F63" i="30"/>
  <c r="H63" i="30"/>
  <c r="I111" i="28"/>
  <c r="K111" i="28"/>
  <c r="K102" i="28"/>
  <c r="I102" i="28"/>
  <c r="K81" i="28"/>
  <c r="I81" i="28"/>
  <c r="I51" i="28"/>
  <c r="K51" i="28"/>
  <c r="K121" i="28"/>
  <c r="I121" i="28"/>
  <c r="J107" i="31"/>
  <c r="J64" i="31"/>
  <c r="L64" i="31"/>
  <c r="J60" i="31"/>
  <c r="J42" i="31"/>
  <c r="J103" i="31"/>
  <c r="J62" i="31"/>
  <c r="L62" i="31"/>
  <c r="J86" i="31"/>
  <c r="L86" i="31"/>
  <c r="D90" i="28"/>
  <c r="J64" i="28"/>
  <c r="L64" i="28"/>
  <c r="E160" i="28"/>
  <c r="J59" i="28"/>
  <c r="L59" i="28"/>
  <c r="J80" i="28"/>
  <c r="L80" i="28"/>
  <c r="L31" i="28"/>
  <c r="J31" i="28"/>
  <c r="L140" i="28"/>
  <c r="J140" i="28"/>
  <c r="D118" i="28"/>
  <c r="K52" i="28"/>
  <c r="I52" i="28"/>
  <c r="D48" i="28"/>
  <c r="C76" i="28"/>
  <c r="C160" i="28"/>
  <c r="X18" i="35"/>
  <c r="P11" i="35"/>
  <c r="L275" i="30"/>
  <c r="J280" i="30"/>
  <c r="J278" i="30"/>
  <c r="F280" i="30"/>
  <c r="F276" i="30"/>
  <c r="L274" i="30"/>
  <c r="H273" i="30"/>
  <c r="F283" i="30"/>
  <c r="AO32" i="35"/>
  <c r="F132" i="28"/>
  <c r="F160" i="28"/>
  <c r="F82" i="25"/>
  <c r="F33" i="25"/>
  <c r="F129" i="24"/>
  <c r="H120" i="24"/>
  <c r="J120" i="24"/>
  <c r="F78" i="24"/>
  <c r="H78" i="24"/>
  <c r="F130" i="24"/>
  <c r="F75" i="24"/>
  <c r="H75" i="24"/>
  <c r="F257" i="24"/>
  <c r="F264" i="24"/>
  <c r="F207" i="24"/>
  <c r="F175" i="24"/>
  <c r="J76" i="24"/>
  <c r="L76" i="24"/>
  <c r="J80" i="24"/>
  <c r="L80" i="24"/>
  <c r="J267" i="24"/>
  <c r="F196" i="24"/>
  <c r="H196" i="24"/>
  <c r="F64" i="24"/>
  <c r="F55" i="24"/>
  <c r="L104" i="25"/>
  <c r="L56" i="25"/>
  <c r="L55" i="25"/>
  <c r="L60" i="25"/>
  <c r="L109" i="25"/>
  <c r="J256" i="24"/>
  <c r="F266" i="24"/>
  <c r="F212" i="24"/>
  <c r="J215" i="24"/>
  <c r="J209" i="24"/>
  <c r="H219" i="24"/>
  <c r="H166" i="24"/>
  <c r="L170" i="24"/>
  <c r="L175" i="24"/>
  <c r="L171" i="24"/>
  <c r="J166" i="24"/>
  <c r="F236" i="24"/>
  <c r="F235" i="24"/>
  <c r="F186" i="24"/>
  <c r="H186" i="24"/>
  <c r="F145" i="24"/>
  <c r="F34" i="24"/>
  <c r="H34" i="24"/>
  <c r="F38" i="24"/>
  <c r="H38" i="24"/>
  <c r="J235" i="24"/>
  <c r="H236" i="24"/>
  <c r="J236" i="24"/>
  <c r="H188" i="24"/>
  <c r="J188" i="24"/>
  <c r="L192" i="24"/>
  <c r="L197" i="24"/>
  <c r="L193" i="24"/>
  <c r="J147" i="24"/>
  <c r="H148" i="24"/>
  <c r="J148" i="24"/>
  <c r="F41" i="24"/>
  <c r="H41" i="24"/>
  <c r="F101" i="24"/>
  <c r="H101" i="24"/>
  <c r="F104" i="24"/>
  <c r="H104" i="24"/>
  <c r="AA20" i="22"/>
  <c r="AB20" i="22"/>
  <c r="Z20" i="22"/>
  <c r="Y20" i="22"/>
  <c r="X20" i="22"/>
  <c r="O22" i="21"/>
  <c r="R67" i="19"/>
  <c r="R56" i="19"/>
  <c r="R45" i="19"/>
  <c r="R34" i="19"/>
  <c r="R26" i="19"/>
  <c r="R15" i="19"/>
  <c r="G9" i="19"/>
  <c r="J10" i="19"/>
  <c r="W119" i="19"/>
  <c r="W161" i="19"/>
  <c r="R112" i="19"/>
  <c r="R80" i="19"/>
  <c r="O79" i="19"/>
  <c r="R136" i="19"/>
  <c r="O135" i="19"/>
  <c r="R104" i="19"/>
  <c r="R101" i="19"/>
  <c r="R152" i="19"/>
  <c r="O161" i="19"/>
  <c r="R153" i="19"/>
  <c r="J88" i="19"/>
  <c r="J132" i="19"/>
  <c r="J131" i="19"/>
  <c r="J151" i="19"/>
  <c r="R88" i="19"/>
  <c r="O105" i="19"/>
  <c r="R97" i="19"/>
  <c r="E147" i="17"/>
  <c r="M85" i="17"/>
  <c r="L85" i="17"/>
  <c r="J85" i="17"/>
  <c r="K85" i="17"/>
  <c r="I85" i="17"/>
  <c r="X19" i="17"/>
  <c r="Z19" i="17"/>
  <c r="L146" i="17"/>
  <c r="K146" i="17"/>
  <c r="I146" i="17"/>
  <c r="M146" i="17"/>
  <c r="J146" i="17"/>
  <c r="J104" i="17"/>
  <c r="I104" i="17"/>
  <c r="L104" i="17"/>
  <c r="M104" i="17"/>
  <c r="K104" i="17"/>
  <c r="J87" i="17"/>
  <c r="I87" i="17"/>
  <c r="L87" i="17"/>
  <c r="K87" i="17"/>
  <c r="M87" i="17"/>
  <c r="C161" i="17"/>
  <c r="M115" i="17"/>
  <c r="K115" i="17"/>
  <c r="J115" i="17"/>
  <c r="L115" i="17"/>
  <c r="I115" i="17"/>
  <c r="I131" i="17"/>
  <c r="M131" i="17"/>
  <c r="K131" i="17"/>
  <c r="L131" i="17"/>
  <c r="J131" i="17"/>
  <c r="E63" i="17"/>
  <c r="K154" i="17"/>
  <c r="I154" i="17"/>
  <c r="M139" i="43"/>
  <c r="O139" i="43"/>
  <c r="N139" i="43"/>
  <c r="L139" i="43"/>
  <c r="H142" i="43"/>
  <c r="G142" i="43"/>
  <c r="I142" i="43"/>
  <c r="L142" i="43"/>
  <c r="M142" i="43"/>
  <c r="L138" i="42"/>
  <c r="N138" i="42"/>
  <c r="M138" i="42"/>
  <c r="O138" i="42"/>
  <c r="J146" i="42"/>
  <c r="O139" i="42"/>
  <c r="L139" i="42"/>
  <c r="M139" i="42"/>
  <c r="N139" i="42"/>
  <c r="E146" i="42"/>
  <c r="I10" i="41"/>
  <c r="J10" i="41"/>
  <c r="H10" i="41"/>
  <c r="M11" i="41"/>
  <c r="L11" i="41"/>
  <c r="N11" i="41"/>
  <c r="R7" i="38"/>
  <c r="Q7" i="38"/>
  <c r="P7" i="38"/>
  <c r="S7" i="38"/>
  <c r="T7" i="38"/>
  <c r="AA19" i="38" s="1"/>
  <c r="H142" i="42"/>
  <c r="K142" i="42" s="1"/>
  <c r="G142" i="42"/>
  <c r="I142" i="42"/>
  <c r="H138" i="41"/>
  <c r="K138" i="41" s="1"/>
  <c r="I138" i="41"/>
  <c r="G138" i="41"/>
  <c r="F146" i="41"/>
  <c r="J10" i="38"/>
  <c r="I10" i="38"/>
  <c r="H10" i="38"/>
  <c r="AY16" i="35"/>
  <c r="AX16" i="35"/>
  <c r="K126" i="37"/>
  <c r="M126" i="37"/>
  <c r="N126" i="37"/>
  <c r="L126" i="37"/>
  <c r="O126" i="37"/>
  <c r="F12" i="41"/>
  <c r="I12" i="41"/>
  <c r="H12" i="41"/>
  <c r="Q7" i="39"/>
  <c r="T7" i="39"/>
  <c r="AA19" i="39" s="1"/>
  <c r="S7" i="39"/>
  <c r="R7" i="39"/>
  <c r="P7" i="39"/>
  <c r="F87" i="31"/>
  <c r="S12" i="41"/>
  <c r="R12" i="41"/>
  <c r="Q12" i="41"/>
  <c r="P12" i="41"/>
  <c r="T12" i="41"/>
  <c r="Q14" i="41"/>
  <c r="T14" i="41"/>
  <c r="S14" i="41"/>
  <c r="R14" i="41"/>
  <c r="P14" i="41"/>
  <c r="M7" i="38"/>
  <c r="N7" i="38"/>
  <c r="L7" i="38"/>
  <c r="P18" i="35"/>
  <c r="O18" i="35"/>
  <c r="O8" i="35"/>
  <c r="Y30" i="35"/>
  <c r="I13" i="35"/>
  <c r="I37" i="35"/>
  <c r="H37" i="35"/>
  <c r="I40" i="35"/>
  <c r="H40" i="35"/>
  <c r="F7" i="40"/>
  <c r="L82" i="31"/>
  <c r="L87" i="31"/>
  <c r="L103" i="31"/>
  <c r="AF11" i="35"/>
  <c r="AE11" i="35"/>
  <c r="F253" i="30"/>
  <c r="J240" i="30"/>
  <c r="L240" i="30"/>
  <c r="H229" i="30"/>
  <c r="J143" i="30"/>
  <c r="L143" i="30"/>
  <c r="F124" i="30"/>
  <c r="H124" i="30"/>
  <c r="H260" i="30"/>
  <c r="J260" i="30"/>
  <c r="J235" i="30"/>
  <c r="H239" i="30"/>
  <c r="J239" i="30"/>
  <c r="F149" i="30"/>
  <c r="H151" i="30"/>
  <c r="J151" i="30"/>
  <c r="H125" i="30"/>
  <c r="J125" i="30"/>
  <c r="F84" i="31"/>
  <c r="H41" i="31"/>
  <c r="H59" i="31"/>
  <c r="H105" i="31"/>
  <c r="H34" i="31"/>
  <c r="J61" i="30"/>
  <c r="F75" i="31"/>
  <c r="F108" i="31"/>
  <c r="F40" i="31"/>
  <c r="F86" i="31"/>
  <c r="H86" i="31"/>
  <c r="F104" i="31"/>
  <c r="H104" i="31"/>
  <c r="H207" i="30"/>
  <c r="F217" i="30"/>
  <c r="J214" i="30"/>
  <c r="L214" i="30"/>
  <c r="L216" i="30"/>
  <c r="J55" i="30"/>
  <c r="L55" i="30"/>
  <c r="H58" i="31"/>
  <c r="H62" i="30"/>
  <c r="J62" i="30"/>
  <c r="L189" i="30"/>
  <c r="H175" i="30"/>
  <c r="J175" i="30"/>
  <c r="J169" i="30"/>
  <c r="H173" i="30"/>
  <c r="J173" i="30"/>
  <c r="M88" i="28"/>
  <c r="L88" i="28"/>
  <c r="J88" i="28"/>
  <c r="I88" i="28"/>
  <c r="K88" i="28"/>
  <c r="K22" i="28"/>
  <c r="M22" i="28"/>
  <c r="J22" i="28"/>
  <c r="I22" i="28"/>
  <c r="L22" i="28"/>
  <c r="AN8" i="35"/>
  <c r="AO8" i="35"/>
  <c r="AR8" i="35"/>
  <c r="AQ8" i="35"/>
  <c r="AP8" i="35"/>
  <c r="AN15" i="35"/>
  <c r="AR15" i="35"/>
  <c r="AP15" i="35"/>
  <c r="AO15" i="35"/>
  <c r="AQ15" i="35"/>
  <c r="L196" i="30"/>
  <c r="M159" i="28"/>
  <c r="I159" i="28"/>
  <c r="K159" i="28"/>
  <c r="L159" i="28"/>
  <c r="J159" i="28"/>
  <c r="I61" i="28"/>
  <c r="M61" i="28"/>
  <c r="L61" i="28"/>
  <c r="K61" i="28"/>
  <c r="J61" i="28"/>
  <c r="H189" i="30"/>
  <c r="L194" i="30"/>
  <c r="L192" i="30"/>
  <c r="H195" i="30"/>
  <c r="M145" i="28"/>
  <c r="L145" i="28"/>
  <c r="J145" i="28"/>
  <c r="I145" i="28"/>
  <c r="K145" i="28"/>
  <c r="J50" i="28"/>
  <c r="I50" i="28"/>
  <c r="K50" i="28"/>
  <c r="M50" i="28"/>
  <c r="L50" i="28"/>
  <c r="J124" i="28"/>
  <c r="I124" i="28"/>
  <c r="H132" i="28"/>
  <c r="M124" i="28"/>
  <c r="L124" i="28"/>
  <c r="K124" i="28"/>
  <c r="I136" i="28"/>
  <c r="M136" i="28"/>
  <c r="L136" i="28"/>
  <c r="K136" i="28"/>
  <c r="J136" i="28"/>
  <c r="M148" i="28"/>
  <c r="L148" i="28"/>
  <c r="K148" i="28"/>
  <c r="J148" i="28"/>
  <c r="I148" i="28"/>
  <c r="F61" i="30"/>
  <c r="F85" i="30"/>
  <c r="H85" i="30"/>
  <c r="F59" i="30"/>
  <c r="H59" i="30"/>
  <c r="G62" i="28"/>
  <c r="I54" i="28"/>
  <c r="K54" i="28"/>
  <c r="G132" i="28"/>
  <c r="I59" i="28"/>
  <c r="K59" i="28"/>
  <c r="K143" i="28"/>
  <c r="I143" i="28"/>
  <c r="G104" i="28"/>
  <c r="K108" i="28"/>
  <c r="I108" i="28"/>
  <c r="J61" i="31"/>
  <c r="L61" i="31"/>
  <c r="J75" i="31"/>
  <c r="L75" i="31"/>
  <c r="J57" i="31"/>
  <c r="J55" i="31"/>
  <c r="L55" i="31"/>
  <c r="J81" i="31"/>
  <c r="L81" i="31"/>
  <c r="J97" i="31"/>
  <c r="L97" i="31"/>
  <c r="E76" i="28"/>
  <c r="L68" i="28"/>
  <c r="J68" i="28"/>
  <c r="L11" i="28"/>
  <c r="J11" i="28"/>
  <c r="L112" i="28"/>
  <c r="J112" i="28"/>
  <c r="E48" i="28"/>
  <c r="J40" i="28"/>
  <c r="L40" i="28"/>
  <c r="L154" i="28"/>
  <c r="J154" i="28"/>
  <c r="J149" i="28"/>
  <c r="L149" i="28"/>
  <c r="L46" i="28"/>
  <c r="J46" i="28"/>
  <c r="C104" i="28"/>
  <c r="C62" i="28"/>
  <c r="P13" i="35"/>
  <c r="J277" i="30"/>
  <c r="L284" i="30"/>
  <c r="F273" i="30"/>
  <c r="L278" i="30"/>
  <c r="J275" i="30"/>
  <c r="F275" i="30"/>
  <c r="F279" i="30"/>
  <c r="AO30" i="35"/>
  <c r="F20" i="28"/>
  <c r="F76" i="28"/>
  <c r="F38" i="25"/>
  <c r="F101" i="25"/>
  <c r="F62" i="25"/>
  <c r="F123" i="24"/>
  <c r="F76" i="24"/>
  <c r="H76" i="24"/>
  <c r="H58" i="24"/>
  <c r="J58" i="24"/>
  <c r="L130" i="24"/>
  <c r="F127" i="24"/>
  <c r="F262" i="24"/>
  <c r="F261" i="24"/>
  <c r="F210" i="24"/>
  <c r="J170" i="24"/>
  <c r="F164" i="24"/>
  <c r="J85" i="24"/>
  <c r="L85" i="24"/>
  <c r="J264" i="24"/>
  <c r="J172" i="24"/>
  <c r="L106" i="25"/>
  <c r="L80" i="25"/>
  <c r="L57" i="25"/>
  <c r="L59" i="25"/>
  <c r="L65" i="25"/>
  <c r="H255" i="24"/>
  <c r="L259" i="24"/>
  <c r="L264" i="24"/>
  <c r="H257" i="24"/>
  <c r="L266" i="24"/>
  <c r="F263" i="24"/>
  <c r="J213" i="24"/>
  <c r="H214" i="24"/>
  <c r="H169" i="24"/>
  <c r="L173" i="24"/>
  <c r="L166" i="24"/>
  <c r="J173" i="24"/>
  <c r="H164" i="24"/>
  <c r="F239" i="24"/>
  <c r="F187" i="24"/>
  <c r="F194" i="24"/>
  <c r="F153" i="24"/>
  <c r="F32" i="24"/>
  <c r="H32" i="24"/>
  <c r="L230" i="24"/>
  <c r="J229" i="24"/>
  <c r="H239" i="24"/>
  <c r="H233" i="24"/>
  <c r="J233" i="24"/>
  <c r="H212" i="24"/>
  <c r="H191" i="24"/>
  <c r="L195" i="24"/>
  <c r="L188" i="24"/>
  <c r="J195" i="24"/>
  <c r="L142" i="24"/>
  <c r="J141" i="24"/>
  <c r="H151" i="24"/>
  <c r="H145" i="24"/>
  <c r="J145" i="24"/>
  <c r="F79" i="24"/>
  <c r="F39" i="24"/>
  <c r="H39" i="24"/>
  <c r="S17" i="21"/>
  <c r="T17" i="21"/>
  <c r="R17" i="21"/>
  <c r="F105" i="24"/>
  <c r="H105" i="24"/>
  <c r="AB13" i="22"/>
  <c r="X13" i="22"/>
  <c r="W21" i="22"/>
  <c r="Z13" i="22"/>
  <c r="AA13" i="22"/>
  <c r="Y13" i="22"/>
  <c r="S18" i="21"/>
  <c r="T18" i="21"/>
  <c r="R18" i="21"/>
  <c r="AA18" i="22"/>
  <c r="Y18" i="22"/>
  <c r="AB18" i="22"/>
  <c r="Z18" i="22"/>
  <c r="X18" i="22"/>
  <c r="V21" i="22"/>
  <c r="S20" i="21"/>
  <c r="T20" i="21"/>
  <c r="R20" i="21"/>
  <c r="G105" i="19"/>
  <c r="J97" i="19"/>
  <c r="J117" i="19"/>
  <c r="W77" i="19"/>
  <c r="J67" i="19"/>
  <c r="R61" i="19"/>
  <c r="J56" i="19"/>
  <c r="R53" i="19"/>
  <c r="J45" i="19"/>
  <c r="R42" i="19"/>
  <c r="J34" i="19"/>
  <c r="R31" i="19"/>
  <c r="J26" i="19"/>
  <c r="R20" i="19"/>
  <c r="J15" i="19"/>
  <c r="R12" i="19"/>
  <c r="W121" i="19"/>
  <c r="W147" i="19"/>
  <c r="W133" i="19"/>
  <c r="W149" i="19"/>
  <c r="R70" i="19"/>
  <c r="R86" i="19"/>
  <c r="R100" i="19"/>
  <c r="R109" i="19"/>
  <c r="R122" i="19"/>
  <c r="O121" i="19"/>
  <c r="R160" i="19"/>
  <c r="R150" i="19"/>
  <c r="O149" i="19"/>
  <c r="J73" i="19"/>
  <c r="J96" i="19"/>
  <c r="J87" i="19"/>
  <c r="J142" i="19"/>
  <c r="J123" i="19"/>
  <c r="J136" i="19"/>
  <c r="G135" i="19"/>
  <c r="J159" i="19"/>
  <c r="R87" i="19"/>
  <c r="J95" i="19"/>
  <c r="M102" i="17"/>
  <c r="L102" i="17"/>
  <c r="J102" i="17"/>
  <c r="K102" i="17"/>
  <c r="I102" i="17"/>
  <c r="K62" i="17"/>
  <c r="I62" i="17"/>
  <c r="Y16" i="17"/>
  <c r="W16" i="17"/>
  <c r="C147" i="17"/>
  <c r="C135" i="17"/>
  <c r="L155" i="17"/>
  <c r="K155" i="17"/>
  <c r="I155" i="17"/>
  <c r="J155" i="17"/>
  <c r="M155" i="17"/>
  <c r="I108" i="17"/>
  <c r="M108" i="17"/>
  <c r="H107" i="17"/>
  <c r="K108" i="17"/>
  <c r="L108" i="17"/>
  <c r="J108" i="17"/>
  <c r="W17" i="17"/>
  <c r="Y17" i="17"/>
  <c r="Z17" i="17"/>
  <c r="X17" i="17"/>
  <c r="M144" i="17"/>
  <c r="L144" i="17"/>
  <c r="J144" i="17"/>
  <c r="I144" i="17"/>
  <c r="K144" i="17"/>
  <c r="J61" i="17"/>
  <c r="I61" i="17"/>
  <c r="L61" i="17"/>
  <c r="M61" i="17"/>
  <c r="K61" i="17"/>
  <c r="K67" i="17"/>
  <c r="J67" i="17"/>
  <c r="I67" i="17"/>
  <c r="M67" i="17"/>
  <c r="L67" i="17"/>
  <c r="M124" i="17"/>
  <c r="K124" i="17"/>
  <c r="J124" i="17"/>
  <c r="I124" i="17"/>
  <c r="L124" i="17"/>
  <c r="I140" i="17"/>
  <c r="M140" i="17"/>
  <c r="K140" i="17"/>
  <c r="L140" i="17"/>
  <c r="J140" i="17"/>
  <c r="L98" i="17"/>
  <c r="K98" i="17"/>
  <c r="J98" i="17"/>
  <c r="I98" i="17"/>
  <c r="M98" i="17"/>
  <c r="H105" i="17"/>
  <c r="L55" i="17"/>
  <c r="K55" i="17"/>
  <c r="J55" i="17"/>
  <c r="I55" i="17"/>
  <c r="H63" i="17"/>
  <c r="M55" i="17"/>
  <c r="H51" i="17"/>
  <c r="C146" i="43"/>
  <c r="O142" i="42"/>
  <c r="M142" i="42"/>
  <c r="L142" i="42"/>
  <c r="N142" i="42"/>
  <c r="J14" i="41"/>
  <c r="I14" i="41"/>
  <c r="H14" i="41"/>
  <c r="M14" i="41"/>
  <c r="L14" i="41"/>
  <c r="L136" i="41"/>
  <c r="N136" i="41"/>
  <c r="J146" i="41"/>
  <c r="O136" i="41"/>
  <c r="M136" i="41"/>
  <c r="M15" i="41"/>
  <c r="L15" i="41"/>
  <c r="N15" i="41"/>
  <c r="Q15" i="41"/>
  <c r="P15" i="41"/>
  <c r="T6" i="38"/>
  <c r="S6" i="38"/>
  <c r="P6" i="38"/>
  <c r="R6" i="38"/>
  <c r="Q6" i="38"/>
  <c r="T12" i="38"/>
  <c r="T11" i="38"/>
  <c r="T10" i="38"/>
  <c r="AA20" i="38" s="1"/>
  <c r="T9" i="38"/>
  <c r="T8" i="38"/>
  <c r="G144" i="41"/>
  <c r="I144" i="41"/>
  <c r="H144" i="41"/>
  <c r="K144" i="41" s="1"/>
  <c r="J10" i="40"/>
  <c r="H10" i="40"/>
  <c r="I10" i="40"/>
  <c r="M10" i="40"/>
  <c r="L10" i="40"/>
  <c r="X36" i="35"/>
  <c r="AY15" i="35"/>
  <c r="AX15" i="35"/>
  <c r="F8" i="41"/>
  <c r="H8" i="41"/>
  <c r="I8" i="41"/>
  <c r="P7" i="40"/>
  <c r="R7" i="40"/>
  <c r="Q7" i="40"/>
  <c r="S7" i="40"/>
  <c r="T7" i="40"/>
  <c r="AA19" i="40" s="1"/>
  <c r="P8" i="39"/>
  <c r="Q8" i="39"/>
  <c r="T8" i="39"/>
  <c r="S8" i="39"/>
  <c r="R8" i="39"/>
  <c r="H12" i="35"/>
  <c r="S8" i="41"/>
  <c r="T8" i="41"/>
  <c r="Q8" i="41"/>
  <c r="P8" i="41"/>
  <c r="R8" i="41"/>
  <c r="L6" i="38"/>
  <c r="M6" i="38"/>
  <c r="N6" i="38"/>
  <c r="N12" i="38"/>
  <c r="N11" i="38"/>
  <c r="N9" i="38"/>
  <c r="P16" i="35"/>
  <c r="O16" i="35"/>
  <c r="Y40" i="35"/>
  <c r="I14" i="35"/>
  <c r="BA9" i="35"/>
  <c r="AZ9" i="35"/>
  <c r="H35" i="35"/>
  <c r="I35" i="35"/>
  <c r="L34" i="31"/>
  <c r="F10" i="40"/>
  <c r="L78" i="31"/>
  <c r="L98" i="31"/>
  <c r="AF12" i="35"/>
  <c r="AE12" i="35"/>
  <c r="L259" i="30"/>
  <c r="L257" i="30"/>
  <c r="L239" i="30"/>
  <c r="H153" i="30"/>
  <c r="J153" i="30"/>
  <c r="H122" i="30"/>
  <c r="J122" i="30"/>
  <c r="L258" i="30"/>
  <c r="H236" i="30"/>
  <c r="J236" i="30"/>
  <c r="H231" i="30"/>
  <c r="F241" i="30"/>
  <c r="H148" i="30"/>
  <c r="J148" i="30"/>
  <c r="H143" i="30"/>
  <c r="F153" i="30"/>
  <c r="F64" i="31"/>
  <c r="H43" i="31"/>
  <c r="H84" i="31"/>
  <c r="H37" i="31"/>
  <c r="H42" i="31"/>
  <c r="H214" i="30"/>
  <c r="J57" i="30"/>
  <c r="L57" i="30"/>
  <c r="F54" i="31"/>
  <c r="H54" i="31"/>
  <c r="F65" i="31"/>
  <c r="F97" i="31"/>
  <c r="F36" i="31"/>
  <c r="L218" i="30"/>
  <c r="F215" i="30"/>
  <c r="J85" i="30"/>
  <c r="J63" i="30"/>
  <c r="L63" i="30"/>
  <c r="H216" i="30"/>
  <c r="J65" i="30"/>
  <c r="H81" i="30"/>
  <c r="F186" i="30"/>
  <c r="L173" i="30"/>
  <c r="F170" i="30"/>
  <c r="H170" i="30"/>
  <c r="H165" i="30"/>
  <c r="J165" i="30"/>
  <c r="F175" i="30"/>
  <c r="H90" i="28"/>
  <c r="J82" i="28"/>
  <c r="I82" i="28"/>
  <c r="K82" i="28"/>
  <c r="M82" i="28"/>
  <c r="L82" i="28"/>
  <c r="J13" i="28"/>
  <c r="M13" i="28"/>
  <c r="K13" i="28"/>
  <c r="I13" i="28"/>
  <c r="L13" i="28"/>
  <c r="H20" i="28"/>
  <c r="AN16" i="35"/>
  <c r="AP16" i="35"/>
  <c r="AO16" i="35"/>
  <c r="AR16" i="35"/>
  <c r="AQ16" i="35"/>
  <c r="K138" i="28"/>
  <c r="J138" i="28"/>
  <c r="I138" i="28"/>
  <c r="L138" i="28"/>
  <c r="H146" i="28"/>
  <c r="M138" i="28"/>
  <c r="I53" i="28"/>
  <c r="L53" i="28"/>
  <c r="M53" i="28"/>
  <c r="K53" i="28"/>
  <c r="J53" i="28"/>
  <c r="J191" i="30"/>
  <c r="H193" i="30"/>
  <c r="J188" i="30"/>
  <c r="L188" i="30"/>
  <c r="H187" i="30"/>
  <c r="F197" i="30"/>
  <c r="H197" i="30"/>
  <c r="M123" i="28"/>
  <c r="L123" i="28"/>
  <c r="K123" i="28"/>
  <c r="J123" i="28"/>
  <c r="I123" i="28"/>
  <c r="J41" i="28"/>
  <c r="I41" i="28"/>
  <c r="K41" i="28"/>
  <c r="M41" i="28"/>
  <c r="L41" i="28"/>
  <c r="H48" i="28"/>
  <c r="J141" i="28"/>
  <c r="I141" i="28"/>
  <c r="M141" i="28"/>
  <c r="L141" i="28"/>
  <c r="K141" i="28"/>
  <c r="I144" i="28"/>
  <c r="J144" i="28"/>
  <c r="L144" i="28"/>
  <c r="M144" i="28"/>
  <c r="K144" i="28"/>
  <c r="M156" i="28"/>
  <c r="L156" i="28"/>
  <c r="K156" i="28"/>
  <c r="I156" i="28"/>
  <c r="J156" i="28"/>
  <c r="F57" i="30"/>
  <c r="F78" i="30"/>
  <c r="K135" i="28"/>
  <c r="I135" i="28"/>
  <c r="G160" i="28"/>
  <c r="G76" i="28"/>
  <c r="K68" i="28"/>
  <c r="I68" i="28"/>
  <c r="K116" i="28"/>
  <c r="I116" i="28"/>
  <c r="J37" i="31"/>
  <c r="L37" i="31"/>
  <c r="J39" i="31"/>
  <c r="L39" i="31"/>
  <c r="J85" i="31"/>
  <c r="L85" i="31"/>
  <c r="J83" i="31"/>
  <c r="L83" i="31"/>
  <c r="J80" i="31"/>
  <c r="L80" i="31"/>
  <c r="J100" i="31"/>
  <c r="L100" i="31"/>
  <c r="J105" i="31"/>
  <c r="L105" i="31"/>
  <c r="J155" i="28"/>
  <c r="L155" i="28"/>
  <c r="L86" i="28"/>
  <c r="J86" i="28"/>
  <c r="L8" i="28"/>
  <c r="J8" i="28"/>
  <c r="J85" i="28"/>
  <c r="L85" i="28"/>
  <c r="L19" i="28"/>
  <c r="J19" i="28"/>
  <c r="L57" i="28"/>
  <c r="J57" i="28"/>
  <c r="L94" i="28"/>
  <c r="J94" i="28"/>
  <c r="L157" i="28"/>
  <c r="J157" i="28"/>
  <c r="K43" i="28"/>
  <c r="I43" i="28"/>
  <c r="K78" i="28"/>
  <c r="I78" i="28"/>
  <c r="C90" i="28"/>
  <c r="C34" i="28"/>
  <c r="F79" i="30"/>
  <c r="P15" i="35"/>
  <c r="F274" i="30"/>
  <c r="H274" i="30"/>
  <c r="H280" i="30"/>
  <c r="L279" i="30"/>
  <c r="AO40" i="35"/>
  <c r="F118" i="28"/>
  <c r="F109" i="25"/>
  <c r="F81" i="25"/>
  <c r="L78" i="24"/>
  <c r="F126" i="24"/>
  <c r="F131" i="24"/>
  <c r="F84" i="24"/>
  <c r="H55" i="24"/>
  <c r="J55" i="24"/>
  <c r="F122" i="24"/>
  <c r="L127" i="24"/>
  <c r="L64" i="24"/>
  <c r="F265" i="24"/>
  <c r="J219" i="24"/>
  <c r="F211" i="24"/>
  <c r="F165" i="24"/>
  <c r="F172" i="24"/>
  <c r="J81" i="24"/>
  <c r="L81" i="24"/>
  <c r="F54" i="24"/>
  <c r="F83" i="24"/>
  <c r="F62" i="24"/>
  <c r="F86" i="24"/>
  <c r="L108" i="25"/>
  <c r="L99" i="25"/>
  <c r="L63" i="25"/>
  <c r="L78" i="25"/>
  <c r="L76" i="25"/>
  <c r="H258" i="24"/>
  <c r="J258" i="24"/>
  <c r="L262" i="24"/>
  <c r="L263" i="24"/>
  <c r="L208" i="24"/>
  <c r="J207" i="24"/>
  <c r="H217" i="24"/>
  <c r="H211" i="24"/>
  <c r="F193" i="24"/>
  <c r="H193" i="24"/>
  <c r="H172" i="24"/>
  <c r="J174" i="24"/>
  <c r="L169" i="24"/>
  <c r="J168" i="24"/>
  <c r="L168" i="24"/>
  <c r="L163" i="24"/>
  <c r="F146" i="24"/>
  <c r="H146" i="24"/>
  <c r="F229" i="24"/>
  <c r="F192" i="24"/>
  <c r="F191" i="24"/>
  <c r="F142" i="24"/>
  <c r="H142" i="24"/>
  <c r="F36" i="24"/>
  <c r="H36" i="24"/>
  <c r="J230" i="24"/>
  <c r="L238" i="24"/>
  <c r="L209" i="24"/>
  <c r="H194" i="24"/>
  <c r="J194" i="24"/>
  <c r="J196" i="24"/>
  <c r="L191" i="24"/>
  <c r="J190" i="24"/>
  <c r="L190" i="24"/>
  <c r="L185" i="24"/>
  <c r="J142" i="24"/>
  <c r="L150" i="24"/>
  <c r="F98" i="24"/>
  <c r="H98" i="24"/>
  <c r="F102" i="24"/>
  <c r="H102" i="24"/>
  <c r="AA9" i="22"/>
  <c r="Y9" i="22"/>
  <c r="Z17" i="22"/>
  <c r="X17" i="22"/>
  <c r="AB17" i="22"/>
  <c r="AA17" i="22"/>
  <c r="Y17" i="22"/>
  <c r="Y16" i="22"/>
  <c r="AB16" i="22"/>
  <c r="AA16" i="22"/>
  <c r="Z16" i="22"/>
  <c r="X16" i="22"/>
  <c r="AB14" i="22"/>
  <c r="AA14" i="22"/>
  <c r="Y14" i="22"/>
  <c r="Z14" i="22"/>
  <c r="X14" i="22"/>
  <c r="P22" i="21"/>
  <c r="AA10" i="22"/>
  <c r="Y10" i="22"/>
  <c r="AB10" i="22"/>
  <c r="Z10" i="22"/>
  <c r="X10" i="22"/>
  <c r="S11" i="21"/>
  <c r="T11" i="21"/>
  <c r="R11" i="21"/>
  <c r="O77" i="19"/>
  <c r="R69" i="19"/>
  <c r="W65" i="19"/>
  <c r="J61" i="19"/>
  <c r="R58" i="19"/>
  <c r="W63" i="19"/>
  <c r="J53" i="19"/>
  <c r="R47" i="19"/>
  <c r="J42" i="19"/>
  <c r="R39" i="19"/>
  <c r="J31" i="19"/>
  <c r="R28" i="19"/>
  <c r="J20" i="19"/>
  <c r="R17" i="19"/>
  <c r="J12" i="19"/>
  <c r="W135" i="19"/>
  <c r="R71" i="19"/>
  <c r="R99" i="19"/>
  <c r="R129" i="19"/>
  <c r="R111" i="19"/>
  <c r="O119" i="19"/>
  <c r="O107" i="19"/>
  <c r="R123" i="19"/>
  <c r="R145" i="19"/>
  <c r="R158" i="19"/>
  <c r="J74" i="19"/>
  <c r="J99" i="19"/>
  <c r="J127" i="19"/>
  <c r="J152" i="19"/>
  <c r="J104" i="19"/>
  <c r="J140" i="19"/>
  <c r="G147" i="19"/>
  <c r="J156" i="19"/>
  <c r="J160" i="19"/>
  <c r="J86" i="19"/>
  <c r="G79" i="17"/>
  <c r="K80" i="17"/>
  <c r="I80" i="17"/>
  <c r="M153" i="17"/>
  <c r="L153" i="17"/>
  <c r="J153" i="17"/>
  <c r="I153" i="17"/>
  <c r="H161" i="17"/>
  <c r="K153" i="17"/>
  <c r="E91" i="17"/>
  <c r="E65" i="17"/>
  <c r="G147" i="17"/>
  <c r="E93" i="17"/>
  <c r="C65" i="17"/>
  <c r="M132" i="17"/>
  <c r="K132" i="17"/>
  <c r="J132" i="17"/>
  <c r="L132" i="17"/>
  <c r="I132" i="17"/>
  <c r="I157" i="17"/>
  <c r="M157" i="17"/>
  <c r="K157" i="17"/>
  <c r="J157" i="17"/>
  <c r="L157" i="17"/>
  <c r="C105" i="17"/>
  <c r="C93" i="17"/>
  <c r="E146" i="43"/>
  <c r="G136" i="43"/>
  <c r="H136" i="43"/>
  <c r="K136" i="43" s="1"/>
  <c r="C146" i="41"/>
  <c r="O139" i="41"/>
  <c r="N139" i="41"/>
  <c r="L9" i="39"/>
  <c r="N9" i="39"/>
  <c r="M9" i="39"/>
  <c r="P9" i="39"/>
  <c r="Q9" i="39"/>
  <c r="M144" i="41"/>
  <c r="O144" i="41"/>
  <c r="L144" i="41"/>
  <c r="N144" i="41"/>
  <c r="N8" i="41"/>
  <c r="L8" i="41"/>
  <c r="M8" i="41"/>
  <c r="D146" i="43"/>
  <c r="H140" i="42"/>
  <c r="K140" i="42" s="1"/>
  <c r="I140" i="42"/>
  <c r="G140" i="42"/>
  <c r="J9" i="40"/>
  <c r="M9" i="40"/>
  <c r="I9" i="40"/>
  <c r="H9" i="40"/>
  <c r="L9" i="40"/>
  <c r="C129" i="37"/>
  <c r="AY14" i="35"/>
  <c r="AX14" i="35"/>
  <c r="X39" i="35"/>
  <c r="AO34" i="35"/>
  <c r="AN34" i="35"/>
  <c r="M124" i="37"/>
  <c r="O124" i="37"/>
  <c r="N124" i="37"/>
  <c r="L124" i="37"/>
  <c r="F10" i="41"/>
  <c r="R10" i="40"/>
  <c r="P10" i="40"/>
  <c r="Q10" i="40"/>
  <c r="T10" i="40"/>
  <c r="AA20" i="40" s="1"/>
  <c r="S10" i="40"/>
  <c r="G126" i="37"/>
  <c r="H126" i="37"/>
  <c r="C16" i="41"/>
  <c r="P14" i="35"/>
  <c r="O14" i="35"/>
  <c r="Y36" i="35"/>
  <c r="I15" i="35"/>
  <c r="I33" i="35"/>
  <c r="H33" i="35"/>
  <c r="H134" i="40"/>
  <c r="I134" i="40"/>
  <c r="G134" i="40"/>
  <c r="I137" i="40"/>
  <c r="I138" i="40"/>
  <c r="I135" i="40"/>
  <c r="I136" i="40"/>
  <c r="L53" i="31"/>
  <c r="L106" i="31"/>
  <c r="AF13" i="35"/>
  <c r="AE13" i="35"/>
  <c r="L263" i="30"/>
  <c r="J259" i="30"/>
  <c r="F238" i="30"/>
  <c r="L152" i="30"/>
  <c r="F142" i="30"/>
  <c r="L234" i="30"/>
  <c r="H237" i="30"/>
  <c r="F233" i="30"/>
  <c r="H233" i="30"/>
  <c r="F146" i="30"/>
  <c r="H146" i="30"/>
  <c r="F145" i="30"/>
  <c r="H145" i="30"/>
  <c r="J123" i="30"/>
  <c r="L123" i="30"/>
  <c r="H62" i="31"/>
  <c r="H82" i="31"/>
  <c r="H109" i="31"/>
  <c r="H56" i="31"/>
  <c r="H53" i="31"/>
  <c r="H213" i="30"/>
  <c r="J213" i="30"/>
  <c r="L61" i="30"/>
  <c r="H60" i="31"/>
  <c r="F81" i="31"/>
  <c r="F76" i="31"/>
  <c r="F55" i="31"/>
  <c r="L217" i="30"/>
  <c r="H219" i="30"/>
  <c r="F218" i="30"/>
  <c r="L213" i="30"/>
  <c r="J81" i="30"/>
  <c r="L81" i="30"/>
  <c r="J82" i="30"/>
  <c r="L82" i="30"/>
  <c r="H215" i="30"/>
  <c r="H61" i="30"/>
  <c r="F164" i="30"/>
  <c r="H164" i="30"/>
  <c r="J166" i="30"/>
  <c r="J164" i="30"/>
  <c r="L164" i="30"/>
  <c r="H174" i="30"/>
  <c r="J174" i="30"/>
  <c r="L171" i="30"/>
  <c r="F167" i="30"/>
  <c r="I73" i="28"/>
  <c r="L73" i="28"/>
  <c r="J73" i="28"/>
  <c r="M73" i="28"/>
  <c r="K73" i="28"/>
  <c r="AQ18" i="35"/>
  <c r="AO18" i="35"/>
  <c r="AN18" i="35"/>
  <c r="AR18" i="35"/>
  <c r="AP18" i="35"/>
  <c r="AN17" i="35"/>
  <c r="AR17" i="35"/>
  <c r="AO17" i="35"/>
  <c r="AQ17" i="35"/>
  <c r="AP17" i="35"/>
  <c r="M137" i="28"/>
  <c r="L137" i="28"/>
  <c r="I137" i="28"/>
  <c r="K137" i="28"/>
  <c r="J137" i="28"/>
  <c r="I44" i="28"/>
  <c r="K44" i="28"/>
  <c r="M44" i="28"/>
  <c r="L44" i="28"/>
  <c r="J44" i="28"/>
  <c r="J192" i="30"/>
  <c r="L190" i="30"/>
  <c r="F189" i="30"/>
  <c r="L100" i="28"/>
  <c r="K100" i="28"/>
  <c r="J100" i="28"/>
  <c r="M100" i="28"/>
  <c r="I100" i="28"/>
  <c r="J32" i="28"/>
  <c r="I32" i="28"/>
  <c r="K32" i="28"/>
  <c r="M32" i="28"/>
  <c r="L32" i="28"/>
  <c r="J150" i="28"/>
  <c r="I150" i="28"/>
  <c r="M150" i="28"/>
  <c r="L150" i="28"/>
  <c r="K150" i="28"/>
  <c r="I153" i="28"/>
  <c r="K153" i="28"/>
  <c r="J153" i="28"/>
  <c r="M153" i="28"/>
  <c r="L153" i="28"/>
  <c r="Y14" i="35"/>
  <c r="X14" i="35"/>
  <c r="X11" i="35"/>
  <c r="Y11" i="35"/>
  <c r="F84" i="30"/>
  <c r="F82" i="30"/>
  <c r="F86" i="30"/>
  <c r="R6" i="40"/>
  <c r="S6" i="40"/>
  <c r="K45" i="28"/>
  <c r="I45" i="28"/>
  <c r="I11" i="28"/>
  <c r="K11" i="28"/>
  <c r="K149" i="28"/>
  <c r="I149" i="28"/>
  <c r="G146" i="28"/>
  <c r="K8" i="28"/>
  <c r="I8" i="28"/>
  <c r="K85" i="28"/>
  <c r="I85" i="28"/>
  <c r="K125" i="28"/>
  <c r="I125" i="28"/>
  <c r="J79" i="31"/>
  <c r="J65" i="31"/>
  <c r="J87" i="31"/>
  <c r="J98" i="31"/>
  <c r="J84" i="31"/>
  <c r="J108" i="31"/>
  <c r="L108" i="31"/>
  <c r="J72" i="28"/>
  <c r="L72" i="28"/>
  <c r="J16" i="28"/>
  <c r="L16" i="28"/>
  <c r="L89" i="28"/>
  <c r="J89" i="28"/>
  <c r="L28" i="28"/>
  <c r="E34" i="28"/>
  <c r="J28" i="28"/>
  <c r="J135" i="28"/>
  <c r="L135" i="28"/>
  <c r="L66" i="28"/>
  <c r="J66" i="28"/>
  <c r="J108" i="28"/>
  <c r="L108" i="28"/>
  <c r="J102" i="28"/>
  <c r="L102" i="28"/>
  <c r="E104" i="28"/>
  <c r="L97" i="28"/>
  <c r="J97" i="28"/>
  <c r="L38" i="28"/>
  <c r="J38" i="28"/>
  <c r="D34" i="28"/>
  <c r="D104" i="28"/>
  <c r="K157" i="28"/>
  <c r="I157" i="28"/>
  <c r="F81" i="30"/>
  <c r="P17" i="35"/>
  <c r="F282" i="30"/>
  <c r="J276" i="30"/>
  <c r="H278" i="30"/>
  <c r="J282" i="30"/>
  <c r="L282" i="30"/>
  <c r="F281" i="30"/>
  <c r="L285" i="30"/>
  <c r="J281" i="30"/>
  <c r="L281" i="30"/>
  <c r="AO38" i="35"/>
  <c r="AO37" i="35"/>
  <c r="F90" i="28"/>
  <c r="F59" i="25"/>
  <c r="F65" i="25"/>
  <c r="F80" i="25"/>
  <c r="J53" i="24"/>
  <c r="H80" i="24"/>
  <c r="F120" i="24"/>
  <c r="F59" i="24"/>
  <c r="H59" i="24"/>
  <c r="H63" i="24"/>
  <c r="J63" i="24"/>
  <c r="L122" i="24"/>
  <c r="F119" i="24"/>
  <c r="J129" i="24"/>
  <c r="F63" i="24"/>
  <c r="F255" i="24"/>
  <c r="F219" i="24"/>
  <c r="F170" i="24"/>
  <c r="F169" i="24"/>
  <c r="J79" i="24"/>
  <c r="L79" i="24"/>
  <c r="J259" i="24"/>
  <c r="J167" i="24"/>
  <c r="F31" i="24"/>
  <c r="H31" i="24"/>
  <c r="L35" i="25"/>
  <c r="L31" i="25"/>
  <c r="L33" i="25"/>
  <c r="L86" i="25"/>
  <c r="L84" i="25"/>
  <c r="H261" i="24"/>
  <c r="L265" i="24"/>
  <c r="L258" i="24"/>
  <c r="J265" i="24"/>
  <c r="J208" i="24"/>
  <c r="L216" i="24"/>
  <c r="F218" i="24"/>
  <c r="F168" i="24"/>
  <c r="J171" i="24"/>
  <c r="J165" i="24"/>
  <c r="H175" i="24"/>
  <c r="F87" i="24"/>
  <c r="F232" i="24"/>
  <c r="F195" i="24"/>
  <c r="F143" i="24"/>
  <c r="F150" i="24"/>
  <c r="F37" i="24"/>
  <c r="H37" i="24"/>
  <c r="L37" i="25"/>
  <c r="H229" i="24"/>
  <c r="L233" i="24"/>
  <c r="H231" i="24"/>
  <c r="L240" i="24"/>
  <c r="J193" i="24"/>
  <c r="J187" i="24"/>
  <c r="L187" i="24"/>
  <c r="H197" i="24"/>
  <c r="J197" i="24"/>
  <c r="H141" i="24"/>
  <c r="L145" i="24"/>
  <c r="H143" i="24"/>
  <c r="L152" i="24"/>
  <c r="F108" i="24"/>
  <c r="H108" i="24"/>
  <c r="F100" i="24"/>
  <c r="H100" i="24"/>
  <c r="S21" i="21"/>
  <c r="J82" i="19"/>
  <c r="R98" i="19"/>
  <c r="G77" i="19"/>
  <c r="J69" i="19"/>
  <c r="O65" i="19"/>
  <c r="R66" i="19"/>
  <c r="J58" i="19"/>
  <c r="O63" i="19"/>
  <c r="R55" i="19"/>
  <c r="W51" i="19"/>
  <c r="J47" i="19"/>
  <c r="R44" i="19"/>
  <c r="W49" i="19"/>
  <c r="J39" i="19"/>
  <c r="R33" i="19"/>
  <c r="J28" i="19"/>
  <c r="R25" i="19"/>
  <c r="J17" i="19"/>
  <c r="R14" i="19"/>
  <c r="W105" i="19"/>
  <c r="R72" i="19"/>
  <c r="R138" i="19"/>
  <c r="R126" i="19"/>
  <c r="O133" i="19"/>
  <c r="R113" i="19"/>
  <c r="R132" i="19"/>
  <c r="R154" i="19"/>
  <c r="J84" i="19"/>
  <c r="J75" i="19"/>
  <c r="J113" i="19"/>
  <c r="J141" i="19"/>
  <c r="J103" i="19"/>
  <c r="J109" i="19"/>
  <c r="J146" i="19"/>
  <c r="J144" i="19"/>
  <c r="J128" i="19"/>
  <c r="R82" i="19"/>
  <c r="G105" i="17"/>
  <c r="K97" i="17"/>
  <c r="I97" i="17"/>
  <c r="M76" i="17"/>
  <c r="L76" i="17"/>
  <c r="J76" i="17"/>
  <c r="K76" i="17"/>
  <c r="I76" i="17"/>
  <c r="M59" i="17"/>
  <c r="L59" i="17"/>
  <c r="J59" i="17"/>
  <c r="I59" i="17"/>
  <c r="K59" i="17"/>
  <c r="I82" i="17"/>
  <c r="M82" i="17"/>
  <c r="K82" i="17"/>
  <c r="L82" i="17"/>
  <c r="J82" i="17"/>
  <c r="X15" i="17"/>
  <c r="R21" i="17"/>
  <c r="Z15" i="17"/>
  <c r="E105" i="17"/>
  <c r="E79" i="17"/>
  <c r="G63" i="17"/>
  <c r="M141" i="17"/>
  <c r="K141" i="17"/>
  <c r="J141" i="17"/>
  <c r="I141" i="17"/>
  <c r="L141" i="17"/>
  <c r="M117" i="17"/>
  <c r="L117" i="17"/>
  <c r="J117" i="17"/>
  <c r="K117" i="17"/>
  <c r="I117" i="17"/>
  <c r="J146" i="43"/>
  <c r="L136" i="43"/>
  <c r="O136" i="43"/>
  <c r="N136" i="43"/>
  <c r="M136" i="43"/>
  <c r="L144" i="43"/>
  <c r="N144" i="43"/>
  <c r="O144" i="43"/>
  <c r="M144" i="43"/>
  <c r="O142" i="43"/>
  <c r="N142" i="43"/>
  <c r="O140" i="42"/>
  <c r="N140" i="42"/>
  <c r="M140" i="42"/>
  <c r="L140" i="42"/>
  <c r="E146" i="41"/>
  <c r="G137" i="41"/>
  <c r="H137" i="41"/>
  <c r="K137" i="41" s="1"/>
  <c r="S9" i="39"/>
  <c r="R9" i="39"/>
  <c r="M138" i="41"/>
  <c r="L138" i="41"/>
  <c r="N138" i="41"/>
  <c r="O138" i="41"/>
  <c r="L12" i="41"/>
  <c r="N12" i="41"/>
  <c r="M12" i="41"/>
  <c r="H140" i="41"/>
  <c r="K140" i="41" s="1"/>
  <c r="I140" i="41"/>
  <c r="G140" i="41"/>
  <c r="L140" i="41"/>
  <c r="M140" i="41"/>
  <c r="J8" i="40"/>
  <c r="I8" i="40"/>
  <c r="H8" i="40"/>
  <c r="M8" i="40"/>
  <c r="L8" i="40"/>
  <c r="AO33" i="35"/>
  <c r="AN33" i="35"/>
  <c r="AY13" i="35"/>
  <c r="AX13" i="35"/>
  <c r="AN36" i="35"/>
  <c r="AO36" i="35"/>
  <c r="D146" i="41"/>
  <c r="F14" i="41"/>
  <c r="G125" i="37"/>
  <c r="H125" i="37"/>
  <c r="H10" i="35"/>
  <c r="P12" i="35"/>
  <c r="O12" i="35"/>
  <c r="O17" i="35"/>
  <c r="AX8" i="35"/>
  <c r="BA8" i="35"/>
  <c r="BB8" i="35"/>
  <c r="AY8" i="35"/>
  <c r="AZ8" i="35"/>
  <c r="BB17" i="35"/>
  <c r="BB14" i="35"/>
  <c r="BB10" i="35"/>
  <c r="BB15" i="35"/>
  <c r="BB13" i="35"/>
  <c r="BB16" i="35"/>
  <c r="BB9" i="35"/>
  <c r="I16" i="35"/>
  <c r="I36" i="35"/>
  <c r="H36" i="35"/>
  <c r="G124" i="37"/>
  <c r="H124" i="37"/>
  <c r="L42" i="31"/>
  <c r="L38" i="31"/>
  <c r="AE14" i="35"/>
  <c r="AF14" i="35"/>
  <c r="F257" i="30"/>
  <c r="H257" i="30"/>
  <c r="L255" i="30"/>
  <c r="J251" i="30"/>
  <c r="L251" i="30"/>
  <c r="F237" i="30"/>
  <c r="F151" i="30"/>
  <c r="J120" i="30"/>
  <c r="L120" i="30"/>
  <c r="F256" i="30"/>
  <c r="F232" i="30"/>
  <c r="H232" i="30"/>
  <c r="F239" i="30"/>
  <c r="J145" i="30"/>
  <c r="L145" i="30"/>
  <c r="J131" i="30"/>
  <c r="L131" i="30"/>
  <c r="L121" i="30"/>
  <c r="F43" i="31"/>
  <c r="H97" i="31"/>
  <c r="H36" i="31"/>
  <c r="J36" i="31"/>
  <c r="H64" i="31"/>
  <c r="H61" i="31"/>
  <c r="J86" i="30"/>
  <c r="L86" i="30"/>
  <c r="L80" i="30"/>
  <c r="F34" i="31"/>
  <c r="F106" i="31"/>
  <c r="F80" i="31"/>
  <c r="F31" i="31"/>
  <c r="F63" i="31"/>
  <c r="H63" i="31"/>
  <c r="F214" i="30"/>
  <c r="J209" i="30"/>
  <c r="F208" i="30"/>
  <c r="H208" i="30"/>
  <c r="L209" i="30"/>
  <c r="J219" i="30"/>
  <c r="L219" i="30"/>
  <c r="J215" i="30"/>
  <c r="L215" i="30"/>
  <c r="H77" i="30"/>
  <c r="J77" i="30"/>
  <c r="J60" i="30"/>
  <c r="H57" i="30"/>
  <c r="F166" i="30"/>
  <c r="J167" i="30"/>
  <c r="L167" i="30"/>
  <c r="H166" i="30"/>
  <c r="L168" i="30"/>
  <c r="F165" i="30"/>
  <c r="H172" i="30"/>
  <c r="J172" i="30"/>
  <c r="L152" i="28"/>
  <c r="K152" i="28"/>
  <c r="J152" i="28"/>
  <c r="H160" i="28"/>
  <c r="M152" i="28"/>
  <c r="I152" i="28"/>
  <c r="L65" i="28"/>
  <c r="J65" i="28"/>
  <c r="I65" i="28"/>
  <c r="M65" i="28"/>
  <c r="K65" i="28"/>
  <c r="AN9" i="35"/>
  <c r="AP9" i="35"/>
  <c r="AO9" i="35"/>
  <c r="AR9" i="35"/>
  <c r="AQ9" i="35"/>
  <c r="AN10" i="35"/>
  <c r="AP10" i="35"/>
  <c r="AO10" i="35"/>
  <c r="AR10" i="35"/>
  <c r="AQ10" i="35"/>
  <c r="M114" i="28"/>
  <c r="L114" i="28"/>
  <c r="K114" i="28"/>
  <c r="I114" i="28"/>
  <c r="J114" i="28"/>
  <c r="I36" i="28"/>
  <c r="J36" i="28"/>
  <c r="M36" i="28"/>
  <c r="L36" i="28"/>
  <c r="K36" i="28"/>
  <c r="J196" i="30"/>
  <c r="F190" i="30"/>
  <c r="L187" i="30"/>
  <c r="J197" i="30"/>
  <c r="H191" i="30"/>
  <c r="M99" i="28"/>
  <c r="J99" i="28"/>
  <c r="I99" i="28"/>
  <c r="L99" i="28"/>
  <c r="K99" i="28"/>
  <c r="J24" i="28"/>
  <c r="I24" i="28"/>
  <c r="K24" i="28"/>
  <c r="M24" i="28"/>
  <c r="L24" i="28"/>
  <c r="J158" i="28"/>
  <c r="I158" i="28"/>
  <c r="K158" i="28"/>
  <c r="M158" i="28"/>
  <c r="L158" i="28"/>
  <c r="H104" i="28"/>
  <c r="M96" i="28"/>
  <c r="K96" i="28"/>
  <c r="J96" i="28"/>
  <c r="L96" i="28"/>
  <c r="I96" i="28"/>
  <c r="Y16" i="35"/>
  <c r="X16" i="35"/>
  <c r="X13" i="35"/>
  <c r="Y13" i="35"/>
  <c r="F76" i="30"/>
  <c r="F58" i="30"/>
  <c r="H58" i="30"/>
  <c r="F56" i="30"/>
  <c r="H56" i="30"/>
  <c r="S9" i="40"/>
  <c r="R9" i="40"/>
  <c r="I37" i="28"/>
  <c r="K37" i="28"/>
  <c r="G20" i="28"/>
  <c r="K12" i="28"/>
  <c r="I12" i="28"/>
  <c r="G90" i="28"/>
  <c r="K16" i="28"/>
  <c r="I16" i="28"/>
  <c r="I89" i="28"/>
  <c r="K89" i="28"/>
  <c r="G118" i="28"/>
  <c r="K134" i="28"/>
  <c r="I134" i="28"/>
  <c r="J102" i="31"/>
  <c r="L102" i="31"/>
  <c r="J41" i="31"/>
  <c r="J31" i="31"/>
  <c r="L31" i="31"/>
  <c r="J34" i="31"/>
  <c r="J109" i="31"/>
  <c r="L109" i="31"/>
  <c r="J32" i="31"/>
  <c r="L32" i="31"/>
  <c r="D76" i="28"/>
  <c r="J95" i="28"/>
  <c r="L95" i="28"/>
  <c r="J25" i="28"/>
  <c r="L25" i="28"/>
  <c r="L37" i="28"/>
  <c r="J37" i="28"/>
  <c r="J74" i="28"/>
  <c r="L74" i="28"/>
  <c r="L116" i="28"/>
  <c r="J116" i="28"/>
  <c r="L111" i="28"/>
  <c r="J111" i="28"/>
  <c r="K69" i="28"/>
  <c r="I69" i="28"/>
  <c r="J29" i="28"/>
  <c r="L29" i="28"/>
  <c r="D146" i="28"/>
  <c r="C132" i="28"/>
  <c r="P8" i="35"/>
  <c r="F284" i="30"/>
  <c r="F278" i="30"/>
  <c r="J283" i="30"/>
  <c r="L277" i="30"/>
  <c r="J273" i="30"/>
  <c r="AO35" i="35"/>
  <c r="F78" i="25"/>
  <c r="F76" i="25"/>
  <c r="F79" i="25"/>
  <c r="F11" i="24"/>
  <c r="H11" i="24"/>
  <c r="H61" i="24"/>
  <c r="J61" i="24"/>
  <c r="F128" i="24"/>
  <c r="H128" i="24"/>
  <c r="H56" i="24"/>
  <c r="J56" i="24"/>
  <c r="J130" i="24"/>
  <c r="L125" i="24"/>
  <c r="J124" i="24"/>
  <c r="L124" i="24"/>
  <c r="L119" i="24"/>
  <c r="F56" i="24"/>
  <c r="F258" i="24"/>
  <c r="J214" i="24"/>
  <c r="F208" i="24"/>
  <c r="F173" i="24"/>
  <c r="J86" i="24"/>
  <c r="L86" i="24"/>
  <c r="L102" i="25"/>
  <c r="F240" i="24"/>
  <c r="H240" i="24"/>
  <c r="F152" i="24"/>
  <c r="H152" i="24"/>
  <c r="F58" i="24"/>
  <c r="F81" i="24"/>
  <c r="L107" i="25"/>
  <c r="L53" i="25"/>
  <c r="L39" i="25"/>
  <c r="L41" i="25"/>
  <c r="L97" i="25"/>
  <c r="L103" i="25"/>
  <c r="H264" i="24"/>
  <c r="J266" i="24"/>
  <c r="L261" i="24"/>
  <c r="J260" i="24"/>
  <c r="L260" i="24"/>
  <c r="L255" i="24"/>
  <c r="H207" i="24"/>
  <c r="L211" i="24"/>
  <c r="H209" i="24"/>
  <c r="L218" i="24"/>
  <c r="F215" i="24"/>
  <c r="J169" i="24"/>
  <c r="H170" i="24"/>
  <c r="F234" i="24"/>
  <c r="H234" i="24"/>
  <c r="L100" i="25"/>
  <c r="F233" i="24"/>
  <c r="F185" i="24"/>
  <c r="F148" i="24"/>
  <c r="F147" i="24"/>
  <c r="F35" i="24"/>
  <c r="H35" i="24"/>
  <c r="L34" i="25"/>
  <c r="H232" i="24"/>
  <c r="J232" i="24"/>
  <c r="L236" i="24"/>
  <c r="L241" i="24"/>
  <c r="L237" i="24"/>
  <c r="J191" i="24"/>
  <c r="H192" i="24"/>
  <c r="J192" i="24"/>
  <c r="H144" i="24"/>
  <c r="J144" i="24"/>
  <c r="L148" i="24"/>
  <c r="L153" i="24"/>
  <c r="L149" i="24"/>
  <c r="S13" i="21"/>
  <c r="T13" i="21"/>
  <c r="R13" i="21"/>
  <c r="F99" i="24"/>
  <c r="H99" i="24"/>
  <c r="F107" i="24"/>
  <c r="H107" i="24"/>
  <c r="R21" i="21"/>
  <c r="S14" i="21"/>
  <c r="T14" i="21"/>
  <c r="R14" i="21"/>
  <c r="Q22" i="21"/>
  <c r="S21" i="22"/>
  <c r="S19" i="21"/>
  <c r="T19" i="21"/>
  <c r="R19" i="21"/>
  <c r="S16" i="21"/>
  <c r="T16" i="21"/>
  <c r="R16" i="21"/>
  <c r="G65" i="19"/>
  <c r="J66" i="19"/>
  <c r="R60" i="19"/>
  <c r="G63" i="19"/>
  <c r="J55" i="19"/>
  <c r="O51" i="19"/>
  <c r="R52" i="19"/>
  <c r="J44" i="19"/>
  <c r="O49" i="19"/>
  <c r="R41" i="19"/>
  <c r="W37" i="19"/>
  <c r="J33" i="19"/>
  <c r="R30" i="19"/>
  <c r="W35" i="19"/>
  <c r="J25" i="19"/>
  <c r="R19" i="19"/>
  <c r="J14" i="19"/>
  <c r="R11" i="19"/>
  <c r="R73" i="19"/>
  <c r="R85" i="19"/>
  <c r="R146" i="19"/>
  <c r="R115" i="19"/>
  <c r="R137" i="19"/>
  <c r="R151" i="19"/>
  <c r="J89" i="19"/>
  <c r="J76" i="19"/>
  <c r="J143" i="19"/>
  <c r="J150" i="19"/>
  <c r="G149" i="19"/>
  <c r="J108" i="19"/>
  <c r="G107" i="19"/>
  <c r="J125" i="19"/>
  <c r="G133" i="19"/>
  <c r="J155" i="19"/>
  <c r="G161" i="19"/>
  <c r="J153" i="19"/>
  <c r="G91" i="19"/>
  <c r="J83" i="19"/>
  <c r="J128" i="17"/>
  <c r="I128" i="17"/>
  <c r="L128" i="17"/>
  <c r="M128" i="17"/>
  <c r="K128" i="17"/>
  <c r="Y12" i="17"/>
  <c r="W12" i="17"/>
  <c r="C133" i="17"/>
  <c r="I99" i="17"/>
  <c r="M99" i="17"/>
  <c r="K99" i="17"/>
  <c r="L99" i="17"/>
  <c r="J99" i="17"/>
  <c r="W13" i="17"/>
  <c r="V21" i="17"/>
  <c r="Y13" i="17"/>
  <c r="Z13" i="17"/>
  <c r="X13" i="17"/>
  <c r="E121" i="17"/>
  <c r="J96" i="17"/>
  <c r="I96" i="17"/>
  <c r="L96" i="17"/>
  <c r="M96" i="17"/>
  <c r="K96" i="17"/>
  <c r="U21" i="17"/>
  <c r="E119" i="17"/>
  <c r="Z20" i="17"/>
  <c r="X20" i="17"/>
  <c r="L139" i="17"/>
  <c r="K139" i="17"/>
  <c r="I139" i="17"/>
  <c r="H147" i="17"/>
  <c r="J139" i="17"/>
  <c r="M139" i="17"/>
  <c r="L81" i="17"/>
  <c r="K81" i="17"/>
  <c r="J81" i="17"/>
  <c r="I81" i="17"/>
  <c r="M81" i="17"/>
  <c r="U9" i="17"/>
  <c r="M136" i="17"/>
  <c r="H135" i="17"/>
  <c r="L136" i="17"/>
  <c r="J136" i="17"/>
  <c r="I136" i="17"/>
  <c r="K136" i="17"/>
  <c r="K75" i="17"/>
  <c r="J75" i="17"/>
  <c r="I75" i="17"/>
  <c r="M75" i="17"/>
  <c r="L75" i="17"/>
  <c r="K58" i="17"/>
  <c r="J58" i="17"/>
  <c r="I58" i="17"/>
  <c r="M58" i="17"/>
  <c r="L58" i="17"/>
  <c r="T21" i="17"/>
  <c r="T9" i="17"/>
  <c r="M158" i="17"/>
  <c r="K158" i="17"/>
  <c r="J158" i="17"/>
  <c r="L158" i="17"/>
  <c r="I158" i="17"/>
  <c r="K151" i="17"/>
  <c r="J151" i="17"/>
  <c r="M151" i="17"/>
  <c r="L151" i="17"/>
  <c r="I151" i="17"/>
  <c r="M143" i="17"/>
  <c r="L143" i="17"/>
  <c r="J143" i="17"/>
  <c r="I143" i="17"/>
  <c r="K143" i="17"/>
  <c r="I118" i="17"/>
  <c r="K118" i="17"/>
  <c r="G77" i="17"/>
  <c r="G65" i="17"/>
  <c r="K69" i="17"/>
  <c r="I69" i="17"/>
  <c r="Y19" i="17"/>
  <c r="W19" i="17"/>
  <c r="F63" i="17"/>
  <c r="F161" i="17"/>
  <c r="F121" i="17"/>
  <c r="D93" i="17"/>
  <c r="D79" i="17"/>
  <c r="L80" i="17"/>
  <c r="J80" i="17"/>
  <c r="D91" i="17"/>
  <c r="L60" i="17"/>
  <c r="J60" i="17"/>
  <c r="Z14" i="16"/>
  <c r="X14" i="16"/>
  <c r="Y14" i="16"/>
  <c r="W14" i="16"/>
  <c r="G132" i="13"/>
  <c r="Y11" i="13"/>
  <c r="AA11" i="13"/>
  <c r="Z11" i="13"/>
  <c r="X11" i="13"/>
  <c r="W11" i="13"/>
  <c r="V50" i="12"/>
  <c r="U50" i="12"/>
  <c r="X50" i="12"/>
  <c r="V34" i="12"/>
  <c r="U34" i="12"/>
  <c r="X34" i="12"/>
  <c r="V18" i="12"/>
  <c r="X18" i="12"/>
  <c r="U18" i="12"/>
  <c r="G48" i="13"/>
  <c r="I40" i="13"/>
  <c r="K40" i="13"/>
  <c r="D20" i="13"/>
  <c r="H102" i="10"/>
  <c r="J102" i="10"/>
  <c r="S21" i="15"/>
  <c r="AA15" i="15"/>
  <c r="W15" i="15"/>
  <c r="Y15" i="15"/>
  <c r="X15" i="15"/>
  <c r="Z15" i="15"/>
  <c r="Q21" i="15"/>
  <c r="K69" i="13"/>
  <c r="J69" i="13"/>
  <c r="I69" i="13"/>
  <c r="M69" i="13"/>
  <c r="L69" i="13"/>
  <c r="K19" i="13"/>
  <c r="J19" i="13"/>
  <c r="I19" i="13"/>
  <c r="M19" i="13"/>
  <c r="L19" i="13"/>
  <c r="M154" i="13"/>
  <c r="L154" i="13"/>
  <c r="I154" i="13"/>
  <c r="K154" i="13"/>
  <c r="J154" i="13"/>
  <c r="M71" i="13"/>
  <c r="L71" i="13"/>
  <c r="K71" i="13"/>
  <c r="J71" i="13"/>
  <c r="I71" i="13"/>
  <c r="M140" i="13"/>
  <c r="L140" i="13"/>
  <c r="K140" i="13"/>
  <c r="J140" i="13"/>
  <c r="I140" i="13"/>
  <c r="J64" i="13"/>
  <c r="I64" i="13"/>
  <c r="M64" i="13"/>
  <c r="L64" i="13"/>
  <c r="K64" i="13"/>
  <c r="J141" i="13"/>
  <c r="I141" i="13"/>
  <c r="M141" i="13"/>
  <c r="L141" i="13"/>
  <c r="K141" i="13"/>
  <c r="I32" i="13"/>
  <c r="L32" i="13"/>
  <c r="M32" i="13"/>
  <c r="K32" i="13"/>
  <c r="J32" i="13"/>
  <c r="I101" i="13"/>
  <c r="L101" i="13"/>
  <c r="M101" i="13"/>
  <c r="K101" i="13"/>
  <c r="J101" i="13"/>
  <c r="K36" i="13"/>
  <c r="M36" i="13"/>
  <c r="L36" i="13"/>
  <c r="J36" i="13"/>
  <c r="I36" i="13"/>
  <c r="K113" i="13"/>
  <c r="J113" i="13"/>
  <c r="I113" i="13"/>
  <c r="L113" i="13"/>
  <c r="M113" i="13"/>
  <c r="W42" i="12"/>
  <c r="U20" i="12"/>
  <c r="V20" i="12"/>
  <c r="L77" i="10"/>
  <c r="L32" i="10"/>
  <c r="AA14" i="15"/>
  <c r="Z14" i="15"/>
  <c r="Y14" i="15"/>
  <c r="X14" i="15"/>
  <c r="W14" i="15"/>
  <c r="O23" i="14"/>
  <c r="P23" i="14"/>
  <c r="E118" i="13"/>
  <c r="L66" i="13"/>
  <c r="K66" i="13"/>
  <c r="J66" i="13"/>
  <c r="I66" i="13"/>
  <c r="M66" i="13"/>
  <c r="W55" i="12"/>
  <c r="L21" i="12"/>
  <c r="J21" i="12"/>
  <c r="I21" i="12"/>
  <c r="M21" i="12"/>
  <c r="K21" i="12"/>
  <c r="N21" i="12"/>
  <c r="L35" i="10"/>
  <c r="F16" i="10"/>
  <c r="F79" i="8"/>
  <c r="M111" i="13"/>
  <c r="L111" i="13"/>
  <c r="I111" i="13"/>
  <c r="K111" i="13"/>
  <c r="J111" i="13"/>
  <c r="M59" i="13"/>
  <c r="L59" i="13"/>
  <c r="I59" i="13"/>
  <c r="K59" i="13"/>
  <c r="J59" i="13"/>
  <c r="U44" i="12"/>
  <c r="V44" i="12"/>
  <c r="K6" i="12"/>
  <c r="I6" i="12"/>
  <c r="N6" i="12"/>
  <c r="L6" i="12"/>
  <c r="J6" i="12"/>
  <c r="M6" i="12"/>
  <c r="H53" i="12"/>
  <c r="M26" i="12"/>
  <c r="M42" i="12"/>
  <c r="M9" i="12"/>
  <c r="M37" i="12"/>
  <c r="M11" i="12"/>
  <c r="M34" i="12"/>
  <c r="M45" i="12"/>
  <c r="M8" i="12"/>
  <c r="N9" i="12"/>
  <c r="M30" i="12"/>
  <c r="M33" i="12"/>
  <c r="M50" i="12"/>
  <c r="N8" i="12"/>
  <c r="V43" i="12"/>
  <c r="U43" i="12"/>
  <c r="J108" i="10"/>
  <c r="L108" i="10"/>
  <c r="J77" i="10"/>
  <c r="H42" i="10"/>
  <c r="F41" i="10"/>
  <c r="F78" i="10"/>
  <c r="V20" i="14"/>
  <c r="U20" i="14"/>
  <c r="T20" i="14"/>
  <c r="M56" i="13"/>
  <c r="J56" i="13"/>
  <c r="L56" i="13"/>
  <c r="K56" i="13"/>
  <c r="I56" i="13"/>
  <c r="M13" i="13"/>
  <c r="J13" i="13"/>
  <c r="L13" i="13"/>
  <c r="K13" i="13"/>
  <c r="I13" i="13"/>
  <c r="N22" i="12"/>
  <c r="L22" i="12"/>
  <c r="I22" i="12"/>
  <c r="M22" i="12"/>
  <c r="K22" i="12"/>
  <c r="J22" i="12"/>
  <c r="E56" i="12"/>
  <c r="W33" i="12"/>
  <c r="W20" i="12"/>
  <c r="W52" i="12"/>
  <c r="J28" i="12"/>
  <c r="M28" i="12"/>
  <c r="I28" i="12"/>
  <c r="L28" i="12"/>
  <c r="K28" i="12"/>
  <c r="N28" i="12"/>
  <c r="N15" i="12"/>
  <c r="K15" i="12"/>
  <c r="M15" i="12"/>
  <c r="L15" i="12"/>
  <c r="J15" i="12"/>
  <c r="I15" i="12"/>
  <c r="N47" i="12"/>
  <c r="K47" i="12"/>
  <c r="M47" i="12"/>
  <c r="I47" i="12"/>
  <c r="J47" i="12"/>
  <c r="L47" i="12"/>
  <c r="H82" i="10"/>
  <c r="J82" i="10"/>
  <c r="H18" i="10"/>
  <c r="F58" i="8"/>
  <c r="L43" i="13"/>
  <c r="J43" i="13"/>
  <c r="H60" i="10"/>
  <c r="J60" i="10"/>
  <c r="J39" i="10"/>
  <c r="L39" i="10"/>
  <c r="L87" i="10"/>
  <c r="L105" i="10"/>
  <c r="H11" i="10"/>
  <c r="J11" i="10"/>
  <c r="L74" i="13"/>
  <c r="J74" i="13"/>
  <c r="M30" i="13"/>
  <c r="J30" i="13"/>
  <c r="I30" i="13"/>
  <c r="L30" i="13"/>
  <c r="K30" i="13"/>
  <c r="L50" i="12"/>
  <c r="K50" i="12"/>
  <c r="J38" i="10"/>
  <c r="F284" i="8"/>
  <c r="H277" i="8"/>
  <c r="H273" i="8"/>
  <c r="F188" i="8"/>
  <c r="F193" i="8"/>
  <c r="J196" i="8"/>
  <c r="L196" i="8"/>
  <c r="J193" i="8"/>
  <c r="L129" i="8"/>
  <c r="J87" i="8"/>
  <c r="F14" i="8"/>
  <c r="H14" i="8"/>
  <c r="J15" i="6"/>
  <c r="L15" i="6"/>
  <c r="V9" i="6"/>
  <c r="T9" i="6"/>
  <c r="S9" i="6"/>
  <c r="W9" i="6"/>
  <c r="U9" i="6"/>
  <c r="I36" i="5"/>
  <c r="K36" i="5"/>
  <c r="U29" i="5"/>
  <c r="W29" i="5"/>
  <c r="V29" i="5"/>
  <c r="S29" i="5"/>
  <c r="T29" i="5"/>
  <c r="W31" i="5"/>
  <c r="J23" i="5"/>
  <c r="M23" i="5"/>
  <c r="L23" i="5"/>
  <c r="I23" i="5"/>
  <c r="K23" i="5"/>
  <c r="S15" i="5"/>
  <c r="U15" i="5"/>
  <c r="E193" i="3"/>
  <c r="M182" i="3"/>
  <c r="L182" i="3"/>
  <c r="M166" i="3"/>
  <c r="L166" i="3"/>
  <c r="F187" i="3"/>
  <c r="H232" i="8"/>
  <c r="L241" i="8"/>
  <c r="L238" i="8"/>
  <c r="L235" i="8"/>
  <c r="H144" i="8"/>
  <c r="L153" i="8"/>
  <c r="L150" i="8"/>
  <c r="L147" i="8"/>
  <c r="V49" i="5"/>
  <c r="U49" i="5"/>
  <c r="T49" i="5"/>
  <c r="S49" i="5"/>
  <c r="W49" i="5"/>
  <c r="F122" i="8"/>
  <c r="J121" i="8"/>
  <c r="L121" i="8"/>
  <c r="H131" i="8"/>
  <c r="J131" i="8"/>
  <c r="H127" i="8"/>
  <c r="H124" i="8"/>
  <c r="H121" i="8"/>
  <c r="V46" i="6"/>
  <c r="U46" i="6"/>
  <c r="T46" i="6"/>
  <c r="S46" i="6"/>
  <c r="W46" i="6"/>
  <c r="T40" i="6"/>
  <c r="S40" i="6"/>
  <c r="V40" i="6"/>
  <c r="U40" i="6"/>
  <c r="W40" i="6"/>
  <c r="R20" i="13"/>
  <c r="L13" i="10"/>
  <c r="H194" i="8"/>
  <c r="F141" i="8"/>
  <c r="H54" i="8"/>
  <c r="F32" i="8"/>
  <c r="H32" i="8"/>
  <c r="I39" i="6"/>
  <c r="K39" i="6"/>
  <c r="J39" i="6"/>
  <c r="M39" i="6"/>
  <c r="L39" i="6"/>
  <c r="M40" i="6"/>
  <c r="F188" i="3"/>
  <c r="F194" i="3"/>
  <c r="K48" i="2"/>
  <c r="J48" i="2"/>
  <c r="L130" i="8"/>
  <c r="L43" i="5"/>
  <c r="K43" i="5"/>
  <c r="M43" i="5"/>
  <c r="J43" i="5"/>
  <c r="I43" i="5"/>
  <c r="M44" i="5"/>
  <c r="M47" i="5"/>
  <c r="M35" i="2"/>
  <c r="L35" i="2"/>
  <c r="K35" i="2"/>
  <c r="J35" i="2"/>
  <c r="N35" i="2"/>
  <c r="L54" i="8"/>
  <c r="J262" i="8"/>
  <c r="L262" i="8"/>
  <c r="J259" i="8"/>
  <c r="F174" i="8"/>
  <c r="H167" i="8"/>
  <c r="H163" i="8"/>
  <c r="F172" i="8"/>
  <c r="L64" i="8"/>
  <c r="J28" i="6"/>
  <c r="L28" i="6"/>
  <c r="I28" i="6"/>
  <c r="M28" i="6"/>
  <c r="K28" i="6"/>
  <c r="J21" i="5"/>
  <c r="I21" i="5"/>
  <c r="M21" i="5"/>
  <c r="L21" i="5"/>
  <c r="K21" i="5"/>
  <c r="K214" i="3"/>
  <c r="J214" i="3"/>
  <c r="N214" i="3"/>
  <c r="L214" i="3"/>
  <c r="M214" i="3"/>
  <c r="E192" i="3"/>
  <c r="M181" i="3"/>
  <c r="L181" i="3"/>
  <c r="K171" i="3"/>
  <c r="J171" i="3"/>
  <c r="N171" i="3"/>
  <c r="M171" i="3"/>
  <c r="L171" i="3"/>
  <c r="G193" i="3"/>
  <c r="K64" i="2"/>
  <c r="J64" i="2"/>
  <c r="I67" i="2"/>
  <c r="M64" i="2"/>
  <c r="N64" i="2"/>
  <c r="L64" i="2"/>
  <c r="K36" i="2"/>
  <c r="J36" i="2"/>
  <c r="M36" i="2"/>
  <c r="N36" i="2"/>
  <c r="L36" i="2"/>
  <c r="F195" i="3"/>
  <c r="V17" i="5"/>
  <c r="U17" i="5"/>
  <c r="T17" i="5"/>
  <c r="S17" i="5"/>
  <c r="W17" i="5"/>
  <c r="W20" i="5"/>
  <c r="W18" i="5"/>
  <c r="T11" i="6"/>
  <c r="W11" i="6"/>
  <c r="S11" i="6"/>
  <c r="V11" i="6"/>
  <c r="U11" i="6"/>
  <c r="F38" i="8"/>
  <c r="H38" i="8"/>
  <c r="F235" i="8"/>
  <c r="F146" i="8"/>
  <c r="F34" i="8"/>
  <c r="H34" i="8"/>
  <c r="F165" i="8"/>
  <c r="F253" i="8"/>
  <c r="F104" i="8"/>
  <c r="H104" i="8"/>
  <c r="F280" i="8"/>
  <c r="H280" i="8"/>
  <c r="F131" i="8"/>
  <c r="F219" i="8"/>
  <c r="U29" i="6"/>
  <c r="T29" i="6"/>
  <c r="S29" i="6"/>
  <c r="W29" i="6"/>
  <c r="V29" i="6"/>
  <c r="L51" i="6"/>
  <c r="J51" i="6"/>
  <c r="J41" i="5"/>
  <c r="M41" i="5"/>
  <c r="L41" i="5"/>
  <c r="K41" i="5"/>
  <c r="I41" i="5"/>
  <c r="J209" i="8"/>
  <c r="L209" i="8"/>
  <c r="H219" i="8"/>
  <c r="J219" i="8"/>
  <c r="H215" i="8"/>
  <c r="H212" i="8"/>
  <c r="H209" i="8"/>
  <c r="J80" i="8"/>
  <c r="L80" i="8"/>
  <c r="W33" i="6"/>
  <c r="U33" i="6"/>
  <c r="T33" i="6"/>
  <c r="V33" i="6"/>
  <c r="S33" i="6"/>
  <c r="L60" i="8"/>
  <c r="F101" i="10"/>
  <c r="L20" i="2"/>
  <c r="K20" i="2"/>
  <c r="M20" i="2"/>
  <c r="J20" i="2"/>
  <c r="K21" i="2"/>
  <c r="M21" i="2"/>
  <c r="J21" i="2"/>
  <c r="L21" i="2"/>
  <c r="M9" i="2"/>
  <c r="N9" i="2"/>
  <c r="L9" i="2"/>
  <c r="K9" i="2"/>
  <c r="J9" i="2"/>
  <c r="X12" i="17"/>
  <c r="Z12" i="17"/>
  <c r="L122" i="17"/>
  <c r="K122" i="17"/>
  <c r="I122" i="17"/>
  <c r="J122" i="17"/>
  <c r="M122" i="17"/>
  <c r="H121" i="17"/>
  <c r="K159" i="17"/>
  <c r="J159" i="17"/>
  <c r="M159" i="17"/>
  <c r="I159" i="17"/>
  <c r="L159" i="17"/>
  <c r="M152" i="17"/>
  <c r="L152" i="17"/>
  <c r="J152" i="17"/>
  <c r="K152" i="17"/>
  <c r="I152" i="17"/>
  <c r="E107" i="17"/>
  <c r="G91" i="17"/>
  <c r="M109" i="17"/>
  <c r="L109" i="17"/>
  <c r="K109" i="17"/>
  <c r="J109" i="17"/>
  <c r="I109" i="17"/>
  <c r="I86" i="17"/>
  <c r="K86" i="17"/>
  <c r="E135" i="17"/>
  <c r="L88" i="17"/>
  <c r="J88" i="17"/>
  <c r="D77" i="17"/>
  <c r="L69" i="17"/>
  <c r="J69" i="17"/>
  <c r="J154" i="17"/>
  <c r="L154" i="17"/>
  <c r="D121" i="17"/>
  <c r="AA17" i="16"/>
  <c r="Z17" i="16"/>
  <c r="Y17" i="16"/>
  <c r="X17" i="16"/>
  <c r="W17" i="16"/>
  <c r="Z16" i="16"/>
  <c r="Y16" i="16"/>
  <c r="X16" i="16"/>
  <c r="W16" i="16"/>
  <c r="X15" i="16"/>
  <c r="W15" i="16"/>
  <c r="Z15" i="16"/>
  <c r="Y15" i="16"/>
  <c r="G76" i="13"/>
  <c r="U37" i="12"/>
  <c r="X37" i="12"/>
  <c r="V37" i="12"/>
  <c r="V21" i="12"/>
  <c r="U21" i="12"/>
  <c r="X21" i="12"/>
  <c r="X23" i="12"/>
  <c r="X24" i="12"/>
  <c r="C160" i="13"/>
  <c r="X12" i="13"/>
  <c r="W12" i="13"/>
  <c r="V20" i="13"/>
  <c r="AA12" i="13"/>
  <c r="Z12" i="13"/>
  <c r="Y12" i="13"/>
  <c r="H101" i="10"/>
  <c r="D118" i="13"/>
  <c r="F85" i="10"/>
  <c r="H85" i="10"/>
  <c r="AA11" i="15"/>
  <c r="Z11" i="15"/>
  <c r="W11" i="15"/>
  <c r="Y11" i="15"/>
  <c r="X11" i="15"/>
  <c r="F118" i="13"/>
  <c r="M8" i="13"/>
  <c r="L8" i="13"/>
  <c r="K8" i="13"/>
  <c r="J8" i="13"/>
  <c r="I8" i="13"/>
  <c r="M74" i="13"/>
  <c r="M57" i="13"/>
  <c r="M95" i="13"/>
  <c r="M15" i="13"/>
  <c r="M43" i="13"/>
  <c r="M78" i="13"/>
  <c r="M92" i="13"/>
  <c r="M26" i="13"/>
  <c r="M109" i="13"/>
  <c r="M23" i="13"/>
  <c r="M143" i="13"/>
  <c r="M152" i="13"/>
  <c r="M142" i="13"/>
  <c r="M60" i="13"/>
  <c r="M112" i="13"/>
  <c r="M40" i="13"/>
  <c r="M80" i="13"/>
  <c r="L80" i="13"/>
  <c r="K80" i="13"/>
  <c r="J80" i="13"/>
  <c r="I80" i="13"/>
  <c r="M149" i="13"/>
  <c r="L149" i="13"/>
  <c r="K149" i="13"/>
  <c r="I149" i="13"/>
  <c r="J149" i="13"/>
  <c r="J72" i="13"/>
  <c r="I72" i="13"/>
  <c r="M72" i="13"/>
  <c r="L72" i="13"/>
  <c r="K72" i="13"/>
  <c r="J150" i="13"/>
  <c r="I150" i="13"/>
  <c r="M150" i="13"/>
  <c r="L150" i="13"/>
  <c r="K150" i="13"/>
  <c r="I41" i="13"/>
  <c r="L41" i="13"/>
  <c r="K41" i="13"/>
  <c r="J41" i="13"/>
  <c r="M41" i="13"/>
  <c r="H48" i="13"/>
  <c r="I110" i="13"/>
  <c r="H118" i="13"/>
  <c r="L110" i="13"/>
  <c r="K110" i="13"/>
  <c r="J110" i="13"/>
  <c r="M110" i="13"/>
  <c r="K44" i="13"/>
  <c r="J44" i="13"/>
  <c r="I44" i="13"/>
  <c r="L44" i="13"/>
  <c r="M44" i="13"/>
  <c r="K122" i="13"/>
  <c r="M122" i="13"/>
  <c r="L122" i="13"/>
  <c r="J122" i="13"/>
  <c r="I122" i="13"/>
  <c r="L41" i="12"/>
  <c r="K41" i="12"/>
  <c r="J41" i="12"/>
  <c r="M41" i="12"/>
  <c r="I41" i="12"/>
  <c r="N41" i="12"/>
  <c r="L17" i="12"/>
  <c r="J17" i="12"/>
  <c r="K17" i="12"/>
  <c r="I17" i="12"/>
  <c r="M17" i="12"/>
  <c r="N17" i="12"/>
  <c r="F64" i="10"/>
  <c r="L76" i="8"/>
  <c r="V19" i="14"/>
  <c r="U19" i="14"/>
  <c r="T19" i="14"/>
  <c r="W47" i="12"/>
  <c r="L81" i="10"/>
  <c r="F33" i="10"/>
  <c r="H33" i="10"/>
  <c r="H12" i="10"/>
  <c r="J12" i="10"/>
  <c r="F77" i="8"/>
  <c r="H77" i="8"/>
  <c r="N18" i="12"/>
  <c r="L18" i="12"/>
  <c r="I18" i="12"/>
  <c r="K18" i="12"/>
  <c r="J18" i="12"/>
  <c r="M18" i="12"/>
  <c r="V15" i="12"/>
  <c r="U15" i="12"/>
  <c r="V47" i="12"/>
  <c r="U47" i="12"/>
  <c r="J99" i="10"/>
  <c r="L76" i="10"/>
  <c r="F63" i="10"/>
  <c r="J41" i="10"/>
  <c r="F9" i="10"/>
  <c r="F63" i="8"/>
  <c r="Q23" i="14"/>
  <c r="M108" i="13"/>
  <c r="J108" i="13"/>
  <c r="L108" i="13"/>
  <c r="K108" i="13"/>
  <c r="I108" i="13"/>
  <c r="E146" i="13"/>
  <c r="W8" i="12"/>
  <c r="W37" i="12"/>
  <c r="W24" i="12"/>
  <c r="W56" i="12"/>
  <c r="J32" i="12"/>
  <c r="M32" i="12"/>
  <c r="K32" i="12"/>
  <c r="I32" i="12"/>
  <c r="N32" i="12"/>
  <c r="L32" i="12"/>
  <c r="N19" i="12"/>
  <c r="K19" i="12"/>
  <c r="M19" i="12"/>
  <c r="L19" i="12"/>
  <c r="J19" i="12"/>
  <c r="I19" i="12"/>
  <c r="N51" i="12"/>
  <c r="K51" i="12"/>
  <c r="L51" i="12"/>
  <c r="J51" i="12"/>
  <c r="I51" i="12"/>
  <c r="M51" i="12"/>
  <c r="F42" i="10"/>
  <c r="F83" i="8"/>
  <c r="H83" i="8"/>
  <c r="M85" i="13"/>
  <c r="L85" i="13"/>
  <c r="I85" i="13"/>
  <c r="J85" i="13"/>
  <c r="K85" i="13"/>
  <c r="F48" i="13"/>
  <c r="L58" i="10"/>
  <c r="L38" i="10"/>
  <c r="L98" i="10"/>
  <c r="L99" i="10"/>
  <c r="V13" i="14"/>
  <c r="U13" i="14"/>
  <c r="T13" i="14"/>
  <c r="M116" i="13"/>
  <c r="J116" i="13"/>
  <c r="I116" i="13"/>
  <c r="K116" i="13"/>
  <c r="L116" i="13"/>
  <c r="L23" i="13"/>
  <c r="J23" i="13"/>
  <c r="L42" i="12"/>
  <c r="K42" i="12"/>
  <c r="J31" i="10"/>
  <c r="L31" i="10"/>
  <c r="J277" i="8"/>
  <c r="H276" i="8"/>
  <c r="L285" i="8"/>
  <c r="L282" i="8"/>
  <c r="L279" i="8"/>
  <c r="H186" i="8"/>
  <c r="L193" i="8"/>
  <c r="L189" i="8"/>
  <c r="L186" i="8"/>
  <c r="F128" i="8"/>
  <c r="H128" i="8"/>
  <c r="J57" i="8"/>
  <c r="W52" i="6"/>
  <c r="V52" i="6"/>
  <c r="U52" i="6"/>
  <c r="S52" i="6"/>
  <c r="T52" i="6"/>
  <c r="K30" i="6"/>
  <c r="L30" i="6"/>
  <c r="M30" i="6"/>
  <c r="I30" i="6"/>
  <c r="J30" i="6"/>
  <c r="J7" i="6"/>
  <c r="L7" i="6"/>
  <c r="S34" i="5"/>
  <c r="U34" i="5"/>
  <c r="I9" i="5"/>
  <c r="K9" i="5"/>
  <c r="M180" i="3"/>
  <c r="N180" i="3"/>
  <c r="I191" i="3"/>
  <c r="J180" i="3"/>
  <c r="L180" i="3"/>
  <c r="K180" i="3"/>
  <c r="N164" i="3"/>
  <c r="K164" i="3"/>
  <c r="M164" i="3"/>
  <c r="J164" i="3"/>
  <c r="L164" i="3"/>
  <c r="N169" i="3"/>
  <c r="N170" i="3"/>
  <c r="N174" i="3"/>
  <c r="N165" i="3"/>
  <c r="N166" i="3"/>
  <c r="N173" i="3"/>
  <c r="N138" i="3"/>
  <c r="K138" i="3"/>
  <c r="J138" i="3"/>
  <c r="M138" i="3"/>
  <c r="L138" i="3"/>
  <c r="M41" i="2"/>
  <c r="L41" i="2"/>
  <c r="K41" i="2"/>
  <c r="J41" i="2"/>
  <c r="F230" i="8"/>
  <c r="J240" i="8"/>
  <c r="J237" i="8"/>
  <c r="F152" i="8"/>
  <c r="F142" i="8"/>
  <c r="J152" i="8"/>
  <c r="J149" i="8"/>
  <c r="E187" i="3"/>
  <c r="J120" i="8"/>
  <c r="H130" i="8"/>
  <c r="T48" i="6"/>
  <c r="S48" i="6"/>
  <c r="V48" i="6"/>
  <c r="U48" i="6"/>
  <c r="W48" i="6"/>
  <c r="AA14" i="13"/>
  <c r="Z14" i="13"/>
  <c r="W14" i="13"/>
  <c r="Y14" i="13"/>
  <c r="X14" i="13"/>
  <c r="L10" i="10"/>
  <c r="L21" i="10"/>
  <c r="H126" i="8"/>
  <c r="H62" i="8"/>
  <c r="F21" i="8"/>
  <c r="H21" i="8"/>
  <c r="I47" i="6"/>
  <c r="K47" i="6"/>
  <c r="J47" i="6"/>
  <c r="L47" i="6"/>
  <c r="M47" i="6"/>
  <c r="I50" i="5"/>
  <c r="M50" i="5"/>
  <c r="L50" i="5"/>
  <c r="J50" i="5"/>
  <c r="K50" i="5"/>
  <c r="V36" i="5"/>
  <c r="T36" i="5"/>
  <c r="S24" i="5"/>
  <c r="U24" i="5"/>
  <c r="V24" i="5"/>
  <c r="T24" i="5"/>
  <c r="W24" i="5"/>
  <c r="I18" i="5"/>
  <c r="M18" i="5"/>
  <c r="K18" i="5"/>
  <c r="L18" i="5"/>
  <c r="J18" i="5"/>
  <c r="H187" i="3"/>
  <c r="H193" i="3"/>
  <c r="F127" i="8"/>
  <c r="V24" i="6"/>
  <c r="U24" i="6"/>
  <c r="T24" i="6"/>
  <c r="S24" i="6"/>
  <c r="W24" i="6"/>
  <c r="L16" i="5"/>
  <c r="K16" i="5"/>
  <c r="M16" i="5"/>
  <c r="J16" i="5"/>
  <c r="I16" i="5"/>
  <c r="J85" i="8"/>
  <c r="H252" i="8"/>
  <c r="L259" i="8"/>
  <c r="L255" i="8"/>
  <c r="L252" i="8"/>
  <c r="J212" i="8"/>
  <c r="J167" i="8"/>
  <c r="H166" i="8"/>
  <c r="L175" i="8"/>
  <c r="L172" i="8"/>
  <c r="L169" i="8"/>
  <c r="T15" i="6"/>
  <c r="S15" i="6"/>
  <c r="U15" i="6"/>
  <c r="W15" i="6"/>
  <c r="V15" i="6"/>
  <c r="T43" i="5"/>
  <c r="V43" i="5"/>
  <c r="S43" i="5"/>
  <c r="W43" i="5"/>
  <c r="U43" i="5"/>
  <c r="W47" i="5"/>
  <c r="W44" i="5"/>
  <c r="W45" i="5"/>
  <c r="T31" i="5"/>
  <c r="V31" i="5"/>
  <c r="T8" i="5"/>
  <c r="S8" i="5"/>
  <c r="V8" i="5"/>
  <c r="W8" i="5"/>
  <c r="U8" i="5"/>
  <c r="L212" i="3"/>
  <c r="M212" i="3"/>
  <c r="G191" i="3"/>
  <c r="L169" i="3"/>
  <c r="M169" i="3"/>
  <c r="K159" i="3"/>
  <c r="N159" i="3"/>
  <c r="J159" i="3"/>
  <c r="L159" i="3"/>
  <c r="M159" i="3"/>
  <c r="I192" i="3"/>
  <c r="K141" i="3"/>
  <c r="J141" i="3"/>
  <c r="N141" i="3"/>
  <c r="M141" i="3"/>
  <c r="L141" i="3"/>
  <c r="M34" i="2"/>
  <c r="L34" i="2"/>
  <c r="E43" i="2"/>
  <c r="G18" i="2"/>
  <c r="K24" i="5"/>
  <c r="J24" i="5"/>
  <c r="I24" i="5"/>
  <c r="M24" i="5"/>
  <c r="L24" i="5"/>
  <c r="K13" i="5"/>
  <c r="J13" i="5"/>
  <c r="I13" i="5"/>
  <c r="M13" i="5"/>
  <c r="L13" i="5"/>
  <c r="J49" i="5"/>
  <c r="I49" i="5"/>
  <c r="M49" i="5"/>
  <c r="L49" i="5"/>
  <c r="K49" i="5"/>
  <c r="F252" i="8"/>
  <c r="L210" i="8"/>
  <c r="F11" i="8"/>
  <c r="H11" i="8"/>
  <c r="F257" i="8"/>
  <c r="H257" i="8"/>
  <c r="F168" i="8"/>
  <c r="F42" i="8"/>
  <c r="H42" i="8"/>
  <c r="F173" i="8"/>
  <c r="F261" i="8"/>
  <c r="F126" i="8"/>
  <c r="F145" i="8"/>
  <c r="F233" i="8"/>
  <c r="J27" i="6"/>
  <c r="L27" i="6"/>
  <c r="M25" i="5"/>
  <c r="I25" i="5"/>
  <c r="L25" i="5"/>
  <c r="K25" i="5"/>
  <c r="J25" i="5"/>
  <c r="M28" i="5"/>
  <c r="M38" i="5"/>
  <c r="L38" i="5"/>
  <c r="I38" i="5"/>
  <c r="K38" i="5"/>
  <c r="J38" i="5"/>
  <c r="J208" i="8"/>
  <c r="H218" i="8"/>
  <c r="J79" i="8"/>
  <c r="L87" i="8"/>
  <c r="F102" i="10"/>
  <c r="F97" i="10"/>
  <c r="H97" i="10"/>
  <c r="G43" i="2"/>
  <c r="L10" i="2"/>
  <c r="N10" i="2"/>
  <c r="K10" i="2"/>
  <c r="M10" i="2"/>
  <c r="J10" i="2"/>
  <c r="L13" i="2"/>
  <c r="K13" i="2"/>
  <c r="N13" i="2"/>
  <c r="M13" i="2"/>
  <c r="J13" i="2"/>
  <c r="Y10" i="17"/>
  <c r="X10" i="17"/>
  <c r="V9" i="17"/>
  <c r="AA18" i="17" s="1"/>
  <c r="W10" i="17"/>
  <c r="Z10" i="17"/>
  <c r="L130" i="17"/>
  <c r="K130" i="17"/>
  <c r="I130" i="17"/>
  <c r="M130" i="17"/>
  <c r="J130" i="17"/>
  <c r="I123" i="17"/>
  <c r="M123" i="17"/>
  <c r="K123" i="17"/>
  <c r="L123" i="17"/>
  <c r="J123" i="17"/>
  <c r="M160" i="17"/>
  <c r="L160" i="17"/>
  <c r="J160" i="17"/>
  <c r="K160" i="17"/>
  <c r="I160" i="17"/>
  <c r="G135" i="17"/>
  <c r="C107" i="17"/>
  <c r="M66" i="17"/>
  <c r="H65" i="17"/>
  <c r="L66" i="17"/>
  <c r="K66" i="17"/>
  <c r="J66" i="17"/>
  <c r="I66" i="17"/>
  <c r="F77" i="17"/>
  <c r="F65" i="17"/>
  <c r="F147" i="17"/>
  <c r="F51" i="17"/>
  <c r="D133" i="17"/>
  <c r="D119" i="17"/>
  <c r="D105" i="17"/>
  <c r="L97" i="17"/>
  <c r="J97" i="17"/>
  <c r="L86" i="17"/>
  <c r="J86" i="17"/>
  <c r="I142" i="13"/>
  <c r="K142" i="13"/>
  <c r="C76" i="13"/>
  <c r="C132" i="13"/>
  <c r="C20" i="13"/>
  <c r="V46" i="12"/>
  <c r="U46" i="12"/>
  <c r="X46" i="12"/>
  <c r="V30" i="12"/>
  <c r="X30" i="12"/>
  <c r="U30" i="12"/>
  <c r="X32" i="12"/>
  <c r="X31" i="12"/>
  <c r="V13" i="12"/>
  <c r="U13" i="12"/>
  <c r="X13" i="12"/>
  <c r="F76" i="10"/>
  <c r="H76" i="10"/>
  <c r="K109" i="13"/>
  <c r="I109" i="13"/>
  <c r="G54" i="12"/>
  <c r="F77" i="10"/>
  <c r="R21" i="15"/>
  <c r="X17" i="15"/>
  <c r="W17" i="15"/>
  <c r="AA17" i="15"/>
  <c r="Y17" i="15"/>
  <c r="Z17" i="15"/>
  <c r="K103" i="13"/>
  <c r="J103" i="13"/>
  <c r="I103" i="13"/>
  <c r="M103" i="13"/>
  <c r="L103" i="13"/>
  <c r="M12" i="13"/>
  <c r="L12" i="13"/>
  <c r="K12" i="13"/>
  <c r="H20" i="13"/>
  <c r="J12" i="13"/>
  <c r="I12" i="13"/>
  <c r="M88" i="13"/>
  <c r="L88" i="13"/>
  <c r="K88" i="13"/>
  <c r="I88" i="13"/>
  <c r="J88" i="13"/>
  <c r="M157" i="13"/>
  <c r="L157" i="13"/>
  <c r="K157" i="13"/>
  <c r="J157" i="13"/>
  <c r="I157" i="13"/>
  <c r="J81" i="13"/>
  <c r="I81" i="13"/>
  <c r="M81" i="13"/>
  <c r="L81" i="13"/>
  <c r="K81" i="13"/>
  <c r="J158" i="13"/>
  <c r="I158" i="13"/>
  <c r="M158" i="13"/>
  <c r="L158" i="13"/>
  <c r="K158" i="13"/>
  <c r="I50" i="13"/>
  <c r="L50" i="13"/>
  <c r="M50" i="13"/>
  <c r="K50" i="13"/>
  <c r="J50" i="13"/>
  <c r="I127" i="13"/>
  <c r="L127" i="13"/>
  <c r="K127" i="13"/>
  <c r="M127" i="13"/>
  <c r="J127" i="13"/>
  <c r="K53" i="13"/>
  <c r="M53" i="13"/>
  <c r="L53" i="13"/>
  <c r="J53" i="13"/>
  <c r="I53" i="13"/>
  <c r="K130" i="13"/>
  <c r="J130" i="13"/>
  <c r="I130" i="13"/>
  <c r="L130" i="13"/>
  <c r="M130" i="13"/>
  <c r="L37" i="12"/>
  <c r="K37" i="12"/>
  <c r="N13" i="12"/>
  <c r="L13" i="12"/>
  <c r="I13" i="12"/>
  <c r="K13" i="12"/>
  <c r="J13" i="12"/>
  <c r="M13" i="12"/>
  <c r="H55" i="12"/>
  <c r="L45" i="12"/>
  <c r="K45" i="12"/>
  <c r="L57" i="10"/>
  <c r="F76" i="8"/>
  <c r="U22" i="14"/>
  <c r="T22" i="14"/>
  <c r="V22" i="14"/>
  <c r="E160" i="13"/>
  <c r="L100" i="13"/>
  <c r="K100" i="13"/>
  <c r="J100" i="13"/>
  <c r="I100" i="13"/>
  <c r="M100" i="13"/>
  <c r="N46" i="12"/>
  <c r="M46" i="12"/>
  <c r="L46" i="12"/>
  <c r="I46" i="12"/>
  <c r="J46" i="12"/>
  <c r="K46" i="12"/>
  <c r="L61" i="10"/>
  <c r="M42" i="13"/>
  <c r="L42" i="13"/>
  <c r="I42" i="13"/>
  <c r="K42" i="13"/>
  <c r="J42" i="13"/>
  <c r="F160" i="13"/>
  <c r="F146" i="13"/>
  <c r="V19" i="12"/>
  <c r="U19" i="12"/>
  <c r="V51" i="12"/>
  <c r="U51" i="12"/>
  <c r="J107" i="10"/>
  <c r="F75" i="10"/>
  <c r="H62" i="10"/>
  <c r="F86" i="10"/>
  <c r="J21" i="10"/>
  <c r="M39" i="13"/>
  <c r="J39" i="13"/>
  <c r="L39" i="13"/>
  <c r="K39" i="13"/>
  <c r="I39" i="13"/>
  <c r="L142" i="13"/>
  <c r="J142" i="13"/>
  <c r="E76" i="13"/>
  <c r="E62" i="13"/>
  <c r="W14" i="12"/>
  <c r="W41" i="12"/>
  <c r="W28" i="12"/>
  <c r="J36" i="12"/>
  <c r="M36" i="12"/>
  <c r="L36" i="12"/>
  <c r="K36" i="12"/>
  <c r="I36" i="12"/>
  <c r="N36" i="12"/>
  <c r="N23" i="12"/>
  <c r="K23" i="12"/>
  <c r="M23" i="12"/>
  <c r="L23" i="12"/>
  <c r="I23" i="12"/>
  <c r="J23" i="12"/>
  <c r="L80" i="10"/>
  <c r="H57" i="10"/>
  <c r="J57" i="10"/>
  <c r="H37" i="10"/>
  <c r="J16" i="10"/>
  <c r="U21" i="15"/>
  <c r="L135" i="13"/>
  <c r="K135" i="13"/>
  <c r="J135" i="13"/>
  <c r="I135" i="13"/>
  <c r="M135" i="13"/>
  <c r="J78" i="13"/>
  <c r="L78" i="13"/>
  <c r="M33" i="13"/>
  <c r="L33" i="13"/>
  <c r="I33" i="13"/>
  <c r="K33" i="13"/>
  <c r="J33" i="13"/>
  <c r="U40" i="12"/>
  <c r="V40" i="12"/>
  <c r="W19" i="12"/>
  <c r="F56" i="10"/>
  <c r="J36" i="10"/>
  <c r="L36" i="10"/>
  <c r="L106" i="10"/>
  <c r="L107" i="10"/>
  <c r="J9" i="10"/>
  <c r="L9" i="10"/>
  <c r="L109" i="13"/>
  <c r="J109" i="13"/>
  <c r="M65" i="13"/>
  <c r="J65" i="13"/>
  <c r="I65" i="13"/>
  <c r="L65" i="13"/>
  <c r="K65" i="13"/>
  <c r="M17" i="13"/>
  <c r="J17" i="13"/>
  <c r="I17" i="13"/>
  <c r="K17" i="13"/>
  <c r="L17" i="13"/>
  <c r="J43" i="10"/>
  <c r="L43" i="10"/>
  <c r="F276" i="8"/>
  <c r="F281" i="8"/>
  <c r="J284" i="8"/>
  <c r="L284" i="8"/>
  <c r="J281" i="8"/>
  <c r="L217" i="8"/>
  <c r="F185" i="8"/>
  <c r="J195" i="8"/>
  <c r="L192" i="8"/>
  <c r="J191" i="8"/>
  <c r="J188" i="8"/>
  <c r="L188" i="8"/>
  <c r="J185" i="8"/>
  <c r="H195" i="8"/>
  <c r="J126" i="8"/>
  <c r="J65" i="8"/>
  <c r="K51" i="6"/>
  <c r="I51" i="6"/>
  <c r="M38" i="6"/>
  <c r="L38" i="6"/>
  <c r="K38" i="6"/>
  <c r="I38" i="6"/>
  <c r="J38" i="6"/>
  <c r="L22" i="6"/>
  <c r="J22" i="6"/>
  <c r="M22" i="6"/>
  <c r="K22" i="6"/>
  <c r="I22" i="6"/>
  <c r="M23" i="6"/>
  <c r="M24" i="6"/>
  <c r="U39" i="6"/>
  <c r="S39" i="6"/>
  <c r="K28" i="5"/>
  <c r="I28" i="5"/>
  <c r="V21" i="5"/>
  <c r="U21" i="5"/>
  <c r="T21" i="5"/>
  <c r="W21" i="5"/>
  <c r="S21" i="5"/>
  <c r="U7" i="5"/>
  <c r="S7" i="5"/>
  <c r="E189" i="3"/>
  <c r="M178" i="3"/>
  <c r="L178" i="3"/>
  <c r="M162" i="3"/>
  <c r="L162" i="3"/>
  <c r="M136" i="3"/>
  <c r="L136" i="3"/>
  <c r="L37" i="2"/>
  <c r="N37" i="2"/>
  <c r="M37" i="2"/>
  <c r="K37" i="2"/>
  <c r="J37" i="2"/>
  <c r="L237" i="8"/>
  <c r="L233" i="8"/>
  <c r="L230" i="8"/>
  <c r="L149" i="8"/>
  <c r="L145" i="8"/>
  <c r="L142" i="8"/>
  <c r="V41" i="5"/>
  <c r="U41" i="5"/>
  <c r="T41" i="5"/>
  <c r="S41" i="5"/>
  <c r="W41" i="5"/>
  <c r="L142" i="3"/>
  <c r="M142" i="3"/>
  <c r="H123" i="8"/>
  <c r="J123" i="8"/>
  <c r="H119" i="8"/>
  <c r="M14" i="5"/>
  <c r="K14" i="5"/>
  <c r="L14" i="5"/>
  <c r="J14" i="5"/>
  <c r="I14" i="5"/>
  <c r="S37" i="6"/>
  <c r="U37" i="6"/>
  <c r="T37" i="6"/>
  <c r="W37" i="6"/>
  <c r="V37" i="6"/>
  <c r="Z9" i="13"/>
  <c r="Y9" i="13"/>
  <c r="X9" i="13"/>
  <c r="W9" i="13"/>
  <c r="AA9" i="13"/>
  <c r="L18" i="10"/>
  <c r="L232" i="8"/>
  <c r="L187" i="8"/>
  <c r="L124" i="8"/>
  <c r="H59" i="8"/>
  <c r="I14" i="6"/>
  <c r="J14" i="6"/>
  <c r="M14" i="6"/>
  <c r="L14" i="6"/>
  <c r="K14" i="6"/>
  <c r="M36" i="6"/>
  <c r="J36" i="6"/>
  <c r="L36" i="6"/>
  <c r="I36" i="6"/>
  <c r="K36" i="6"/>
  <c r="F190" i="3"/>
  <c r="H68" i="2"/>
  <c r="J68" i="2" s="1"/>
  <c r="K65" i="2"/>
  <c r="J65" i="2"/>
  <c r="H18" i="2"/>
  <c r="L8" i="5"/>
  <c r="K8" i="5"/>
  <c r="I8" i="5"/>
  <c r="J8" i="5"/>
  <c r="M8" i="5"/>
  <c r="M46" i="5"/>
  <c r="L46" i="5"/>
  <c r="I46" i="5"/>
  <c r="K46" i="5"/>
  <c r="J46" i="5"/>
  <c r="H208" i="8"/>
  <c r="T17" i="6"/>
  <c r="U17" i="6"/>
  <c r="W17" i="6"/>
  <c r="V17" i="6"/>
  <c r="S17" i="6"/>
  <c r="L283" i="8"/>
  <c r="F251" i="8"/>
  <c r="J261" i="8"/>
  <c r="L261" i="8"/>
  <c r="L258" i="8"/>
  <c r="J257" i="8"/>
  <c r="J254" i="8"/>
  <c r="L254" i="8"/>
  <c r="J251" i="8"/>
  <c r="H261" i="8"/>
  <c r="J174" i="8"/>
  <c r="L174" i="8"/>
  <c r="J171" i="8"/>
  <c r="T26" i="6"/>
  <c r="W26" i="6"/>
  <c r="S26" i="6"/>
  <c r="V26" i="6"/>
  <c r="U26" i="6"/>
  <c r="J9" i="6"/>
  <c r="I9" i="6"/>
  <c r="L9" i="6"/>
  <c r="K9" i="6"/>
  <c r="M9" i="6"/>
  <c r="I33" i="6"/>
  <c r="K33" i="6"/>
  <c r="J37" i="5"/>
  <c r="I37" i="5"/>
  <c r="K37" i="5"/>
  <c r="L37" i="5"/>
  <c r="M37" i="5"/>
  <c r="T19" i="5"/>
  <c r="V19" i="5"/>
  <c r="S19" i="5"/>
  <c r="W19" i="5"/>
  <c r="U19" i="5"/>
  <c r="I190" i="3"/>
  <c r="K179" i="3"/>
  <c r="J179" i="3"/>
  <c r="N179" i="3"/>
  <c r="M179" i="3"/>
  <c r="L179" i="3"/>
  <c r="L157" i="3"/>
  <c r="M157" i="3"/>
  <c r="E190" i="3"/>
  <c r="L139" i="3"/>
  <c r="M139" i="3"/>
  <c r="K60" i="2"/>
  <c r="N60" i="2"/>
  <c r="J60" i="2"/>
  <c r="M60" i="2"/>
  <c r="L60" i="2"/>
  <c r="N62" i="2"/>
  <c r="K32" i="2"/>
  <c r="J32" i="2"/>
  <c r="M32" i="2"/>
  <c r="N32" i="2"/>
  <c r="L32" i="2"/>
  <c r="N34" i="2"/>
  <c r="K32" i="5"/>
  <c r="M32" i="5"/>
  <c r="J32" i="5"/>
  <c r="I32" i="5"/>
  <c r="L32" i="5"/>
  <c r="U22" i="5"/>
  <c r="T22" i="5"/>
  <c r="W22" i="5"/>
  <c r="V22" i="5"/>
  <c r="S22" i="5"/>
  <c r="W23" i="5"/>
  <c r="U11" i="5"/>
  <c r="W11" i="5"/>
  <c r="T11" i="5"/>
  <c r="V11" i="5"/>
  <c r="S11" i="5"/>
  <c r="M22" i="5"/>
  <c r="L22" i="5"/>
  <c r="I22" i="5"/>
  <c r="K22" i="5"/>
  <c r="J22" i="5"/>
  <c r="F207" i="8"/>
  <c r="F103" i="8"/>
  <c r="H103" i="8"/>
  <c r="F279" i="8"/>
  <c r="H279" i="8"/>
  <c r="F190" i="8"/>
  <c r="F99" i="8"/>
  <c r="H99" i="8"/>
  <c r="F187" i="8"/>
  <c r="F275" i="8"/>
  <c r="F148" i="8"/>
  <c r="H148" i="8"/>
  <c r="F9" i="8"/>
  <c r="H9" i="8"/>
  <c r="F153" i="8"/>
  <c r="F241" i="8"/>
  <c r="W41" i="6"/>
  <c r="V41" i="6"/>
  <c r="U41" i="6"/>
  <c r="T41" i="6"/>
  <c r="S41" i="6"/>
  <c r="U10" i="6"/>
  <c r="T10" i="6"/>
  <c r="S10" i="6"/>
  <c r="V10" i="6"/>
  <c r="W10" i="6"/>
  <c r="L33" i="6"/>
  <c r="J33" i="6"/>
  <c r="L40" i="6"/>
  <c r="J40" i="6"/>
  <c r="J211" i="8"/>
  <c r="J33" i="5"/>
  <c r="I33" i="5"/>
  <c r="M33" i="5"/>
  <c r="L33" i="5"/>
  <c r="K33" i="5"/>
  <c r="H211" i="8"/>
  <c r="H207" i="8"/>
  <c r="J76" i="8"/>
  <c r="L57" i="8"/>
  <c r="F55" i="12"/>
  <c r="F106" i="10"/>
  <c r="H106" i="10"/>
  <c r="F105" i="10"/>
  <c r="H105" i="10"/>
  <c r="E68" i="2"/>
  <c r="M65" i="2"/>
  <c r="L65" i="2"/>
  <c r="M7" i="2"/>
  <c r="L7" i="2"/>
  <c r="J7" i="2"/>
  <c r="K7" i="2"/>
  <c r="N7" i="2"/>
  <c r="K24" i="2"/>
  <c r="N24" i="2"/>
  <c r="M24" i="2"/>
  <c r="L24" i="2"/>
  <c r="J24" i="2"/>
  <c r="I137" i="17"/>
  <c r="K137" i="17"/>
  <c r="K129" i="17"/>
  <c r="I129" i="17"/>
  <c r="J145" i="17"/>
  <c r="I145" i="17"/>
  <c r="L145" i="17"/>
  <c r="M145" i="17"/>
  <c r="K145" i="17"/>
  <c r="K103" i="17"/>
  <c r="I103" i="17"/>
  <c r="M83" i="17"/>
  <c r="L83" i="17"/>
  <c r="K83" i="17"/>
  <c r="J83" i="17"/>
  <c r="H91" i="17"/>
  <c r="I83" i="17"/>
  <c r="H79" i="17"/>
  <c r="K60" i="17"/>
  <c r="I60" i="17"/>
  <c r="W15" i="17"/>
  <c r="Y15" i="17"/>
  <c r="E133" i="17"/>
  <c r="E161" i="17"/>
  <c r="F93" i="17"/>
  <c r="L95" i="17"/>
  <c r="J95" i="17"/>
  <c r="L118" i="17"/>
  <c r="J118" i="17"/>
  <c r="D147" i="17"/>
  <c r="Z18" i="16"/>
  <c r="X18" i="16"/>
  <c r="W18" i="16"/>
  <c r="Y18" i="16"/>
  <c r="C146" i="13"/>
  <c r="D48" i="13"/>
  <c r="U53" i="12"/>
  <c r="X53" i="12"/>
  <c r="V53" i="12"/>
  <c r="X56" i="12"/>
  <c r="X57" i="12"/>
  <c r="X55" i="12"/>
  <c r="X33" i="12"/>
  <c r="V33" i="12"/>
  <c r="U33" i="12"/>
  <c r="U17" i="12"/>
  <c r="X17" i="12"/>
  <c r="V17" i="12"/>
  <c r="D104" i="13"/>
  <c r="C48" i="13"/>
  <c r="D76" i="13"/>
  <c r="D55" i="12"/>
  <c r="J53" i="10"/>
  <c r="L53" i="10"/>
  <c r="D160" i="13"/>
  <c r="I57" i="13"/>
  <c r="K57" i="13"/>
  <c r="G55" i="12"/>
  <c r="J37" i="12"/>
  <c r="I37" i="12"/>
  <c r="J62" i="10"/>
  <c r="L62" i="10"/>
  <c r="AA19" i="15"/>
  <c r="W19" i="15"/>
  <c r="Z19" i="15"/>
  <c r="X19" i="15"/>
  <c r="Y19" i="15"/>
  <c r="E104" i="13"/>
  <c r="K52" i="13"/>
  <c r="J52" i="13"/>
  <c r="I52" i="13"/>
  <c r="M52" i="13"/>
  <c r="L52" i="13"/>
  <c r="K11" i="13"/>
  <c r="J11" i="13"/>
  <c r="I11" i="13"/>
  <c r="M11" i="13"/>
  <c r="L11" i="13"/>
  <c r="M16" i="13"/>
  <c r="L16" i="13"/>
  <c r="K16" i="13"/>
  <c r="J16" i="13"/>
  <c r="I16" i="13"/>
  <c r="M97" i="13"/>
  <c r="L97" i="13"/>
  <c r="K97" i="13"/>
  <c r="J97" i="13"/>
  <c r="I97" i="13"/>
  <c r="J89" i="13"/>
  <c r="I89" i="13"/>
  <c r="M89" i="13"/>
  <c r="L89" i="13"/>
  <c r="K89" i="13"/>
  <c r="I58" i="13"/>
  <c r="L58" i="13"/>
  <c r="K58" i="13"/>
  <c r="J58" i="13"/>
  <c r="M58" i="13"/>
  <c r="I136" i="13"/>
  <c r="L136" i="13"/>
  <c r="K136" i="13"/>
  <c r="M136" i="13"/>
  <c r="J136" i="13"/>
  <c r="K61" i="13"/>
  <c r="J61" i="13"/>
  <c r="I61" i="13"/>
  <c r="M61" i="13"/>
  <c r="L61" i="13"/>
  <c r="K139" i="13"/>
  <c r="J139" i="13"/>
  <c r="M139" i="13"/>
  <c r="I139" i="13"/>
  <c r="L139" i="13"/>
  <c r="W34" i="12"/>
  <c r="W12" i="12"/>
  <c r="F55" i="10"/>
  <c r="F13" i="10"/>
  <c r="V16" i="14"/>
  <c r="U16" i="14"/>
  <c r="T16" i="14"/>
  <c r="W39" i="12"/>
  <c r="F59" i="10"/>
  <c r="H59" i="10"/>
  <c r="F39" i="10"/>
  <c r="H39" i="10"/>
  <c r="F60" i="8"/>
  <c r="M94" i="13"/>
  <c r="L94" i="13"/>
  <c r="I94" i="13"/>
  <c r="K94" i="13"/>
  <c r="J94" i="13"/>
  <c r="F76" i="13"/>
  <c r="W35" i="12"/>
  <c r="M14" i="12"/>
  <c r="J14" i="12"/>
  <c r="K14" i="12"/>
  <c r="I14" i="12"/>
  <c r="N14" i="12"/>
  <c r="L14" i="12"/>
  <c r="H56" i="12"/>
  <c r="V23" i="12"/>
  <c r="U23" i="12"/>
  <c r="V55" i="12"/>
  <c r="U55" i="12"/>
  <c r="V57" i="12"/>
  <c r="U57" i="12"/>
  <c r="J101" i="10"/>
  <c r="L101" i="10"/>
  <c r="F36" i="10"/>
  <c r="F40" i="10"/>
  <c r="F19" i="10"/>
  <c r="H86" i="8"/>
  <c r="S20" i="13"/>
  <c r="W11" i="12"/>
  <c r="W45" i="12"/>
  <c r="W32" i="12"/>
  <c r="M7" i="12"/>
  <c r="K7" i="12"/>
  <c r="H54" i="12"/>
  <c r="N7" i="12"/>
  <c r="L7" i="12"/>
  <c r="J7" i="12"/>
  <c r="I7" i="12"/>
  <c r="J40" i="12"/>
  <c r="I40" i="12"/>
  <c r="M40" i="12"/>
  <c r="N40" i="12"/>
  <c r="L40" i="12"/>
  <c r="K40" i="12"/>
  <c r="N27" i="12"/>
  <c r="K27" i="12"/>
  <c r="M27" i="12"/>
  <c r="I27" i="12"/>
  <c r="L27" i="12"/>
  <c r="J27" i="12"/>
  <c r="L55" i="10"/>
  <c r="J35" i="10"/>
  <c r="F14" i="10"/>
  <c r="L77" i="8"/>
  <c r="M120" i="13"/>
  <c r="L120" i="13"/>
  <c r="I120" i="13"/>
  <c r="J120" i="13"/>
  <c r="K120" i="13"/>
  <c r="E34" i="13"/>
  <c r="J26" i="13"/>
  <c r="L26" i="13"/>
  <c r="L34" i="10"/>
  <c r="L40" i="10"/>
  <c r="F21" i="10"/>
  <c r="H21" i="10"/>
  <c r="L86" i="8"/>
  <c r="M159" i="13"/>
  <c r="J159" i="13"/>
  <c r="I159" i="13"/>
  <c r="K159" i="13"/>
  <c r="L159" i="13"/>
  <c r="L57" i="13"/>
  <c r="J57" i="13"/>
  <c r="F20" i="13"/>
  <c r="J42" i="10"/>
  <c r="L42" i="10"/>
  <c r="H274" i="8"/>
  <c r="L281" i="8"/>
  <c r="L277" i="8"/>
  <c r="L274" i="8"/>
  <c r="F216" i="8"/>
  <c r="H216" i="8"/>
  <c r="L185" i="8"/>
  <c r="J194" i="8"/>
  <c r="J54" i="8"/>
  <c r="W36" i="6"/>
  <c r="V36" i="6"/>
  <c r="U36" i="6"/>
  <c r="S36" i="6"/>
  <c r="T36" i="6"/>
  <c r="V28" i="6"/>
  <c r="S28" i="6"/>
  <c r="T28" i="6"/>
  <c r="W28" i="6"/>
  <c r="U28" i="6"/>
  <c r="S26" i="5"/>
  <c r="U26" i="5"/>
  <c r="N176" i="3"/>
  <c r="M176" i="3"/>
  <c r="I187" i="3"/>
  <c r="K176" i="3"/>
  <c r="L176" i="3"/>
  <c r="J176" i="3"/>
  <c r="N160" i="3"/>
  <c r="L160" i="3"/>
  <c r="M160" i="3"/>
  <c r="J160" i="3"/>
  <c r="K160" i="3"/>
  <c r="I193" i="3"/>
  <c r="N33" i="2"/>
  <c r="M33" i="2"/>
  <c r="K33" i="2"/>
  <c r="L33" i="2"/>
  <c r="J33" i="2"/>
  <c r="M19" i="2"/>
  <c r="L19" i="2"/>
  <c r="J239" i="8"/>
  <c r="L239" i="8"/>
  <c r="L236" i="8"/>
  <c r="J235" i="8"/>
  <c r="J232" i="8"/>
  <c r="J229" i="8"/>
  <c r="H239" i="8"/>
  <c r="J151" i="8"/>
  <c r="L151" i="8"/>
  <c r="L148" i="8"/>
  <c r="J147" i="8"/>
  <c r="J144" i="8"/>
  <c r="J141" i="8"/>
  <c r="H151" i="8"/>
  <c r="L19" i="5"/>
  <c r="K19" i="5"/>
  <c r="J19" i="5"/>
  <c r="I19" i="5"/>
  <c r="M19" i="5"/>
  <c r="G67" i="2"/>
  <c r="W27" i="6"/>
  <c r="V27" i="6"/>
  <c r="S27" i="6"/>
  <c r="U27" i="6"/>
  <c r="T27" i="6"/>
  <c r="H122" i="8"/>
  <c r="L131" i="8"/>
  <c r="L128" i="8"/>
  <c r="L125" i="8"/>
  <c r="S45" i="6"/>
  <c r="U45" i="6"/>
  <c r="T45" i="6"/>
  <c r="W45" i="6"/>
  <c r="V45" i="6"/>
  <c r="T20" i="13"/>
  <c r="L15" i="10"/>
  <c r="H282" i="8"/>
  <c r="F229" i="8"/>
  <c r="F186" i="8"/>
  <c r="F98" i="8"/>
  <c r="H98" i="8"/>
  <c r="L32" i="6"/>
  <c r="J32" i="6"/>
  <c r="I32" i="6"/>
  <c r="K32" i="6"/>
  <c r="M32" i="6"/>
  <c r="K37" i="6"/>
  <c r="J37" i="6"/>
  <c r="I37" i="6"/>
  <c r="M37" i="6"/>
  <c r="L37" i="6"/>
  <c r="M44" i="6"/>
  <c r="J44" i="6"/>
  <c r="I44" i="6"/>
  <c r="K44" i="6"/>
  <c r="L44" i="6"/>
  <c r="S48" i="5"/>
  <c r="W48" i="5"/>
  <c r="U48" i="5"/>
  <c r="V48" i="5"/>
  <c r="T48" i="5"/>
  <c r="W52" i="5"/>
  <c r="W50" i="5"/>
  <c r="I42" i="5"/>
  <c r="M42" i="5"/>
  <c r="J42" i="5"/>
  <c r="L42" i="5"/>
  <c r="K42" i="5"/>
  <c r="V28" i="5"/>
  <c r="T28" i="5"/>
  <c r="H189" i="3"/>
  <c r="U38" i="5"/>
  <c r="T38" i="5"/>
  <c r="W38" i="5"/>
  <c r="V38" i="5"/>
  <c r="S38" i="5"/>
  <c r="J77" i="8"/>
  <c r="L35" i="5"/>
  <c r="K35" i="5"/>
  <c r="J35" i="5"/>
  <c r="I35" i="5"/>
  <c r="M35" i="5"/>
  <c r="E195" i="3"/>
  <c r="T30" i="6"/>
  <c r="S30" i="6"/>
  <c r="U30" i="6"/>
  <c r="V30" i="6"/>
  <c r="W30" i="6"/>
  <c r="F282" i="8"/>
  <c r="L251" i="8"/>
  <c r="J260" i="8"/>
  <c r="H164" i="8"/>
  <c r="L171" i="8"/>
  <c r="L167" i="8"/>
  <c r="L164" i="8"/>
  <c r="J124" i="8"/>
  <c r="F43" i="8"/>
  <c r="H43" i="8"/>
  <c r="J20" i="6"/>
  <c r="I20" i="6"/>
  <c r="L20" i="6"/>
  <c r="M20" i="6"/>
  <c r="K20" i="6"/>
  <c r="T47" i="5"/>
  <c r="V47" i="5"/>
  <c r="V12" i="5"/>
  <c r="T12" i="5"/>
  <c r="K210" i="3"/>
  <c r="J210" i="3"/>
  <c r="N210" i="3"/>
  <c r="M210" i="3"/>
  <c r="L210" i="3"/>
  <c r="E188" i="3"/>
  <c r="L177" i="3"/>
  <c r="M177" i="3"/>
  <c r="K167" i="3"/>
  <c r="M167" i="3"/>
  <c r="L167" i="3"/>
  <c r="J167" i="3"/>
  <c r="N167" i="3"/>
  <c r="G189" i="3"/>
  <c r="U30" i="5"/>
  <c r="T30" i="5"/>
  <c r="S30" i="5"/>
  <c r="V30" i="5"/>
  <c r="W30" i="5"/>
  <c r="F240" i="8"/>
  <c r="M215" i="3"/>
  <c r="L215" i="3"/>
  <c r="F164" i="8"/>
  <c r="L122" i="8"/>
  <c r="F125" i="8"/>
  <c r="F10" i="8"/>
  <c r="H10" i="8"/>
  <c r="F212" i="8"/>
  <c r="F107" i="8"/>
  <c r="H107" i="8"/>
  <c r="F195" i="8"/>
  <c r="F283" i="8"/>
  <c r="F170" i="8"/>
  <c r="H170" i="8"/>
  <c r="F17" i="8"/>
  <c r="H17" i="8"/>
  <c r="F167" i="8"/>
  <c r="F255" i="8"/>
  <c r="J8" i="6"/>
  <c r="L8" i="6"/>
  <c r="J48" i="6"/>
  <c r="L48" i="6"/>
  <c r="H210" i="8"/>
  <c r="L219" i="8"/>
  <c r="L216" i="8"/>
  <c r="L213" i="8"/>
  <c r="J84" i="8"/>
  <c r="L84" i="8"/>
  <c r="L65" i="8"/>
  <c r="F56" i="12"/>
  <c r="F107" i="10"/>
  <c r="H107" i="10"/>
  <c r="M58" i="2"/>
  <c r="L58" i="2"/>
  <c r="K8" i="2"/>
  <c r="J8" i="2"/>
  <c r="M8" i="2"/>
  <c r="N8" i="2"/>
  <c r="L8" i="2"/>
  <c r="I18" i="2"/>
  <c r="M15" i="2"/>
  <c r="L15" i="2"/>
  <c r="J15" i="2"/>
  <c r="K15" i="2"/>
  <c r="N15" i="2"/>
  <c r="S21" i="17"/>
  <c r="G161" i="17"/>
  <c r="G149" i="17"/>
  <c r="F107" i="17"/>
  <c r="F79" i="17"/>
  <c r="F91" i="17"/>
  <c r="L103" i="17"/>
  <c r="J103" i="17"/>
  <c r="R9" i="16"/>
  <c r="Z20" i="16"/>
  <c r="Y20" i="16"/>
  <c r="X20" i="16"/>
  <c r="W20" i="16"/>
  <c r="X19" i="16"/>
  <c r="W19" i="16"/>
  <c r="Z19" i="16"/>
  <c r="Y19" i="16"/>
  <c r="C118" i="13"/>
  <c r="Y15" i="13"/>
  <c r="X15" i="13"/>
  <c r="W15" i="13"/>
  <c r="Z15" i="13"/>
  <c r="AA15" i="13"/>
  <c r="X49" i="12"/>
  <c r="V49" i="12"/>
  <c r="U49" i="12"/>
  <c r="D54" i="12"/>
  <c r="G104" i="13"/>
  <c r="V42" i="12"/>
  <c r="U42" i="12"/>
  <c r="X42" i="12"/>
  <c r="V26" i="12"/>
  <c r="X26" i="12"/>
  <c r="U26" i="12"/>
  <c r="X27" i="12"/>
  <c r="X28" i="12"/>
  <c r="G160" i="13"/>
  <c r="I152" i="13"/>
  <c r="K152" i="13"/>
  <c r="J54" i="10"/>
  <c r="L54" i="10"/>
  <c r="Y9" i="15"/>
  <c r="X9" i="15"/>
  <c r="W9" i="15"/>
  <c r="AA9" i="15"/>
  <c r="Z9" i="15"/>
  <c r="W16" i="15"/>
  <c r="Y16" i="15"/>
  <c r="X16" i="15"/>
  <c r="AA16" i="15"/>
  <c r="Z16" i="15"/>
  <c r="Y19" i="13"/>
  <c r="AA19" i="13"/>
  <c r="Z19" i="13"/>
  <c r="X19" i="13"/>
  <c r="W19" i="13"/>
  <c r="M28" i="13"/>
  <c r="L28" i="13"/>
  <c r="K28" i="13"/>
  <c r="J28" i="13"/>
  <c r="I28" i="13"/>
  <c r="M106" i="13"/>
  <c r="L106" i="13"/>
  <c r="K106" i="13"/>
  <c r="J106" i="13"/>
  <c r="I106" i="13"/>
  <c r="J29" i="13"/>
  <c r="I29" i="13"/>
  <c r="M29" i="13"/>
  <c r="L29" i="13"/>
  <c r="K29" i="13"/>
  <c r="J98" i="13"/>
  <c r="I98" i="13"/>
  <c r="M98" i="13"/>
  <c r="L98" i="13"/>
  <c r="K98" i="13"/>
  <c r="I10" i="13"/>
  <c r="L10" i="13"/>
  <c r="M10" i="13"/>
  <c r="K10" i="13"/>
  <c r="J10" i="13"/>
  <c r="I67" i="13"/>
  <c r="L67" i="13"/>
  <c r="M67" i="13"/>
  <c r="K67" i="13"/>
  <c r="J67" i="13"/>
  <c r="I144" i="13"/>
  <c r="L144" i="13"/>
  <c r="K144" i="13"/>
  <c r="J144" i="13"/>
  <c r="M144" i="13"/>
  <c r="K70" i="13"/>
  <c r="M70" i="13"/>
  <c r="L70" i="13"/>
  <c r="J70" i="13"/>
  <c r="I70" i="13"/>
  <c r="K148" i="13"/>
  <c r="J148" i="13"/>
  <c r="M148" i="13"/>
  <c r="L148" i="13"/>
  <c r="I148" i="13"/>
  <c r="L11" i="12"/>
  <c r="K11" i="12"/>
  <c r="C53" i="12"/>
  <c r="H54" i="10"/>
  <c r="F11" i="10"/>
  <c r="F65" i="8"/>
  <c r="V11" i="14"/>
  <c r="U11" i="14"/>
  <c r="T11" i="14"/>
  <c r="V21" i="14"/>
  <c r="T15" i="14"/>
  <c r="S23" i="14"/>
  <c r="V15" i="14"/>
  <c r="U15" i="14"/>
  <c r="N38" i="12"/>
  <c r="M38" i="12"/>
  <c r="L38" i="12"/>
  <c r="I38" i="12"/>
  <c r="J38" i="12"/>
  <c r="K38" i="12"/>
  <c r="H58" i="10"/>
  <c r="J58" i="10"/>
  <c r="F38" i="10"/>
  <c r="F87" i="8"/>
  <c r="M134" i="13"/>
  <c r="J134" i="13"/>
  <c r="I134" i="13"/>
  <c r="L134" i="13"/>
  <c r="K134" i="13"/>
  <c r="M25" i="13"/>
  <c r="L25" i="13"/>
  <c r="I25" i="13"/>
  <c r="K25" i="13"/>
  <c r="J25" i="13"/>
  <c r="F104" i="13"/>
  <c r="W13" i="12"/>
  <c r="U27" i="12"/>
  <c r="V27" i="12"/>
  <c r="V7" i="12"/>
  <c r="U7" i="12"/>
  <c r="V6" i="12"/>
  <c r="U6" i="12"/>
  <c r="J109" i="10"/>
  <c r="L109" i="10"/>
  <c r="J81" i="10"/>
  <c r="L56" i="10"/>
  <c r="H34" i="10"/>
  <c r="F79" i="10"/>
  <c r="F17" i="10"/>
  <c r="H17" i="10"/>
  <c r="E90" i="13"/>
  <c r="U32" i="12"/>
  <c r="V32" i="12"/>
  <c r="V14" i="12"/>
  <c r="U14" i="12"/>
  <c r="W17" i="12"/>
  <c r="W49" i="12"/>
  <c r="W36" i="12"/>
  <c r="M12" i="12"/>
  <c r="K12" i="12"/>
  <c r="N12" i="12"/>
  <c r="I12" i="12"/>
  <c r="L12" i="12"/>
  <c r="J12" i="12"/>
  <c r="J44" i="12"/>
  <c r="I44" i="12"/>
  <c r="M44" i="12"/>
  <c r="K44" i="12"/>
  <c r="L44" i="12"/>
  <c r="N44" i="12"/>
  <c r="N45" i="12"/>
  <c r="N31" i="12"/>
  <c r="K31" i="12"/>
  <c r="J31" i="12"/>
  <c r="I31" i="12"/>
  <c r="L31" i="12"/>
  <c r="M31" i="12"/>
  <c r="H77" i="10"/>
  <c r="F53" i="10"/>
  <c r="L33" i="10"/>
  <c r="F12" i="10"/>
  <c r="U21" i="14"/>
  <c r="J112" i="13"/>
  <c r="L112" i="13"/>
  <c r="M68" i="13"/>
  <c r="L68" i="13"/>
  <c r="I68" i="13"/>
  <c r="H76" i="13"/>
  <c r="K68" i="13"/>
  <c r="J68" i="13"/>
  <c r="E53" i="12"/>
  <c r="E54" i="12"/>
  <c r="H56" i="10"/>
  <c r="J56" i="10"/>
  <c r="F32" i="10"/>
  <c r="H32" i="10"/>
  <c r="L59" i="10"/>
  <c r="H19" i="10"/>
  <c r="J19" i="10"/>
  <c r="L78" i="8"/>
  <c r="K155" i="13"/>
  <c r="J155" i="13"/>
  <c r="I155" i="13"/>
  <c r="M155" i="13"/>
  <c r="L155" i="13"/>
  <c r="M99" i="13"/>
  <c r="J99" i="13"/>
  <c r="I99" i="13"/>
  <c r="L99" i="13"/>
  <c r="K99" i="13"/>
  <c r="F62" i="13"/>
  <c r="M9" i="13"/>
  <c r="J9" i="13"/>
  <c r="I9" i="13"/>
  <c r="L9" i="13"/>
  <c r="K9" i="13"/>
  <c r="F60" i="10"/>
  <c r="H14" i="10"/>
  <c r="J14" i="10"/>
  <c r="F273" i="8"/>
  <c r="J283" i="8"/>
  <c r="L280" i="8"/>
  <c r="J279" i="8"/>
  <c r="J276" i="8"/>
  <c r="L276" i="8"/>
  <c r="J273" i="8"/>
  <c r="H283" i="8"/>
  <c r="J214" i="8"/>
  <c r="J187" i="8"/>
  <c r="H197" i="8"/>
  <c r="J197" i="8"/>
  <c r="H193" i="8"/>
  <c r="H190" i="8"/>
  <c r="J190" i="8"/>
  <c r="H187" i="8"/>
  <c r="F171" i="8"/>
  <c r="F108" i="8"/>
  <c r="H108" i="8"/>
  <c r="J62" i="8"/>
  <c r="L26" i="6"/>
  <c r="J26" i="6"/>
  <c r="V20" i="6"/>
  <c r="U20" i="6"/>
  <c r="W20" i="6"/>
  <c r="S20" i="6"/>
  <c r="T20" i="6"/>
  <c r="M39" i="5"/>
  <c r="L39" i="5"/>
  <c r="J39" i="5"/>
  <c r="K39" i="5"/>
  <c r="I39" i="5"/>
  <c r="I20" i="5"/>
  <c r="K20" i="5"/>
  <c r="M213" i="3"/>
  <c r="L213" i="3"/>
  <c r="M174" i="3"/>
  <c r="L174" i="3"/>
  <c r="M158" i="3"/>
  <c r="L158" i="3"/>
  <c r="L229" i="8"/>
  <c r="J238" i="8"/>
  <c r="L141" i="8"/>
  <c r="J150" i="8"/>
  <c r="L18" i="6"/>
  <c r="K18" i="6"/>
  <c r="J18" i="6"/>
  <c r="I18" i="6"/>
  <c r="M18" i="6"/>
  <c r="M39" i="2"/>
  <c r="J39" i="2"/>
  <c r="L39" i="2"/>
  <c r="K39" i="2"/>
  <c r="I42" i="2"/>
  <c r="N39" i="2"/>
  <c r="F67" i="2"/>
  <c r="F120" i="8"/>
  <c r="J130" i="8"/>
  <c r="J127" i="8"/>
  <c r="U35" i="6"/>
  <c r="S35" i="6"/>
  <c r="W35" i="6"/>
  <c r="V35" i="6"/>
  <c r="T35" i="6"/>
  <c r="W34" i="6"/>
  <c r="T34" i="6"/>
  <c r="V34" i="6"/>
  <c r="S34" i="6"/>
  <c r="U34" i="6"/>
  <c r="AA10" i="13"/>
  <c r="Z10" i="13"/>
  <c r="W10" i="13"/>
  <c r="Y10" i="13"/>
  <c r="X10" i="13"/>
  <c r="L14" i="10"/>
  <c r="F166" i="8"/>
  <c r="H56" i="8"/>
  <c r="J56" i="8"/>
  <c r="W31" i="6"/>
  <c r="V31" i="6"/>
  <c r="S31" i="6"/>
  <c r="T31" i="6"/>
  <c r="U31" i="6"/>
  <c r="I25" i="6"/>
  <c r="L25" i="6"/>
  <c r="M25" i="6"/>
  <c r="J25" i="6"/>
  <c r="K25" i="6"/>
  <c r="M27" i="6"/>
  <c r="M26" i="6"/>
  <c r="S12" i="6"/>
  <c r="W12" i="6"/>
  <c r="V12" i="6"/>
  <c r="T12" i="6"/>
  <c r="U12" i="6"/>
  <c r="K45" i="6"/>
  <c r="J45" i="6"/>
  <c r="I45" i="6"/>
  <c r="M45" i="6"/>
  <c r="L45" i="6"/>
  <c r="M52" i="6"/>
  <c r="J52" i="6"/>
  <c r="L52" i="6"/>
  <c r="I52" i="6"/>
  <c r="K52" i="6"/>
  <c r="F196" i="3"/>
  <c r="F186" i="3"/>
  <c r="F43" i="2"/>
  <c r="L62" i="8"/>
  <c r="E191" i="3"/>
  <c r="M21" i="6"/>
  <c r="I21" i="6"/>
  <c r="L21" i="6"/>
  <c r="K21" i="6"/>
  <c r="J21" i="6"/>
  <c r="J280" i="8"/>
  <c r="J253" i="8"/>
  <c r="L253" i="8"/>
  <c r="H263" i="8"/>
  <c r="J263" i="8"/>
  <c r="H259" i="8"/>
  <c r="H256" i="8"/>
  <c r="J256" i="8"/>
  <c r="H253" i="8"/>
  <c r="L240" i="8"/>
  <c r="L195" i="8"/>
  <c r="F163" i="8"/>
  <c r="J173" i="8"/>
  <c r="L173" i="8"/>
  <c r="L170" i="8"/>
  <c r="J169" i="8"/>
  <c r="J166" i="8"/>
  <c r="L166" i="8"/>
  <c r="J163" i="8"/>
  <c r="H173" i="8"/>
  <c r="F16" i="8"/>
  <c r="H16" i="8"/>
  <c r="V38" i="6"/>
  <c r="U38" i="6"/>
  <c r="T38" i="6"/>
  <c r="S38" i="6"/>
  <c r="W38" i="6"/>
  <c r="J13" i="6"/>
  <c r="L13" i="6"/>
  <c r="T7" i="6"/>
  <c r="S7" i="6"/>
  <c r="W7" i="6"/>
  <c r="V7" i="6"/>
  <c r="U7" i="6"/>
  <c r="K49" i="6"/>
  <c r="I49" i="6"/>
  <c r="T35" i="5"/>
  <c r="W35" i="5"/>
  <c r="S35" i="5"/>
  <c r="V35" i="5"/>
  <c r="U35" i="5"/>
  <c r="V23" i="5"/>
  <c r="T23" i="5"/>
  <c r="M208" i="3"/>
  <c r="L208" i="3"/>
  <c r="G187" i="3"/>
  <c r="L165" i="3"/>
  <c r="M165" i="3"/>
  <c r="K155" i="3"/>
  <c r="J155" i="3"/>
  <c r="L155" i="3"/>
  <c r="M155" i="3"/>
  <c r="N155" i="3"/>
  <c r="I188" i="3"/>
  <c r="K137" i="3"/>
  <c r="J137" i="3"/>
  <c r="M137" i="3"/>
  <c r="N137" i="3"/>
  <c r="L137" i="3"/>
  <c r="K40" i="5"/>
  <c r="J40" i="5"/>
  <c r="L40" i="5"/>
  <c r="I40" i="5"/>
  <c r="M40" i="5"/>
  <c r="V13" i="6"/>
  <c r="U13" i="6"/>
  <c r="W13" i="6"/>
  <c r="T13" i="6"/>
  <c r="S13" i="6"/>
  <c r="H235" i="8"/>
  <c r="F119" i="8"/>
  <c r="F147" i="8"/>
  <c r="F18" i="8"/>
  <c r="H18" i="8"/>
  <c r="F234" i="8"/>
  <c r="F121" i="8"/>
  <c r="F209" i="8"/>
  <c r="F12" i="8"/>
  <c r="H12" i="8"/>
  <c r="F192" i="8"/>
  <c r="H192" i="8"/>
  <c r="F36" i="8"/>
  <c r="H36" i="8"/>
  <c r="F175" i="8"/>
  <c r="F263" i="8"/>
  <c r="K48" i="5"/>
  <c r="J48" i="5"/>
  <c r="I48" i="5"/>
  <c r="L48" i="5"/>
  <c r="M48" i="5"/>
  <c r="M52" i="5"/>
  <c r="W47" i="6"/>
  <c r="V47" i="6"/>
  <c r="U47" i="6"/>
  <c r="S47" i="6"/>
  <c r="T47" i="6"/>
  <c r="J49" i="6"/>
  <c r="L49" i="6"/>
  <c r="M11" i="5"/>
  <c r="L11" i="5"/>
  <c r="I11" i="5"/>
  <c r="K11" i="5"/>
  <c r="J11" i="5"/>
  <c r="J17" i="5"/>
  <c r="M17" i="5"/>
  <c r="L17" i="5"/>
  <c r="K17" i="5"/>
  <c r="I17" i="5"/>
  <c r="M20" i="5"/>
  <c r="F208" i="8"/>
  <c r="J218" i="8"/>
  <c r="J215" i="8"/>
  <c r="U25" i="6"/>
  <c r="W25" i="6"/>
  <c r="V25" i="6"/>
  <c r="T25" i="6"/>
  <c r="S25" i="6"/>
  <c r="F108" i="10"/>
  <c r="H108" i="10"/>
  <c r="L62" i="2"/>
  <c r="M62" i="2"/>
  <c r="M59" i="2"/>
  <c r="L59" i="2"/>
  <c r="K12" i="2"/>
  <c r="J12" i="2"/>
  <c r="N12" i="2"/>
  <c r="M12" i="2"/>
  <c r="L12" i="2"/>
  <c r="M22" i="2"/>
  <c r="J22" i="2"/>
  <c r="L22" i="2"/>
  <c r="K22" i="2"/>
  <c r="N22" i="2"/>
  <c r="N48" i="2"/>
  <c r="M57" i="17"/>
  <c r="L57" i="17"/>
  <c r="K57" i="17"/>
  <c r="J57" i="17"/>
  <c r="I57" i="17"/>
  <c r="Q21" i="17"/>
  <c r="E149" i="17"/>
  <c r="F133" i="17"/>
  <c r="F119" i="17"/>
  <c r="F149" i="17"/>
  <c r="U21" i="16"/>
  <c r="J54" i="17"/>
  <c r="L54" i="17"/>
  <c r="L112" i="17"/>
  <c r="J112" i="17"/>
  <c r="D135" i="17"/>
  <c r="S9" i="16"/>
  <c r="T9" i="16"/>
  <c r="U9" i="16"/>
  <c r="Z10" i="16"/>
  <c r="X10" i="16"/>
  <c r="V9" i="16"/>
  <c r="AA18" i="16" s="1"/>
  <c r="Y10" i="16"/>
  <c r="W10" i="16"/>
  <c r="D90" i="13"/>
  <c r="D34" i="13"/>
  <c r="U45" i="12"/>
  <c r="V45" i="12"/>
  <c r="X45" i="12"/>
  <c r="X29" i="12"/>
  <c r="V29" i="12"/>
  <c r="U29" i="12"/>
  <c r="X11" i="12"/>
  <c r="U11" i="12"/>
  <c r="V11" i="12"/>
  <c r="X15" i="12"/>
  <c r="X12" i="12"/>
  <c r="X14" i="12"/>
  <c r="D146" i="13"/>
  <c r="X16" i="13"/>
  <c r="W16" i="13"/>
  <c r="AA16" i="13"/>
  <c r="Z16" i="13"/>
  <c r="Y16" i="13"/>
  <c r="X8" i="13"/>
  <c r="W8" i="13"/>
  <c r="AA8" i="13"/>
  <c r="Z8" i="13"/>
  <c r="Y8" i="13"/>
  <c r="C104" i="13"/>
  <c r="I74" i="13"/>
  <c r="K74" i="13"/>
  <c r="J45" i="12"/>
  <c r="I45" i="12"/>
  <c r="A11" i="12"/>
  <c r="A14" i="12"/>
  <c r="G53" i="12"/>
  <c r="G57" i="12" s="1"/>
  <c r="J11" i="12"/>
  <c r="A15" i="12"/>
  <c r="A12" i="12"/>
  <c r="A13" i="12"/>
  <c r="I11" i="12"/>
  <c r="Z18" i="15"/>
  <c r="Y18" i="15"/>
  <c r="AA18" i="15"/>
  <c r="X18" i="15"/>
  <c r="W18" i="15"/>
  <c r="M151" i="13"/>
  <c r="J151" i="13"/>
  <c r="I151" i="13"/>
  <c r="L151" i="13"/>
  <c r="K151" i="13"/>
  <c r="K86" i="13"/>
  <c r="J86" i="13"/>
  <c r="I86" i="13"/>
  <c r="M86" i="13"/>
  <c r="L86" i="13"/>
  <c r="M128" i="13"/>
  <c r="L128" i="13"/>
  <c r="I128" i="13"/>
  <c r="J128" i="13"/>
  <c r="K128" i="13"/>
  <c r="M37" i="13"/>
  <c r="L37" i="13"/>
  <c r="K37" i="13"/>
  <c r="J37" i="13"/>
  <c r="I37" i="13"/>
  <c r="M114" i="13"/>
  <c r="L114" i="13"/>
  <c r="K114" i="13"/>
  <c r="J114" i="13"/>
  <c r="I114" i="13"/>
  <c r="J38" i="13"/>
  <c r="I38" i="13"/>
  <c r="M38" i="13"/>
  <c r="L38" i="13"/>
  <c r="K38" i="13"/>
  <c r="J107" i="13"/>
  <c r="I107" i="13"/>
  <c r="M107" i="13"/>
  <c r="L107" i="13"/>
  <c r="K107" i="13"/>
  <c r="I14" i="13"/>
  <c r="L14" i="13"/>
  <c r="K14" i="13"/>
  <c r="J14" i="13"/>
  <c r="M14" i="13"/>
  <c r="I75" i="13"/>
  <c r="L75" i="13"/>
  <c r="K75" i="13"/>
  <c r="J75" i="13"/>
  <c r="M75" i="13"/>
  <c r="I153" i="13"/>
  <c r="L153" i="13"/>
  <c r="K153" i="13"/>
  <c r="M153" i="13"/>
  <c r="J153" i="13"/>
  <c r="H160" i="13"/>
  <c r="K79" i="13"/>
  <c r="J79" i="13"/>
  <c r="I79" i="13"/>
  <c r="L79" i="13"/>
  <c r="M79" i="13"/>
  <c r="K156" i="13"/>
  <c r="J156" i="13"/>
  <c r="M156" i="13"/>
  <c r="L156" i="13"/>
  <c r="I156" i="13"/>
  <c r="L30" i="12"/>
  <c r="K30" i="12"/>
  <c r="L37" i="10"/>
  <c r="H9" i="10"/>
  <c r="U14" i="14"/>
  <c r="T14" i="14"/>
  <c r="V14" i="14"/>
  <c r="K138" i="13"/>
  <c r="J138" i="13"/>
  <c r="I138" i="13"/>
  <c r="M138" i="13"/>
  <c r="H146" i="13"/>
  <c r="L138" i="13"/>
  <c r="L83" i="13"/>
  <c r="K83" i="13"/>
  <c r="J83" i="13"/>
  <c r="I83" i="13"/>
  <c r="M83" i="13"/>
  <c r="L31" i="13"/>
  <c r="K31" i="13"/>
  <c r="J31" i="13"/>
  <c r="I31" i="13"/>
  <c r="M31" i="13"/>
  <c r="W31" i="12"/>
  <c r="H20" i="10"/>
  <c r="J20" i="10"/>
  <c r="F85" i="8"/>
  <c r="H85" i="8"/>
  <c r="K129" i="13"/>
  <c r="J129" i="13"/>
  <c r="I129" i="13"/>
  <c r="M129" i="13"/>
  <c r="L129" i="13"/>
  <c r="F90" i="13"/>
  <c r="U52" i="12"/>
  <c r="V52" i="12"/>
  <c r="U28" i="12"/>
  <c r="V28" i="12"/>
  <c r="V31" i="12"/>
  <c r="U31" i="12"/>
  <c r="V12" i="12"/>
  <c r="U12" i="12"/>
  <c r="V10" i="12"/>
  <c r="U10" i="12"/>
  <c r="L85" i="10"/>
  <c r="J80" i="10"/>
  <c r="H15" i="10"/>
  <c r="J15" i="10"/>
  <c r="L82" i="8"/>
  <c r="M22" i="13"/>
  <c r="J22" i="13"/>
  <c r="L22" i="13"/>
  <c r="K22" i="13"/>
  <c r="I22" i="13"/>
  <c r="E20" i="13"/>
  <c r="L29" i="12"/>
  <c r="J29" i="12"/>
  <c r="M29" i="12"/>
  <c r="K29" i="12"/>
  <c r="I29" i="12"/>
  <c r="N29" i="12"/>
  <c r="W21" i="12"/>
  <c r="W53" i="12"/>
  <c r="W40" i="12"/>
  <c r="J16" i="12"/>
  <c r="M16" i="12"/>
  <c r="N16" i="12"/>
  <c r="L16" i="12"/>
  <c r="I16" i="12"/>
  <c r="K16" i="12"/>
  <c r="J48" i="12"/>
  <c r="I48" i="12"/>
  <c r="M48" i="12"/>
  <c r="N48" i="12"/>
  <c r="L48" i="12"/>
  <c r="K48" i="12"/>
  <c r="N50" i="12"/>
  <c r="N35" i="12"/>
  <c r="K35" i="12"/>
  <c r="I35" i="12"/>
  <c r="L35" i="12"/>
  <c r="J35" i="12"/>
  <c r="M35" i="12"/>
  <c r="N37" i="12"/>
  <c r="F31" i="10"/>
  <c r="H31" i="10"/>
  <c r="H10" i="10"/>
  <c r="J10" i="10"/>
  <c r="F75" i="8"/>
  <c r="H75" i="8"/>
  <c r="U17" i="14"/>
  <c r="T17" i="14"/>
  <c r="V17" i="14"/>
  <c r="J60" i="13"/>
  <c r="L60" i="13"/>
  <c r="L15" i="13"/>
  <c r="J15" i="13"/>
  <c r="H64" i="10"/>
  <c r="J64" i="10"/>
  <c r="L41" i="10"/>
  <c r="L78" i="10"/>
  <c r="T21" i="15"/>
  <c r="J92" i="13"/>
  <c r="L92" i="13"/>
  <c r="M47" i="13"/>
  <c r="J47" i="13"/>
  <c r="I47" i="13"/>
  <c r="K47" i="13"/>
  <c r="L47" i="13"/>
  <c r="F58" i="10"/>
  <c r="L273" i="8"/>
  <c r="J282" i="8"/>
  <c r="J186" i="8"/>
  <c r="H196" i="8"/>
  <c r="J146" i="8"/>
  <c r="L146" i="8"/>
  <c r="L61" i="8"/>
  <c r="U18" i="5"/>
  <c r="S18" i="5"/>
  <c r="K12" i="5"/>
  <c r="I12" i="5"/>
  <c r="M12" i="5"/>
  <c r="L12" i="5"/>
  <c r="J12" i="5"/>
  <c r="K211" i="3"/>
  <c r="N211" i="3"/>
  <c r="L211" i="3"/>
  <c r="M211" i="3"/>
  <c r="J211" i="3"/>
  <c r="L172" i="3"/>
  <c r="K172" i="3"/>
  <c r="J172" i="3"/>
  <c r="N172" i="3"/>
  <c r="M172" i="3"/>
  <c r="K156" i="3"/>
  <c r="N156" i="3"/>
  <c r="M156" i="3"/>
  <c r="L156" i="3"/>
  <c r="J156" i="3"/>
  <c r="I189" i="3"/>
  <c r="M61" i="2"/>
  <c r="N61" i="2"/>
  <c r="K61" i="2"/>
  <c r="L61" i="2"/>
  <c r="J61" i="2"/>
  <c r="E18" i="2"/>
  <c r="J231" i="8"/>
  <c r="L231" i="8"/>
  <c r="H241" i="8"/>
  <c r="J241" i="8"/>
  <c r="H237" i="8"/>
  <c r="H234" i="8"/>
  <c r="H231" i="8"/>
  <c r="L218" i="8"/>
  <c r="J143" i="8"/>
  <c r="L143" i="8"/>
  <c r="H153" i="8"/>
  <c r="J153" i="8"/>
  <c r="H149" i="8"/>
  <c r="H146" i="8"/>
  <c r="H143" i="8"/>
  <c r="V33" i="5"/>
  <c r="U33" i="5"/>
  <c r="T33" i="5"/>
  <c r="S33" i="5"/>
  <c r="W33" i="5"/>
  <c r="V14" i="5"/>
  <c r="U14" i="5"/>
  <c r="T14" i="5"/>
  <c r="S14" i="5"/>
  <c r="W14" i="5"/>
  <c r="F210" i="8"/>
  <c r="F130" i="8"/>
  <c r="L127" i="8"/>
  <c r="L123" i="8"/>
  <c r="L120" i="8"/>
  <c r="U43" i="6"/>
  <c r="T43" i="6"/>
  <c r="S43" i="6"/>
  <c r="W43" i="6"/>
  <c r="V43" i="6"/>
  <c r="W42" i="6"/>
  <c r="T42" i="6"/>
  <c r="U42" i="6"/>
  <c r="S42" i="6"/>
  <c r="V42" i="6"/>
  <c r="Z17" i="13"/>
  <c r="Y17" i="13"/>
  <c r="X17" i="13"/>
  <c r="W17" i="13"/>
  <c r="AA17" i="13"/>
  <c r="Q20" i="13"/>
  <c r="L11" i="10"/>
  <c r="L275" i="8"/>
  <c r="H214" i="8"/>
  <c r="H60" i="8"/>
  <c r="H64" i="8"/>
  <c r="J64" i="8"/>
  <c r="L31" i="6"/>
  <c r="J31" i="6"/>
  <c r="I17" i="6"/>
  <c r="M17" i="6"/>
  <c r="K17" i="6"/>
  <c r="L17" i="6"/>
  <c r="J17" i="6"/>
  <c r="L10" i="6"/>
  <c r="J10" i="6"/>
  <c r="J34" i="6"/>
  <c r="M34" i="6"/>
  <c r="L34" i="6"/>
  <c r="K34" i="6"/>
  <c r="I34" i="6"/>
  <c r="V52" i="5"/>
  <c r="T52" i="5"/>
  <c r="I47" i="5"/>
  <c r="K47" i="5"/>
  <c r="S40" i="5"/>
  <c r="W40" i="5"/>
  <c r="V40" i="5"/>
  <c r="U40" i="5"/>
  <c r="T40" i="5"/>
  <c r="I34" i="5"/>
  <c r="L34" i="5"/>
  <c r="M34" i="5"/>
  <c r="K34" i="5"/>
  <c r="J34" i="5"/>
  <c r="V20" i="5"/>
  <c r="T20" i="5"/>
  <c r="I15" i="5"/>
  <c r="M15" i="5"/>
  <c r="K15" i="5"/>
  <c r="J15" i="5"/>
  <c r="L15" i="5"/>
  <c r="I7" i="5"/>
  <c r="M7" i="5"/>
  <c r="L7" i="5"/>
  <c r="K7" i="5"/>
  <c r="J7" i="5"/>
  <c r="M9" i="5"/>
  <c r="H195" i="3"/>
  <c r="F193" i="3"/>
  <c r="J233" i="8"/>
  <c r="W19" i="6"/>
  <c r="S19" i="6"/>
  <c r="V19" i="6"/>
  <c r="U19" i="6"/>
  <c r="T19" i="6"/>
  <c r="M30" i="5"/>
  <c r="L30" i="5"/>
  <c r="K30" i="5"/>
  <c r="J30" i="5"/>
  <c r="I30" i="5"/>
  <c r="Z13" i="13"/>
  <c r="Y13" i="13"/>
  <c r="X13" i="13"/>
  <c r="AA13" i="13"/>
  <c r="W13" i="13"/>
  <c r="J252" i="8"/>
  <c r="H262" i="8"/>
  <c r="F237" i="8"/>
  <c r="F194" i="8"/>
  <c r="L163" i="8"/>
  <c r="J172" i="8"/>
  <c r="J24" i="6"/>
  <c r="L24" i="6"/>
  <c r="T18" i="6"/>
  <c r="W18" i="6"/>
  <c r="S18" i="6"/>
  <c r="U18" i="6"/>
  <c r="V18" i="6"/>
  <c r="I31" i="6"/>
  <c r="K31" i="6"/>
  <c r="J29" i="5"/>
  <c r="I29" i="5"/>
  <c r="M29" i="5"/>
  <c r="K29" i="5"/>
  <c r="L29" i="5"/>
  <c r="E196" i="3"/>
  <c r="L185" i="3"/>
  <c r="M185" i="3"/>
  <c r="K175" i="3"/>
  <c r="J175" i="3"/>
  <c r="M175" i="3"/>
  <c r="I186" i="3"/>
  <c r="N175" i="3"/>
  <c r="L175" i="3"/>
  <c r="N185" i="3"/>
  <c r="N178" i="3"/>
  <c r="N181" i="3"/>
  <c r="N177" i="3"/>
  <c r="N182" i="3"/>
  <c r="L153" i="3"/>
  <c r="M153" i="3"/>
  <c r="E186" i="3"/>
  <c r="L135" i="3"/>
  <c r="M135" i="3"/>
  <c r="K47" i="2"/>
  <c r="J47" i="2"/>
  <c r="M47" i="2"/>
  <c r="N47" i="2"/>
  <c r="L47" i="2"/>
  <c r="N49" i="2"/>
  <c r="L20" i="5"/>
  <c r="J20" i="5"/>
  <c r="J145" i="8"/>
  <c r="L27" i="5"/>
  <c r="K27" i="5"/>
  <c r="J27" i="5"/>
  <c r="I27" i="5"/>
  <c r="M27" i="5"/>
  <c r="F232" i="8"/>
  <c r="J82" i="8"/>
  <c r="F169" i="8"/>
  <c r="H169" i="8"/>
  <c r="F37" i="8"/>
  <c r="H37" i="8"/>
  <c r="F256" i="8"/>
  <c r="F129" i="8"/>
  <c r="F217" i="8"/>
  <c r="F20" i="8"/>
  <c r="H20" i="8"/>
  <c r="F214" i="8"/>
  <c r="F101" i="8"/>
  <c r="H101" i="8"/>
  <c r="F189" i="8"/>
  <c r="F277" i="8"/>
  <c r="J16" i="6"/>
  <c r="L16" i="6"/>
  <c r="U46" i="5"/>
  <c r="T46" i="5"/>
  <c r="S46" i="5"/>
  <c r="W46" i="5"/>
  <c r="V46" i="5"/>
  <c r="H120" i="8"/>
  <c r="T22" i="6"/>
  <c r="W22" i="6"/>
  <c r="S22" i="6"/>
  <c r="V22" i="6"/>
  <c r="U22" i="6"/>
  <c r="W49" i="6"/>
  <c r="V49" i="6"/>
  <c r="U49" i="6"/>
  <c r="T49" i="6"/>
  <c r="S49" i="6"/>
  <c r="F218" i="8"/>
  <c r="L215" i="8"/>
  <c r="L211" i="8"/>
  <c r="L208" i="8"/>
  <c r="J81" i="8"/>
  <c r="L81" i="8"/>
  <c r="L58" i="8"/>
  <c r="F54" i="12"/>
  <c r="F98" i="10"/>
  <c r="H98" i="10"/>
  <c r="F109" i="10"/>
  <c r="H109" i="10"/>
  <c r="L66" i="2"/>
  <c r="M66" i="2"/>
  <c r="M63" i="2"/>
  <c r="L63" i="2"/>
  <c r="K16" i="2"/>
  <c r="J16" i="2"/>
  <c r="M16" i="2"/>
  <c r="L16" i="2"/>
  <c r="M74" i="17"/>
  <c r="L74" i="17"/>
  <c r="K74" i="17"/>
  <c r="J74" i="17"/>
  <c r="I74" i="17"/>
  <c r="Y11" i="17"/>
  <c r="W11" i="17"/>
  <c r="F135" i="17"/>
  <c r="F105" i="17"/>
  <c r="J62" i="17"/>
  <c r="L62" i="17"/>
  <c r="D65" i="17"/>
  <c r="Q9" i="16"/>
  <c r="AA13" i="16"/>
  <c r="Z13" i="16"/>
  <c r="Y13" i="16"/>
  <c r="X13" i="16"/>
  <c r="V21" i="16"/>
  <c r="W13" i="16"/>
  <c r="Z12" i="16"/>
  <c r="Y12" i="16"/>
  <c r="X12" i="16"/>
  <c r="W12" i="16"/>
  <c r="X11" i="16"/>
  <c r="W11" i="16"/>
  <c r="Z11" i="16"/>
  <c r="Y11" i="16"/>
  <c r="G90" i="13"/>
  <c r="D62" i="13"/>
  <c r="G34" i="13"/>
  <c r="D53" i="12"/>
  <c r="D57" i="12" s="1"/>
  <c r="G146" i="13"/>
  <c r="G118" i="13"/>
  <c r="V38" i="12"/>
  <c r="U38" i="12"/>
  <c r="X38" i="12"/>
  <c r="V22" i="12"/>
  <c r="X22" i="12"/>
  <c r="U22" i="12"/>
  <c r="G56" i="12"/>
  <c r="J9" i="12"/>
  <c r="I9" i="12"/>
  <c r="K23" i="13"/>
  <c r="I23" i="13"/>
  <c r="I33" i="12"/>
  <c r="J33" i="12"/>
  <c r="V9" i="12"/>
  <c r="U9" i="12"/>
  <c r="X9" i="12"/>
  <c r="W12" i="15"/>
  <c r="Y12" i="15"/>
  <c r="X12" i="15"/>
  <c r="AA12" i="15"/>
  <c r="Z12" i="15"/>
  <c r="M137" i="13"/>
  <c r="L137" i="13"/>
  <c r="I137" i="13"/>
  <c r="K137" i="13"/>
  <c r="J137" i="13"/>
  <c r="M45" i="13"/>
  <c r="L45" i="13"/>
  <c r="K45" i="13"/>
  <c r="J45" i="13"/>
  <c r="I45" i="13"/>
  <c r="M123" i="13"/>
  <c r="L123" i="13"/>
  <c r="K123" i="13"/>
  <c r="I123" i="13"/>
  <c r="J123" i="13"/>
  <c r="J46" i="13"/>
  <c r="I46" i="13"/>
  <c r="M46" i="13"/>
  <c r="L46" i="13"/>
  <c r="K46" i="13"/>
  <c r="J115" i="13"/>
  <c r="I115" i="13"/>
  <c r="M115" i="13"/>
  <c r="L115" i="13"/>
  <c r="K115" i="13"/>
  <c r="I18" i="13"/>
  <c r="L18" i="13"/>
  <c r="M18" i="13"/>
  <c r="K18" i="13"/>
  <c r="J18" i="13"/>
  <c r="I84" i="13"/>
  <c r="L84" i="13"/>
  <c r="M84" i="13"/>
  <c r="K84" i="13"/>
  <c r="J84" i="13"/>
  <c r="K87" i="13"/>
  <c r="M87" i="13"/>
  <c r="L87" i="13"/>
  <c r="J87" i="13"/>
  <c r="I87" i="13"/>
  <c r="W50" i="12"/>
  <c r="W27" i="12"/>
  <c r="C56" i="12"/>
  <c r="H36" i="10"/>
  <c r="F57" i="8"/>
  <c r="R23" i="14"/>
  <c r="F132" i="13"/>
  <c r="H38" i="10"/>
  <c r="F34" i="13"/>
  <c r="L25" i="12"/>
  <c r="J25" i="12"/>
  <c r="K25" i="12"/>
  <c r="I25" i="12"/>
  <c r="N25" i="12"/>
  <c r="M25" i="12"/>
  <c r="V35" i="12"/>
  <c r="U35" i="12"/>
  <c r="F84" i="10"/>
  <c r="L65" i="10"/>
  <c r="F54" i="10"/>
  <c r="J32" i="10"/>
  <c r="F87" i="10"/>
  <c r="F82" i="8"/>
  <c r="M125" i="13"/>
  <c r="J125" i="13"/>
  <c r="I125" i="13"/>
  <c r="L125" i="13"/>
  <c r="K125" i="13"/>
  <c r="M73" i="13"/>
  <c r="J73" i="13"/>
  <c r="L73" i="13"/>
  <c r="K73" i="13"/>
  <c r="I73" i="13"/>
  <c r="E132" i="13"/>
  <c r="K10" i="12"/>
  <c r="I10" i="12"/>
  <c r="N10" i="12"/>
  <c r="M10" i="12"/>
  <c r="L10" i="12"/>
  <c r="J10" i="12"/>
  <c r="W25" i="12"/>
  <c r="W57" i="12"/>
  <c r="W44" i="12"/>
  <c r="J20" i="12"/>
  <c r="M20" i="12"/>
  <c r="N20" i="12"/>
  <c r="I20" i="12"/>
  <c r="L20" i="12"/>
  <c r="K20" i="12"/>
  <c r="J52" i="12"/>
  <c r="I52" i="12"/>
  <c r="M52" i="12"/>
  <c r="K52" i="12"/>
  <c r="N52" i="12"/>
  <c r="L52" i="12"/>
  <c r="N39" i="12"/>
  <c r="K39" i="12"/>
  <c r="M39" i="12"/>
  <c r="I39" i="12"/>
  <c r="L39" i="12"/>
  <c r="J39" i="12"/>
  <c r="N42" i="12"/>
  <c r="H75" i="10"/>
  <c r="J75" i="10"/>
  <c r="M102" i="13"/>
  <c r="L102" i="13"/>
  <c r="I102" i="13"/>
  <c r="K102" i="13"/>
  <c r="J102" i="13"/>
  <c r="U56" i="12"/>
  <c r="V56" i="12"/>
  <c r="E55" i="12"/>
  <c r="L83" i="10"/>
  <c r="H55" i="10"/>
  <c r="J55" i="10"/>
  <c r="L60" i="10"/>
  <c r="L86" i="10"/>
  <c r="J17" i="10"/>
  <c r="AA10" i="15"/>
  <c r="Z10" i="15"/>
  <c r="Y10" i="15"/>
  <c r="X10" i="15"/>
  <c r="W10" i="15"/>
  <c r="E48" i="13"/>
  <c r="L40" i="13"/>
  <c r="J40" i="13"/>
  <c r="F57" i="10"/>
  <c r="J275" i="8"/>
  <c r="H285" i="8"/>
  <c r="J285" i="8"/>
  <c r="H281" i="8"/>
  <c r="H278" i="8"/>
  <c r="J278" i="8"/>
  <c r="H275" i="8"/>
  <c r="F259" i="8"/>
  <c r="F196" i="8"/>
  <c r="H189" i="8"/>
  <c r="H185" i="8"/>
  <c r="J55" i="8"/>
  <c r="J59" i="8"/>
  <c r="L11" i="6"/>
  <c r="K11" i="6"/>
  <c r="I11" i="6"/>
  <c r="M11" i="6"/>
  <c r="J11" i="6"/>
  <c r="K44" i="5"/>
  <c r="I44" i="5"/>
  <c r="V37" i="5"/>
  <c r="W37" i="5"/>
  <c r="U37" i="5"/>
  <c r="T37" i="5"/>
  <c r="S37" i="5"/>
  <c r="J31" i="5"/>
  <c r="K31" i="5"/>
  <c r="M31" i="5"/>
  <c r="L31" i="5"/>
  <c r="I31" i="5"/>
  <c r="M209" i="3"/>
  <c r="L209" i="3"/>
  <c r="M170" i="3"/>
  <c r="L170" i="3"/>
  <c r="M154" i="3"/>
  <c r="L154" i="3"/>
  <c r="J230" i="8"/>
  <c r="H240" i="8"/>
  <c r="F215" i="8"/>
  <c r="J142" i="8"/>
  <c r="H152" i="8"/>
  <c r="J129" i="8"/>
  <c r="L126" i="8"/>
  <c r="J125" i="8"/>
  <c r="J122" i="8"/>
  <c r="J119" i="8"/>
  <c r="H129" i="8"/>
  <c r="U51" i="6"/>
  <c r="T51" i="6"/>
  <c r="S51" i="6"/>
  <c r="W51" i="6"/>
  <c r="V51" i="6"/>
  <c r="W50" i="6"/>
  <c r="S50" i="6"/>
  <c r="T50" i="6"/>
  <c r="V50" i="6"/>
  <c r="U50" i="6"/>
  <c r="AA18" i="13"/>
  <c r="Z18" i="13"/>
  <c r="W18" i="13"/>
  <c r="X18" i="13"/>
  <c r="Y18" i="13"/>
  <c r="U20" i="13"/>
  <c r="L19" i="10"/>
  <c r="F274" i="8"/>
  <c r="L212" i="8"/>
  <c r="L56" i="8"/>
  <c r="H53" i="8"/>
  <c r="J53" i="8"/>
  <c r="L29" i="6"/>
  <c r="J29" i="6"/>
  <c r="S23" i="6"/>
  <c r="U23" i="6"/>
  <c r="W23" i="6"/>
  <c r="V23" i="6"/>
  <c r="T23" i="6"/>
  <c r="J42" i="6"/>
  <c r="I42" i="6"/>
  <c r="K42" i="6"/>
  <c r="L42" i="6"/>
  <c r="M42" i="6"/>
  <c r="U45" i="5"/>
  <c r="S45" i="5"/>
  <c r="F192" i="3"/>
  <c r="F189" i="3"/>
  <c r="H230" i="8"/>
  <c r="W44" i="6"/>
  <c r="V44" i="6"/>
  <c r="U44" i="6"/>
  <c r="T44" i="6"/>
  <c r="S44" i="6"/>
  <c r="L51" i="5"/>
  <c r="K51" i="5"/>
  <c r="J51" i="5"/>
  <c r="I51" i="5"/>
  <c r="M51" i="5"/>
  <c r="F262" i="8"/>
  <c r="H255" i="8"/>
  <c r="H251" i="8"/>
  <c r="F260" i="8"/>
  <c r="J192" i="8"/>
  <c r="J165" i="8"/>
  <c r="L165" i="8"/>
  <c r="H175" i="8"/>
  <c r="J175" i="8"/>
  <c r="H171" i="8"/>
  <c r="H168" i="8"/>
  <c r="J168" i="8"/>
  <c r="H165" i="8"/>
  <c r="L152" i="8"/>
  <c r="F106" i="8"/>
  <c r="H106" i="8"/>
  <c r="M35" i="6"/>
  <c r="K35" i="6"/>
  <c r="J35" i="6"/>
  <c r="L35" i="6"/>
  <c r="I35" i="6"/>
  <c r="T51" i="5"/>
  <c r="W51" i="5"/>
  <c r="S51" i="5"/>
  <c r="U51" i="5"/>
  <c r="V51" i="5"/>
  <c r="V39" i="5"/>
  <c r="T39" i="5"/>
  <c r="T16" i="5"/>
  <c r="V16" i="5"/>
  <c r="S16" i="5"/>
  <c r="W16" i="5"/>
  <c r="U16" i="5"/>
  <c r="K218" i="3"/>
  <c r="M218" i="3"/>
  <c r="J218" i="3"/>
  <c r="L218" i="3"/>
  <c r="N218" i="3"/>
  <c r="G195" i="3"/>
  <c r="L173" i="3"/>
  <c r="M173" i="3"/>
  <c r="K163" i="3"/>
  <c r="N163" i="3"/>
  <c r="J163" i="3"/>
  <c r="L163" i="3"/>
  <c r="M163" i="3"/>
  <c r="I196" i="3"/>
  <c r="K145" i="3"/>
  <c r="J145" i="3"/>
  <c r="N145" i="3"/>
  <c r="M145" i="3"/>
  <c r="L145" i="3"/>
  <c r="K74" i="2"/>
  <c r="J74" i="2"/>
  <c r="N74" i="2"/>
  <c r="M74" i="2"/>
  <c r="L74" i="2"/>
  <c r="K40" i="2"/>
  <c r="J40" i="2"/>
  <c r="I43" i="2"/>
  <c r="M40" i="2"/>
  <c r="N40" i="2"/>
  <c r="L40" i="2"/>
  <c r="E17" i="2"/>
  <c r="T18" i="5"/>
  <c r="V18" i="5"/>
  <c r="H42" i="2"/>
  <c r="H147" i="8"/>
  <c r="F191" i="8"/>
  <c r="H191" i="8"/>
  <c r="F102" i="8"/>
  <c r="H102" i="8"/>
  <c r="F278" i="8"/>
  <c r="F143" i="8"/>
  <c r="F231" i="8"/>
  <c r="F31" i="8"/>
  <c r="H31" i="8"/>
  <c r="F236" i="8"/>
  <c r="H236" i="8"/>
  <c r="F109" i="8"/>
  <c r="H109" i="8"/>
  <c r="F197" i="8"/>
  <c r="F285" i="8"/>
  <c r="U21" i="6"/>
  <c r="T21" i="6"/>
  <c r="S21" i="6"/>
  <c r="W21" i="6"/>
  <c r="V21" i="6"/>
  <c r="T39" i="6"/>
  <c r="V39" i="6"/>
  <c r="L46" i="6"/>
  <c r="J46" i="6"/>
  <c r="J75" i="8"/>
  <c r="L75" i="8"/>
  <c r="K19" i="6"/>
  <c r="M19" i="6"/>
  <c r="I19" i="6"/>
  <c r="L19" i="6"/>
  <c r="J19" i="6"/>
  <c r="J217" i="8"/>
  <c r="L214" i="8"/>
  <c r="J213" i="8"/>
  <c r="J210" i="8"/>
  <c r="J207" i="8"/>
  <c r="H217" i="8"/>
  <c r="J78" i="8"/>
  <c r="L55" i="8"/>
  <c r="W14" i="6"/>
  <c r="U14" i="6"/>
  <c r="V14" i="6"/>
  <c r="T14" i="6"/>
  <c r="S14" i="6"/>
  <c r="F99" i="10"/>
  <c r="H99" i="10"/>
  <c r="F104" i="10"/>
  <c r="H104" i="10"/>
  <c r="G42" i="2"/>
  <c r="L72" i="2"/>
  <c r="M72" i="2"/>
  <c r="M73" i="2"/>
  <c r="L73" i="2"/>
  <c r="K23" i="2"/>
  <c r="J23" i="2"/>
  <c r="M23" i="2"/>
  <c r="N23" i="2"/>
  <c r="L23" i="2"/>
  <c r="M11" i="2"/>
  <c r="J11" i="2"/>
  <c r="L11" i="2"/>
  <c r="K11" i="2"/>
  <c r="N11" i="2"/>
  <c r="L138" i="17"/>
  <c r="K138" i="17"/>
  <c r="I138" i="17"/>
  <c r="M138" i="17"/>
  <c r="J138" i="17"/>
  <c r="K101" i="17"/>
  <c r="J101" i="17"/>
  <c r="I101" i="17"/>
  <c r="M101" i="17"/>
  <c r="L101" i="17"/>
  <c r="Y14" i="17"/>
  <c r="X14" i="17"/>
  <c r="W14" i="17"/>
  <c r="AA14" i="17"/>
  <c r="Z14" i="17"/>
  <c r="M150" i="17"/>
  <c r="H149" i="17"/>
  <c r="K150" i="17"/>
  <c r="J150" i="17"/>
  <c r="L150" i="17"/>
  <c r="I150" i="17"/>
  <c r="K142" i="17"/>
  <c r="J142" i="17"/>
  <c r="M142" i="17"/>
  <c r="L142" i="17"/>
  <c r="I142" i="17"/>
  <c r="M126" i="17"/>
  <c r="L126" i="17"/>
  <c r="J126" i="17"/>
  <c r="I126" i="17"/>
  <c r="K126" i="17"/>
  <c r="L113" i="17"/>
  <c r="I113" i="17"/>
  <c r="M113" i="17"/>
  <c r="K113" i="17"/>
  <c r="J113" i="17"/>
  <c r="L89" i="17"/>
  <c r="K89" i="17"/>
  <c r="J89" i="17"/>
  <c r="I89" i="17"/>
  <c r="M89" i="17"/>
  <c r="L72" i="17"/>
  <c r="K72" i="17"/>
  <c r="J72" i="17"/>
  <c r="I72" i="17"/>
  <c r="M72" i="17"/>
  <c r="K112" i="17"/>
  <c r="I112" i="17"/>
  <c r="I95" i="17"/>
  <c r="K95" i="17"/>
  <c r="G51" i="17"/>
  <c r="K52" i="17"/>
  <c r="I52" i="17"/>
  <c r="S9" i="17"/>
  <c r="D149" i="17"/>
  <c r="D107" i="17"/>
  <c r="L71" i="17"/>
  <c r="J71" i="17"/>
  <c r="D51" i="17"/>
  <c r="J52" i="17"/>
  <c r="L52" i="17"/>
  <c r="D63" i="17"/>
  <c r="L137" i="17"/>
  <c r="J137" i="17"/>
  <c r="L129" i="17"/>
  <c r="J129" i="17"/>
  <c r="D161" i="17"/>
  <c r="Q21" i="16"/>
  <c r="R21" i="16"/>
  <c r="S21" i="16"/>
  <c r="T21" i="16"/>
  <c r="D132" i="13"/>
  <c r="G62" i="13"/>
  <c r="C34" i="13"/>
  <c r="G20" i="13"/>
  <c r="X41" i="12"/>
  <c r="V41" i="12"/>
  <c r="U41" i="12"/>
  <c r="X25" i="12"/>
  <c r="V25" i="12"/>
  <c r="U25" i="12"/>
  <c r="C90" i="13"/>
  <c r="C62" i="13"/>
  <c r="V54" i="12"/>
  <c r="U54" i="12"/>
  <c r="X54" i="12"/>
  <c r="K143" i="13"/>
  <c r="I143" i="13"/>
  <c r="K92" i="13"/>
  <c r="I92" i="13"/>
  <c r="D56" i="12"/>
  <c r="Y13" i="15"/>
  <c r="X13" i="15"/>
  <c r="V21" i="15"/>
  <c r="W13" i="15"/>
  <c r="AA13" i="15"/>
  <c r="Z13" i="15"/>
  <c r="Y20" i="15"/>
  <c r="W20" i="15"/>
  <c r="Z20" i="15"/>
  <c r="X20" i="15"/>
  <c r="AA20" i="15"/>
  <c r="K121" i="13"/>
  <c r="J121" i="13"/>
  <c r="I121" i="13"/>
  <c r="M121" i="13"/>
  <c r="L121" i="13"/>
  <c r="M145" i="13"/>
  <c r="L145" i="13"/>
  <c r="I145" i="13"/>
  <c r="K145" i="13"/>
  <c r="J145" i="13"/>
  <c r="M54" i="13"/>
  <c r="L54" i="13"/>
  <c r="K54" i="13"/>
  <c r="H62" i="13"/>
  <c r="I54" i="13"/>
  <c r="J54" i="13"/>
  <c r="M131" i="13"/>
  <c r="L131" i="13"/>
  <c r="K131" i="13"/>
  <c r="J131" i="13"/>
  <c r="I131" i="13"/>
  <c r="J55" i="13"/>
  <c r="I55" i="13"/>
  <c r="M55" i="13"/>
  <c r="L55" i="13"/>
  <c r="K55" i="13"/>
  <c r="J124" i="13"/>
  <c r="I124" i="13"/>
  <c r="H132" i="13"/>
  <c r="M124" i="13"/>
  <c r="L124" i="13"/>
  <c r="K124" i="13"/>
  <c r="I24" i="13"/>
  <c r="L24" i="13"/>
  <c r="K24" i="13"/>
  <c r="J24" i="13"/>
  <c r="M24" i="13"/>
  <c r="I93" i="13"/>
  <c r="L93" i="13"/>
  <c r="K93" i="13"/>
  <c r="J93" i="13"/>
  <c r="M93" i="13"/>
  <c r="K27" i="13"/>
  <c r="J27" i="13"/>
  <c r="I27" i="13"/>
  <c r="M27" i="13"/>
  <c r="L27" i="13"/>
  <c r="H34" i="13"/>
  <c r="H104" i="13"/>
  <c r="K96" i="13"/>
  <c r="J96" i="13"/>
  <c r="I96" i="13"/>
  <c r="M96" i="13"/>
  <c r="L96" i="13"/>
  <c r="L49" i="12"/>
  <c r="K49" i="12"/>
  <c r="J49" i="12"/>
  <c r="M49" i="12"/>
  <c r="I49" i="12"/>
  <c r="N49" i="12"/>
  <c r="C54" i="12"/>
  <c r="J34" i="10"/>
  <c r="F84" i="8"/>
  <c r="F55" i="8"/>
  <c r="H55" i="8"/>
  <c r="T18" i="14"/>
  <c r="V18" i="14"/>
  <c r="U18" i="14"/>
  <c r="L117" i="13"/>
  <c r="K117" i="13"/>
  <c r="J117" i="13"/>
  <c r="I117" i="13"/>
  <c r="M117" i="13"/>
  <c r="U24" i="12"/>
  <c r="V24" i="12"/>
  <c r="J37" i="10"/>
  <c r="J18" i="10"/>
  <c r="L79" i="8"/>
  <c r="C55" i="12"/>
  <c r="K8" i="12"/>
  <c r="L8" i="12"/>
  <c r="V39" i="12"/>
  <c r="U39" i="12"/>
  <c r="J100" i="10"/>
  <c r="L100" i="10"/>
  <c r="H53" i="10"/>
  <c r="J13" i="10"/>
  <c r="F80" i="8"/>
  <c r="H80" i="8"/>
  <c r="W9" i="12"/>
  <c r="W29" i="12"/>
  <c r="W16" i="12"/>
  <c r="W48" i="12"/>
  <c r="J24" i="12"/>
  <c r="M24" i="12"/>
  <c r="K24" i="12"/>
  <c r="I24" i="12"/>
  <c r="L24" i="12"/>
  <c r="N24" i="12"/>
  <c r="N43" i="12"/>
  <c r="K43" i="12"/>
  <c r="L43" i="12"/>
  <c r="J43" i="12"/>
  <c r="I43" i="12"/>
  <c r="M43" i="12"/>
  <c r="H83" i="10"/>
  <c r="J83" i="10"/>
  <c r="F20" i="10"/>
  <c r="L85" i="8"/>
  <c r="V12" i="14"/>
  <c r="U12" i="14"/>
  <c r="T12" i="14"/>
  <c r="L95" i="13"/>
  <c r="J95" i="13"/>
  <c r="M51" i="13"/>
  <c r="L51" i="13"/>
  <c r="I51" i="13"/>
  <c r="J51" i="13"/>
  <c r="K51" i="13"/>
  <c r="U48" i="12"/>
  <c r="V48" i="12"/>
  <c r="H63" i="10"/>
  <c r="J63" i="10"/>
  <c r="L79" i="10"/>
  <c r="L97" i="10"/>
  <c r="F15" i="10"/>
  <c r="L126" i="13"/>
  <c r="K126" i="13"/>
  <c r="J126" i="13"/>
  <c r="I126" i="13"/>
  <c r="M126" i="13"/>
  <c r="M82" i="13"/>
  <c r="J82" i="13"/>
  <c r="H90" i="13"/>
  <c r="I82" i="13"/>
  <c r="K82" i="13"/>
  <c r="L82" i="13"/>
  <c r="F65" i="10"/>
  <c r="H65" i="10"/>
  <c r="J274" i="8"/>
  <c r="H284" i="8"/>
  <c r="J234" i="8"/>
  <c r="L234" i="8"/>
  <c r="J189" i="8"/>
  <c r="H188" i="8"/>
  <c r="L197" i="8"/>
  <c r="L194" i="8"/>
  <c r="L191" i="8"/>
  <c r="J60" i="8"/>
  <c r="F41" i="8"/>
  <c r="H41" i="8"/>
  <c r="U42" i="5"/>
  <c r="S42" i="5"/>
  <c r="U10" i="5"/>
  <c r="T10" i="5"/>
  <c r="S10" i="5"/>
  <c r="W10" i="5"/>
  <c r="V10" i="5"/>
  <c r="N184" i="3"/>
  <c r="I195" i="3"/>
  <c r="M184" i="3"/>
  <c r="J184" i="3"/>
  <c r="L184" i="3"/>
  <c r="K184" i="3"/>
  <c r="L168" i="3"/>
  <c r="N168" i="3"/>
  <c r="M168" i="3"/>
  <c r="J168" i="3"/>
  <c r="K168" i="3"/>
  <c r="M140" i="3"/>
  <c r="L140" i="3"/>
  <c r="N57" i="2"/>
  <c r="K57" i="2"/>
  <c r="M57" i="2"/>
  <c r="L57" i="2"/>
  <c r="J57" i="2"/>
  <c r="N59" i="2"/>
  <c r="N58" i="2"/>
  <c r="H233" i="8"/>
  <c r="H229" i="8"/>
  <c r="F238" i="8"/>
  <c r="H145" i="8"/>
  <c r="H141" i="8"/>
  <c r="F150" i="8"/>
  <c r="V25" i="5"/>
  <c r="U25" i="5"/>
  <c r="T25" i="5"/>
  <c r="S25" i="5"/>
  <c r="W25" i="5"/>
  <c r="W26" i="5"/>
  <c r="W28" i="5"/>
  <c r="H125" i="8"/>
  <c r="W8" i="6"/>
  <c r="V8" i="6"/>
  <c r="S8" i="6"/>
  <c r="U8" i="6"/>
  <c r="T8" i="6"/>
  <c r="L119" i="8"/>
  <c r="J128" i="8"/>
  <c r="T32" i="6"/>
  <c r="W32" i="6"/>
  <c r="V32" i="6"/>
  <c r="U32" i="6"/>
  <c r="S32" i="6"/>
  <c r="L17" i="10"/>
  <c r="L16" i="10"/>
  <c r="F254" i="8"/>
  <c r="L144" i="8"/>
  <c r="H63" i="8"/>
  <c r="J63" i="8"/>
  <c r="H61" i="8"/>
  <c r="J61" i="8"/>
  <c r="M41" i="6"/>
  <c r="L41" i="6"/>
  <c r="I41" i="6"/>
  <c r="K41" i="6"/>
  <c r="J41" i="6"/>
  <c r="J50" i="6"/>
  <c r="I50" i="6"/>
  <c r="L50" i="6"/>
  <c r="K50" i="6"/>
  <c r="M50" i="6"/>
  <c r="T44" i="5"/>
  <c r="V44" i="5"/>
  <c r="S32" i="5"/>
  <c r="V32" i="5"/>
  <c r="U32" i="5"/>
  <c r="W32" i="5"/>
  <c r="T32" i="5"/>
  <c r="I26" i="5"/>
  <c r="L26" i="5"/>
  <c r="M26" i="5"/>
  <c r="K26" i="5"/>
  <c r="J26" i="5"/>
  <c r="S13" i="5"/>
  <c r="W13" i="5"/>
  <c r="V13" i="5"/>
  <c r="T13" i="5"/>
  <c r="U13" i="5"/>
  <c r="H191" i="3"/>
  <c r="H67" i="2"/>
  <c r="H142" i="8"/>
  <c r="W16" i="6"/>
  <c r="S16" i="6"/>
  <c r="V16" i="6"/>
  <c r="U16" i="6"/>
  <c r="T16" i="6"/>
  <c r="J255" i="8"/>
  <c r="H254" i="8"/>
  <c r="L263" i="8"/>
  <c r="L260" i="8"/>
  <c r="L257" i="8"/>
  <c r="J164" i="8"/>
  <c r="H174" i="8"/>
  <c r="F149" i="8"/>
  <c r="J45" i="5"/>
  <c r="K45" i="5"/>
  <c r="I45" i="5"/>
  <c r="M45" i="5"/>
  <c r="L45" i="5"/>
  <c r="T27" i="5"/>
  <c r="S27" i="5"/>
  <c r="V27" i="5"/>
  <c r="W27" i="5"/>
  <c r="U27" i="5"/>
  <c r="J10" i="5"/>
  <c r="M10" i="5"/>
  <c r="I10" i="5"/>
  <c r="L10" i="5"/>
  <c r="K10" i="5"/>
  <c r="M216" i="3"/>
  <c r="L216" i="3"/>
  <c r="K183" i="3"/>
  <c r="J183" i="3"/>
  <c r="I194" i="3"/>
  <c r="M183" i="3"/>
  <c r="N183" i="3"/>
  <c r="L183" i="3"/>
  <c r="E194" i="3"/>
  <c r="L161" i="3"/>
  <c r="M161" i="3"/>
  <c r="L143" i="3"/>
  <c r="M143" i="3"/>
  <c r="G68" i="2"/>
  <c r="L38" i="2"/>
  <c r="M38" i="2"/>
  <c r="L53" i="8"/>
  <c r="H213" i="8"/>
  <c r="F144" i="8"/>
  <c r="F213" i="8"/>
  <c r="F124" i="8"/>
  <c r="F15" i="8"/>
  <c r="H15" i="8"/>
  <c r="F151" i="8"/>
  <c r="F239" i="8"/>
  <c r="F39" i="8"/>
  <c r="H39" i="8"/>
  <c r="F258" i="8"/>
  <c r="H258" i="8"/>
  <c r="F123" i="8"/>
  <c r="F211" i="8"/>
  <c r="L43" i="6"/>
  <c r="J43" i="6"/>
  <c r="L59" i="8"/>
  <c r="L207" i="8"/>
  <c r="J216" i="8"/>
  <c r="J86" i="8"/>
  <c r="L63" i="8"/>
  <c r="F53" i="12"/>
  <c r="F100" i="10"/>
  <c r="H100" i="10"/>
  <c r="F103" i="10"/>
  <c r="H103" i="10"/>
  <c r="E67" i="2"/>
  <c r="L14" i="2"/>
  <c r="I17" i="2"/>
  <c r="N14" i="2"/>
  <c r="M14" i="2"/>
  <c r="K14" i="2"/>
  <c r="J14" i="2"/>
  <c r="K199" i="3"/>
  <c r="J199" i="3"/>
  <c r="J124" i="3"/>
  <c r="L124" i="3"/>
  <c r="K124" i="3"/>
  <c r="M124" i="3"/>
  <c r="K200" i="3"/>
  <c r="J200" i="3"/>
  <c r="M126" i="3"/>
  <c r="K126" i="3"/>
  <c r="J126" i="3"/>
  <c r="L126" i="3"/>
  <c r="M125" i="3"/>
  <c r="L125" i="3"/>
  <c r="K125" i="3"/>
  <c r="J125" i="3"/>
  <c r="L127" i="3"/>
  <c r="M127" i="3"/>
  <c r="K127" i="3"/>
  <c r="J127" i="3"/>
  <c r="K44" i="2"/>
  <c r="J44" i="2"/>
  <c r="K69" i="2"/>
  <c r="J69" i="2"/>
  <c r="N71" i="2"/>
  <c r="L134" i="3"/>
  <c r="M134" i="3"/>
  <c r="K134" i="3"/>
  <c r="J134" i="3"/>
  <c r="J132" i="3"/>
  <c r="L132" i="3"/>
  <c r="M132" i="3"/>
  <c r="K132" i="3"/>
  <c r="K128" i="3"/>
  <c r="J128" i="3"/>
  <c r="M128" i="3"/>
  <c r="L128" i="3"/>
  <c r="L130" i="3"/>
  <c r="K130" i="3"/>
  <c r="J130" i="3"/>
  <c r="M130" i="3"/>
  <c r="K203" i="3"/>
  <c r="J203" i="3"/>
  <c r="M133" i="3"/>
  <c r="L133" i="3"/>
  <c r="K133" i="3"/>
  <c r="J133" i="3"/>
  <c r="K204" i="3"/>
  <c r="J204" i="3"/>
  <c r="K207" i="3"/>
  <c r="J207" i="3"/>
  <c r="M129" i="3"/>
  <c r="L129" i="3"/>
  <c r="J129" i="3"/>
  <c r="K129" i="3"/>
  <c r="K131" i="3"/>
  <c r="J131" i="3"/>
  <c r="L131" i="3"/>
  <c r="M131" i="3"/>
  <c r="U7" i="19"/>
  <c r="M7" i="19"/>
  <c r="E7" i="19"/>
  <c r="I11" i="37"/>
  <c r="H11" i="37"/>
  <c r="G11" i="37"/>
  <c r="I90" i="27"/>
  <c r="M90" i="27"/>
  <c r="L90" i="27"/>
  <c r="K90" i="27"/>
  <c r="J90" i="27"/>
  <c r="M16" i="42"/>
  <c r="N16" i="42"/>
  <c r="L16" i="42"/>
  <c r="J76" i="27"/>
  <c r="M76" i="27"/>
  <c r="L76" i="27"/>
  <c r="K76" i="27"/>
  <c r="I76" i="27"/>
  <c r="M146" i="27"/>
  <c r="L146" i="27"/>
  <c r="J146" i="27"/>
  <c r="I146" i="27"/>
  <c r="K146" i="27"/>
  <c r="M62" i="27"/>
  <c r="K62" i="27"/>
  <c r="J62" i="27"/>
  <c r="I62" i="27"/>
  <c r="L62" i="27"/>
  <c r="K143" i="43"/>
  <c r="K138" i="43"/>
  <c r="N16" i="43"/>
  <c r="M16" i="43"/>
  <c r="L16" i="43"/>
  <c r="I16" i="43"/>
  <c r="J16" i="43"/>
  <c r="H16" i="43"/>
  <c r="J16" i="42"/>
  <c r="H16" i="42"/>
  <c r="I16" i="42"/>
  <c r="S16" i="42"/>
  <c r="Q16" i="42"/>
  <c r="T16" i="42"/>
  <c r="P16" i="42"/>
  <c r="R16" i="42"/>
  <c r="K144" i="43"/>
  <c r="K11" i="37"/>
  <c r="L11" i="37"/>
  <c r="M11" i="37"/>
  <c r="S11" i="37"/>
  <c r="T11" i="37"/>
  <c r="P11" i="37"/>
  <c r="Q11" i="37"/>
  <c r="R11" i="37"/>
  <c r="O11" i="37"/>
  <c r="K137" i="42"/>
  <c r="S16" i="43"/>
  <c r="Q16" i="43"/>
  <c r="P16" i="43"/>
  <c r="T16" i="43"/>
  <c r="R16" i="43"/>
  <c r="L118" i="26"/>
  <c r="K118" i="26"/>
  <c r="J118" i="26"/>
  <c r="M118" i="26"/>
  <c r="I118" i="26"/>
  <c r="J104" i="27"/>
  <c r="I104" i="27"/>
  <c r="L104" i="27"/>
  <c r="M104" i="27"/>
  <c r="K104" i="27"/>
  <c r="N133" i="22"/>
  <c r="K133" i="22"/>
  <c r="J133" i="22"/>
  <c r="M133" i="22"/>
  <c r="L133" i="22"/>
  <c r="L147" i="22"/>
  <c r="N147" i="22"/>
  <c r="M147" i="22"/>
  <c r="K147" i="22"/>
  <c r="J147" i="22"/>
  <c r="M91" i="22"/>
  <c r="L91" i="22"/>
  <c r="K91" i="22"/>
  <c r="J91" i="22"/>
  <c r="N91" i="22"/>
  <c r="M132" i="26"/>
  <c r="L132" i="26"/>
  <c r="K132" i="26"/>
  <c r="J132" i="26"/>
  <c r="I132" i="26"/>
  <c r="M119" i="22"/>
  <c r="L119" i="22"/>
  <c r="K119" i="22"/>
  <c r="J119" i="22"/>
  <c r="N119" i="22"/>
  <c r="I64" i="21"/>
  <c r="H64" i="21"/>
  <c r="J64" i="21"/>
  <c r="K104" i="18"/>
  <c r="J104" i="18"/>
  <c r="I104" i="18"/>
  <c r="J22" i="18"/>
  <c r="I22" i="18"/>
  <c r="K22" i="18"/>
  <c r="K64" i="18"/>
  <c r="I64" i="18"/>
  <c r="J64" i="18"/>
  <c r="M160" i="16"/>
  <c r="M74" i="16"/>
  <c r="J133" i="15"/>
  <c r="I133" i="15"/>
  <c r="M133" i="15"/>
  <c r="L133" i="15"/>
  <c r="K133" i="15"/>
  <c r="K8" i="18"/>
  <c r="I8" i="18"/>
  <c r="J8" i="18"/>
  <c r="M131" i="16"/>
  <c r="M97" i="16"/>
  <c r="L9" i="17"/>
  <c r="K9" i="17"/>
  <c r="J9" i="17"/>
  <c r="I9" i="17"/>
  <c r="M9" i="17"/>
  <c r="M82" i="16"/>
  <c r="M63" i="15"/>
  <c r="L63" i="15"/>
  <c r="K63" i="15"/>
  <c r="J63" i="15"/>
  <c r="I63" i="15"/>
  <c r="M15" i="16"/>
  <c r="M70" i="16"/>
  <c r="M60" i="17"/>
  <c r="M161" i="15"/>
  <c r="L161" i="15"/>
  <c r="K161" i="15"/>
  <c r="J161" i="15"/>
  <c r="I161" i="15"/>
  <c r="M68" i="16"/>
  <c r="J135" i="14"/>
  <c r="I135" i="14"/>
  <c r="K135" i="14"/>
  <c r="M154" i="17"/>
  <c r="M103" i="17"/>
  <c r="M59" i="16"/>
  <c r="M20" i="16"/>
  <c r="I121" i="14"/>
  <c r="K121" i="14"/>
  <c r="J121" i="14"/>
  <c r="L114" i="3"/>
  <c r="K114" i="3"/>
  <c r="J114" i="3"/>
  <c r="M114" i="3"/>
  <c r="K104" i="26"/>
  <c r="J104" i="26"/>
  <c r="M104" i="26"/>
  <c r="L104" i="26"/>
  <c r="I104" i="26"/>
  <c r="J48" i="26"/>
  <c r="L48" i="26"/>
  <c r="K48" i="26"/>
  <c r="I48" i="26"/>
  <c r="M48" i="26"/>
  <c r="L63" i="22"/>
  <c r="J63" i="22"/>
  <c r="N63" i="22"/>
  <c r="M63" i="22"/>
  <c r="K63" i="22"/>
  <c r="I22" i="21"/>
  <c r="H22" i="21"/>
  <c r="J22" i="21"/>
  <c r="K118" i="27"/>
  <c r="J118" i="27"/>
  <c r="I118" i="27"/>
  <c r="M118" i="27"/>
  <c r="L118" i="27"/>
  <c r="S148" i="18"/>
  <c r="R148" i="18"/>
  <c r="T148" i="18"/>
  <c r="AA118" i="18"/>
  <c r="AB118" i="18"/>
  <c r="Z118" i="18"/>
  <c r="AA92" i="18"/>
  <c r="Z92" i="18"/>
  <c r="AB92" i="18"/>
  <c r="S62" i="18"/>
  <c r="T62" i="18"/>
  <c r="R62" i="18"/>
  <c r="S106" i="18"/>
  <c r="T106" i="18"/>
  <c r="R106" i="18"/>
  <c r="AA50" i="18"/>
  <c r="AB50" i="18"/>
  <c r="Z50" i="18"/>
  <c r="K120" i="18"/>
  <c r="I120" i="18"/>
  <c r="J120" i="18"/>
  <c r="K135" i="16"/>
  <c r="J135" i="16"/>
  <c r="I135" i="16"/>
  <c r="M135" i="16"/>
  <c r="L135" i="16"/>
  <c r="M49" i="16"/>
  <c r="L49" i="16"/>
  <c r="J49" i="16"/>
  <c r="K49" i="16"/>
  <c r="I49" i="16"/>
  <c r="L37" i="16"/>
  <c r="K37" i="16"/>
  <c r="J37" i="16"/>
  <c r="I37" i="16"/>
  <c r="M37" i="16"/>
  <c r="M23" i="17"/>
  <c r="L23" i="17"/>
  <c r="K23" i="17"/>
  <c r="J23" i="17"/>
  <c r="I23" i="17"/>
  <c r="L105" i="16"/>
  <c r="K105" i="16"/>
  <c r="J105" i="16"/>
  <c r="I105" i="16"/>
  <c r="M105" i="16"/>
  <c r="AB18" i="18"/>
  <c r="M61" i="16"/>
  <c r="M156" i="16"/>
  <c r="K79" i="14"/>
  <c r="J79" i="14"/>
  <c r="I79" i="14"/>
  <c r="J121" i="16"/>
  <c r="I121" i="16"/>
  <c r="L121" i="16"/>
  <c r="M121" i="16"/>
  <c r="K121" i="16"/>
  <c r="J51" i="14"/>
  <c r="I51" i="14"/>
  <c r="K51" i="14"/>
  <c r="M34" i="27"/>
  <c r="L34" i="27"/>
  <c r="K34" i="27"/>
  <c r="J34" i="27"/>
  <c r="I34" i="27"/>
  <c r="M146" i="26"/>
  <c r="J146" i="26"/>
  <c r="I146" i="26"/>
  <c r="L146" i="26"/>
  <c r="K146" i="26"/>
  <c r="I148" i="21"/>
  <c r="J148" i="21"/>
  <c r="H148" i="21"/>
  <c r="AA160" i="18"/>
  <c r="Z160" i="18"/>
  <c r="AB160" i="18"/>
  <c r="AB134" i="18"/>
  <c r="AA134" i="18"/>
  <c r="Z134" i="18"/>
  <c r="S104" i="18"/>
  <c r="R104" i="18"/>
  <c r="T104" i="18"/>
  <c r="T78" i="18"/>
  <c r="S78" i="18"/>
  <c r="R78" i="18"/>
  <c r="K48" i="18"/>
  <c r="J48" i="18"/>
  <c r="I48" i="18"/>
  <c r="T146" i="18"/>
  <c r="S146" i="18"/>
  <c r="R146" i="18"/>
  <c r="T120" i="18"/>
  <c r="S120" i="18"/>
  <c r="R120" i="18"/>
  <c r="AB90" i="18"/>
  <c r="AA90" i="18"/>
  <c r="Z90" i="18"/>
  <c r="AB64" i="18"/>
  <c r="AA64" i="18"/>
  <c r="Z64" i="18"/>
  <c r="M37" i="17"/>
  <c r="L37" i="17"/>
  <c r="K37" i="17"/>
  <c r="I37" i="17"/>
  <c r="J37" i="17"/>
  <c r="K76" i="18"/>
  <c r="I76" i="18"/>
  <c r="J76" i="18"/>
  <c r="I93" i="14"/>
  <c r="K93" i="14"/>
  <c r="J93" i="14"/>
  <c r="M21" i="15"/>
  <c r="L21" i="15"/>
  <c r="J21" i="15"/>
  <c r="I21" i="15"/>
  <c r="K21" i="15"/>
  <c r="L122" i="3"/>
  <c r="K122" i="3"/>
  <c r="J122" i="3"/>
  <c r="M122" i="3"/>
  <c r="M20" i="26"/>
  <c r="J20" i="26"/>
  <c r="I20" i="26"/>
  <c r="L20" i="26"/>
  <c r="K20" i="26"/>
  <c r="M160" i="27"/>
  <c r="L160" i="27"/>
  <c r="I160" i="27"/>
  <c r="K160" i="27"/>
  <c r="J160" i="27"/>
  <c r="N77" i="22"/>
  <c r="M77" i="22"/>
  <c r="K77" i="22"/>
  <c r="L77" i="22"/>
  <c r="J77" i="22"/>
  <c r="N49" i="22"/>
  <c r="K49" i="22"/>
  <c r="J49" i="22"/>
  <c r="M49" i="22"/>
  <c r="L49" i="22"/>
  <c r="AA36" i="18"/>
  <c r="Z36" i="18"/>
  <c r="AB36" i="18"/>
  <c r="K148" i="18"/>
  <c r="J148" i="18"/>
  <c r="I148" i="18"/>
  <c r="T34" i="18"/>
  <c r="R34" i="18"/>
  <c r="S34" i="18"/>
  <c r="T8" i="18"/>
  <c r="S8" i="18"/>
  <c r="R8" i="18"/>
  <c r="T158" i="18"/>
  <c r="AB132" i="18"/>
  <c r="AA132" i="18"/>
  <c r="Z132" i="18"/>
  <c r="T85" i="18"/>
  <c r="T76" i="18"/>
  <c r="S76" i="18"/>
  <c r="R76" i="18"/>
  <c r="AB59" i="18"/>
  <c r="T46" i="18"/>
  <c r="AB20" i="18"/>
  <c r="AA20" i="18"/>
  <c r="Z20" i="18"/>
  <c r="J34" i="18"/>
  <c r="I34" i="18"/>
  <c r="K34" i="18"/>
  <c r="M105" i="15"/>
  <c r="K105" i="15"/>
  <c r="I105" i="15"/>
  <c r="L105" i="15"/>
  <c r="J105" i="15"/>
  <c r="K90" i="18"/>
  <c r="J90" i="18"/>
  <c r="I90" i="18"/>
  <c r="J77" i="16"/>
  <c r="I77" i="16"/>
  <c r="L77" i="16"/>
  <c r="K77" i="16"/>
  <c r="M77" i="16"/>
  <c r="K91" i="16"/>
  <c r="J91" i="16"/>
  <c r="I91" i="16"/>
  <c r="M91" i="16"/>
  <c r="L91" i="16"/>
  <c r="I9" i="16"/>
  <c r="M9" i="16"/>
  <c r="K9" i="16"/>
  <c r="L9" i="16"/>
  <c r="J9" i="16"/>
  <c r="M114" i="16"/>
  <c r="L147" i="15"/>
  <c r="K147" i="15"/>
  <c r="J147" i="15"/>
  <c r="I147" i="15"/>
  <c r="M147" i="15"/>
  <c r="K73" i="18"/>
  <c r="T40" i="18"/>
  <c r="M99" i="16"/>
  <c r="K38" i="18"/>
  <c r="M86" i="17"/>
  <c r="M76" i="16"/>
  <c r="I50" i="18"/>
  <c r="K50" i="18"/>
  <c r="J50" i="18"/>
  <c r="M95" i="17"/>
  <c r="M102" i="16"/>
  <c r="M35" i="16"/>
  <c r="L35" i="16"/>
  <c r="K35" i="16"/>
  <c r="I35" i="16"/>
  <c r="J35" i="16"/>
  <c r="I23" i="14"/>
  <c r="K23" i="14"/>
  <c r="J23" i="14"/>
  <c r="M62" i="17"/>
  <c r="M128" i="16"/>
  <c r="I106" i="18"/>
  <c r="K106" i="18"/>
  <c r="J106" i="18"/>
  <c r="M28" i="17"/>
  <c r="K154" i="18"/>
  <c r="M118" i="3"/>
  <c r="K118" i="3"/>
  <c r="L118" i="3"/>
  <c r="J118" i="3"/>
  <c r="M121" i="3"/>
  <c r="L121" i="3"/>
  <c r="J121" i="3"/>
  <c r="K121" i="3"/>
  <c r="K115" i="3"/>
  <c r="M115" i="3"/>
  <c r="J115" i="3"/>
  <c r="L115" i="3"/>
  <c r="L20" i="27"/>
  <c r="K20" i="27"/>
  <c r="J20" i="27"/>
  <c r="M20" i="27"/>
  <c r="I20" i="27"/>
  <c r="K62" i="26"/>
  <c r="I62" i="26"/>
  <c r="M62" i="26"/>
  <c r="L62" i="26"/>
  <c r="J62" i="26"/>
  <c r="N161" i="22"/>
  <c r="M161" i="22"/>
  <c r="L161" i="22"/>
  <c r="K161" i="22"/>
  <c r="J161" i="22"/>
  <c r="M90" i="26"/>
  <c r="L90" i="26"/>
  <c r="K90" i="26"/>
  <c r="J90" i="26"/>
  <c r="I90" i="26"/>
  <c r="K21" i="22"/>
  <c r="N21" i="22"/>
  <c r="M21" i="22"/>
  <c r="L21" i="22"/>
  <c r="J21" i="22"/>
  <c r="I120" i="21"/>
  <c r="J120" i="21"/>
  <c r="H120" i="21"/>
  <c r="I92" i="21"/>
  <c r="J92" i="21"/>
  <c r="H92" i="21"/>
  <c r="K92" i="18"/>
  <c r="J92" i="18"/>
  <c r="I92" i="18"/>
  <c r="T81" i="18"/>
  <c r="T55" i="18"/>
  <c r="T51" i="18"/>
  <c r="AB29" i="18"/>
  <c r="K146" i="18"/>
  <c r="J146" i="18"/>
  <c r="I146" i="18"/>
  <c r="K23" i="16"/>
  <c r="J23" i="16"/>
  <c r="I23" i="16"/>
  <c r="M23" i="16"/>
  <c r="L23" i="16"/>
  <c r="I21" i="16"/>
  <c r="M21" i="16"/>
  <c r="K21" i="16"/>
  <c r="L21" i="16"/>
  <c r="J21" i="16"/>
  <c r="J35" i="17"/>
  <c r="I35" i="17"/>
  <c r="L35" i="17"/>
  <c r="M35" i="17"/>
  <c r="K35" i="17"/>
  <c r="AB40" i="18"/>
  <c r="M80" i="16"/>
  <c r="M28" i="16"/>
  <c r="S48" i="18"/>
  <c r="R48" i="18"/>
  <c r="T48" i="18"/>
  <c r="M142" i="16"/>
  <c r="M47" i="16"/>
  <c r="K141" i="18"/>
  <c r="K13" i="18"/>
  <c r="M111" i="16"/>
  <c r="AB23" i="18"/>
  <c r="K132" i="18"/>
  <c r="I132" i="18"/>
  <c r="J132" i="18"/>
  <c r="M154" i="16"/>
  <c r="M129" i="17"/>
  <c r="K68" i="18"/>
  <c r="M71" i="17"/>
  <c r="M96" i="16"/>
  <c r="M137" i="17"/>
  <c r="M69" i="17"/>
  <c r="AB14" i="18"/>
  <c r="K37" i="14"/>
  <c r="J37" i="14"/>
  <c r="I37" i="14"/>
  <c r="K120" i="3"/>
  <c r="M120" i="3"/>
  <c r="J120" i="3"/>
  <c r="L120" i="3"/>
  <c r="M93" i="16"/>
  <c r="L93" i="16"/>
  <c r="J93" i="16"/>
  <c r="K93" i="16"/>
  <c r="I93" i="16"/>
  <c r="M113" i="3"/>
  <c r="J113" i="3"/>
  <c r="L113" i="3"/>
  <c r="K113" i="3"/>
  <c r="M160" i="26"/>
  <c r="L160" i="26"/>
  <c r="I160" i="26"/>
  <c r="K160" i="26"/>
  <c r="J160" i="26"/>
  <c r="M48" i="27"/>
  <c r="K48" i="27"/>
  <c r="J48" i="27"/>
  <c r="I48" i="27"/>
  <c r="L48" i="27"/>
  <c r="I162" i="21"/>
  <c r="J162" i="21"/>
  <c r="H162" i="21"/>
  <c r="L35" i="22"/>
  <c r="J35" i="22"/>
  <c r="N35" i="22"/>
  <c r="K35" i="22"/>
  <c r="M35" i="22"/>
  <c r="I106" i="21"/>
  <c r="J106" i="21"/>
  <c r="H106" i="21"/>
  <c r="I50" i="21"/>
  <c r="J50" i="21"/>
  <c r="H50" i="21"/>
  <c r="AA148" i="18"/>
  <c r="Z148" i="18"/>
  <c r="AB148" i="18"/>
  <c r="S118" i="18"/>
  <c r="T118" i="18"/>
  <c r="R118" i="18"/>
  <c r="S92" i="18"/>
  <c r="R92" i="18"/>
  <c r="T92" i="18"/>
  <c r="AA62" i="18"/>
  <c r="AB62" i="18"/>
  <c r="Z62" i="18"/>
  <c r="I118" i="18"/>
  <c r="K118" i="18"/>
  <c r="J118" i="18"/>
  <c r="K36" i="18"/>
  <c r="J36" i="18"/>
  <c r="I36" i="18"/>
  <c r="AA106" i="18"/>
  <c r="AB106" i="18"/>
  <c r="Z106" i="18"/>
  <c r="S50" i="18"/>
  <c r="T50" i="18"/>
  <c r="R50" i="18"/>
  <c r="AA48" i="18"/>
  <c r="Z48" i="18"/>
  <c r="AB48" i="18"/>
  <c r="L21" i="17"/>
  <c r="K21" i="17"/>
  <c r="J21" i="17"/>
  <c r="I21" i="17"/>
  <c r="M21" i="17"/>
  <c r="M79" i="16"/>
  <c r="L79" i="16"/>
  <c r="K79" i="16"/>
  <c r="I79" i="16"/>
  <c r="J79" i="16"/>
  <c r="I107" i="16"/>
  <c r="M107" i="16"/>
  <c r="K107" i="16"/>
  <c r="L107" i="16"/>
  <c r="J107" i="16"/>
  <c r="M56" i="16"/>
  <c r="AB22" i="18"/>
  <c r="Z22" i="18"/>
  <c r="AA22" i="18"/>
  <c r="M45" i="17"/>
  <c r="M147" i="16"/>
  <c r="L147" i="16"/>
  <c r="K147" i="16"/>
  <c r="I147" i="16"/>
  <c r="J147" i="16"/>
  <c r="M26" i="17"/>
  <c r="K20" i="18"/>
  <c r="I20" i="18"/>
  <c r="J20" i="18"/>
  <c r="M88" i="17"/>
  <c r="M113" i="16"/>
  <c r="M43" i="17"/>
  <c r="M33" i="16"/>
  <c r="T10" i="18"/>
  <c r="M53" i="16"/>
  <c r="M87" i="16"/>
  <c r="K107" i="14"/>
  <c r="J107" i="14"/>
  <c r="I107" i="14"/>
  <c r="K149" i="14"/>
  <c r="J149" i="14"/>
  <c r="I149" i="14"/>
  <c r="M94" i="16"/>
  <c r="K123" i="3"/>
  <c r="J123" i="3"/>
  <c r="M123" i="3"/>
  <c r="L123" i="3"/>
  <c r="L119" i="3"/>
  <c r="M119" i="3"/>
  <c r="K119" i="3"/>
  <c r="J119" i="3"/>
  <c r="N105" i="22"/>
  <c r="K105" i="22"/>
  <c r="J105" i="22"/>
  <c r="M105" i="22"/>
  <c r="L105" i="22"/>
  <c r="L76" i="26"/>
  <c r="J76" i="26"/>
  <c r="I76" i="26"/>
  <c r="M76" i="26"/>
  <c r="K76" i="26"/>
  <c r="I34" i="26"/>
  <c r="K34" i="26"/>
  <c r="J34" i="26"/>
  <c r="L34" i="26"/>
  <c r="M34" i="26"/>
  <c r="I36" i="21"/>
  <c r="H36" i="21"/>
  <c r="J36" i="21"/>
  <c r="S36" i="18"/>
  <c r="R36" i="18"/>
  <c r="T36" i="18"/>
  <c r="I62" i="18"/>
  <c r="K62" i="18"/>
  <c r="J62" i="18"/>
  <c r="S160" i="18"/>
  <c r="R160" i="18"/>
  <c r="T160" i="18"/>
  <c r="T134" i="18"/>
  <c r="S134" i="18"/>
  <c r="R134" i="18"/>
  <c r="AA104" i="18"/>
  <c r="Z104" i="18"/>
  <c r="AB104" i="18"/>
  <c r="AB78" i="18"/>
  <c r="AA78" i="18"/>
  <c r="Z78" i="18"/>
  <c r="K134" i="18"/>
  <c r="J134" i="18"/>
  <c r="I134" i="18"/>
  <c r="AB146" i="18"/>
  <c r="AA146" i="18"/>
  <c r="Z146" i="18"/>
  <c r="AB120" i="18"/>
  <c r="AA120" i="18"/>
  <c r="Z120" i="18"/>
  <c r="T90" i="18"/>
  <c r="S90" i="18"/>
  <c r="R90" i="18"/>
  <c r="T64" i="18"/>
  <c r="S64" i="18"/>
  <c r="R64" i="18"/>
  <c r="M161" i="16"/>
  <c r="L161" i="16"/>
  <c r="J161" i="16"/>
  <c r="K161" i="16"/>
  <c r="I161" i="16"/>
  <c r="L149" i="16"/>
  <c r="K149" i="16"/>
  <c r="J149" i="16"/>
  <c r="I149" i="16"/>
  <c r="M149" i="16"/>
  <c r="I63" i="16"/>
  <c r="M63" i="16"/>
  <c r="K63" i="16"/>
  <c r="L63" i="16"/>
  <c r="J63" i="16"/>
  <c r="M51" i="16"/>
  <c r="L51" i="16"/>
  <c r="K51" i="16"/>
  <c r="J51" i="16"/>
  <c r="I51" i="16"/>
  <c r="K49" i="17"/>
  <c r="J49" i="17"/>
  <c r="I49" i="17"/>
  <c r="M49" i="17"/>
  <c r="L49" i="17"/>
  <c r="M65" i="16"/>
  <c r="L65" i="16"/>
  <c r="K65" i="16"/>
  <c r="J65" i="16"/>
  <c r="I65" i="16"/>
  <c r="M133" i="16"/>
  <c r="L133" i="16"/>
  <c r="K133" i="16"/>
  <c r="J133" i="16"/>
  <c r="I133" i="16"/>
  <c r="M91" i="15"/>
  <c r="L91" i="15"/>
  <c r="J91" i="15"/>
  <c r="K91" i="15"/>
  <c r="I91" i="15"/>
  <c r="J163" i="14"/>
  <c r="I163" i="14"/>
  <c r="K163" i="14"/>
  <c r="K65" i="14"/>
  <c r="J65" i="14"/>
  <c r="I65" i="14"/>
  <c r="L49" i="15"/>
  <c r="K49" i="15"/>
  <c r="J49" i="15"/>
  <c r="M49" i="15"/>
  <c r="I49" i="15"/>
  <c r="J116" i="3"/>
  <c r="M116" i="3"/>
  <c r="L116" i="3"/>
  <c r="K116" i="3"/>
  <c r="L132" i="27"/>
  <c r="K132" i="27"/>
  <c r="I132" i="27"/>
  <c r="M132" i="27"/>
  <c r="J132" i="27"/>
  <c r="I134" i="21"/>
  <c r="J134" i="21"/>
  <c r="H134" i="21"/>
  <c r="I78" i="21"/>
  <c r="J78" i="21"/>
  <c r="H78" i="21"/>
  <c r="K160" i="18"/>
  <c r="J160" i="18"/>
  <c r="I160" i="18"/>
  <c r="K78" i="18"/>
  <c r="J78" i="18"/>
  <c r="I78" i="18"/>
  <c r="T60" i="18"/>
  <c r="AB34" i="18"/>
  <c r="Z34" i="18"/>
  <c r="AA34" i="18"/>
  <c r="AB8" i="18"/>
  <c r="AA8" i="18"/>
  <c r="Z8" i="18"/>
  <c r="AB150" i="18"/>
  <c r="T141" i="18"/>
  <c r="T132" i="18"/>
  <c r="S132" i="18"/>
  <c r="R132" i="18"/>
  <c r="AB115" i="18"/>
  <c r="T102" i="18"/>
  <c r="AB76" i="18"/>
  <c r="AA76" i="18"/>
  <c r="Z76" i="18"/>
  <c r="AB38" i="18"/>
  <c r="T29" i="18"/>
  <c r="T20" i="18"/>
  <c r="S20" i="18"/>
  <c r="R20" i="18"/>
  <c r="AB27" i="18"/>
  <c r="AB31" i="18"/>
  <c r="T22" i="18"/>
  <c r="R22" i="18"/>
  <c r="S22" i="18"/>
  <c r="I119" i="15"/>
  <c r="L119" i="15"/>
  <c r="M119" i="15"/>
  <c r="K119" i="15"/>
  <c r="J119" i="15"/>
  <c r="T27" i="18"/>
  <c r="M109" i="16"/>
  <c r="M66" i="16"/>
  <c r="M31" i="16"/>
  <c r="M54" i="16"/>
  <c r="K56" i="18"/>
  <c r="M116" i="16"/>
  <c r="M30" i="16"/>
  <c r="K72" i="18"/>
  <c r="M119" i="16"/>
  <c r="L119" i="16"/>
  <c r="K119" i="16"/>
  <c r="J119" i="16"/>
  <c r="I119" i="16"/>
  <c r="M80" i="17"/>
  <c r="M77" i="15"/>
  <c r="L77" i="15"/>
  <c r="I77" i="15"/>
  <c r="K77" i="15"/>
  <c r="J77" i="15"/>
  <c r="M19" i="16"/>
  <c r="K102" i="18"/>
  <c r="K12" i="18"/>
  <c r="M16" i="16"/>
  <c r="M112" i="17"/>
  <c r="M130" i="16"/>
  <c r="M27" i="16"/>
  <c r="K35" i="15"/>
  <c r="J35" i="15"/>
  <c r="I35" i="15"/>
  <c r="L35" i="15"/>
  <c r="M35" i="15"/>
  <c r="M117" i="3"/>
  <c r="K117" i="3"/>
  <c r="L117" i="3"/>
  <c r="J117" i="3"/>
  <c r="M68" i="2"/>
  <c r="L68" i="2"/>
  <c r="K68" i="2"/>
  <c r="N68" i="2"/>
  <c r="F37" i="19" l="1"/>
  <c r="H38" i="19"/>
  <c r="H124" i="19"/>
  <c r="P40" i="19"/>
  <c r="P127" i="19"/>
  <c r="V23" i="19"/>
  <c r="X24" i="19"/>
  <c r="X127" i="19"/>
  <c r="X154" i="19"/>
  <c r="H11" i="19"/>
  <c r="F51" i="19"/>
  <c r="H52" i="19"/>
  <c r="H86" i="19"/>
  <c r="H132" i="19"/>
  <c r="N21" i="19"/>
  <c r="P13" i="19"/>
  <c r="P54" i="19"/>
  <c r="P103" i="19"/>
  <c r="N147" i="19"/>
  <c r="P139" i="19"/>
  <c r="X16" i="19"/>
  <c r="X57" i="19"/>
  <c r="V161" i="19"/>
  <c r="X153" i="19"/>
  <c r="M45" i="2"/>
  <c r="L45" i="2"/>
  <c r="J45" i="2"/>
  <c r="K45" i="2"/>
  <c r="H72" i="19"/>
  <c r="H71" i="19"/>
  <c r="F21" i="19"/>
  <c r="H13" i="19"/>
  <c r="F23" i="19"/>
  <c r="H24" i="19"/>
  <c r="H32" i="19"/>
  <c r="H43" i="19"/>
  <c r="H54" i="19"/>
  <c r="H62" i="19"/>
  <c r="H82" i="19"/>
  <c r="H95" i="19"/>
  <c r="F93" i="19"/>
  <c r="H94" i="19"/>
  <c r="H116" i="19"/>
  <c r="H113" i="19"/>
  <c r="H137" i="19"/>
  <c r="H160" i="19"/>
  <c r="F149" i="19"/>
  <c r="H150" i="19"/>
  <c r="P76" i="19"/>
  <c r="P15" i="19"/>
  <c r="P26" i="19"/>
  <c r="P34" i="19"/>
  <c r="P45" i="19"/>
  <c r="P56" i="19"/>
  <c r="P67" i="19"/>
  <c r="P72" i="19"/>
  <c r="N107" i="19"/>
  <c r="P108" i="19"/>
  <c r="P90" i="19"/>
  <c r="P113" i="19"/>
  <c r="P160" i="19"/>
  <c r="P130" i="19"/>
  <c r="P141" i="19"/>
  <c r="N149" i="19"/>
  <c r="P150" i="19"/>
  <c r="X98" i="19"/>
  <c r="V9" i="19"/>
  <c r="X10" i="19"/>
  <c r="X18" i="19"/>
  <c r="X29" i="19"/>
  <c r="X40" i="19"/>
  <c r="X48" i="19"/>
  <c r="X59" i="19"/>
  <c r="X75" i="19"/>
  <c r="V121" i="19"/>
  <c r="X122" i="19"/>
  <c r="X99" i="19"/>
  <c r="X112" i="19"/>
  <c r="X100" i="19"/>
  <c r="X130" i="19"/>
  <c r="X141" i="19"/>
  <c r="X158" i="19"/>
  <c r="F35" i="19"/>
  <c r="H27" i="19"/>
  <c r="H155" i="19"/>
  <c r="P18" i="19"/>
  <c r="P99" i="19"/>
  <c r="P151" i="19"/>
  <c r="X54" i="19"/>
  <c r="X118" i="19"/>
  <c r="H19" i="19"/>
  <c r="H60" i="19"/>
  <c r="H112" i="19"/>
  <c r="H144" i="19"/>
  <c r="P32" i="19"/>
  <c r="P62" i="19"/>
  <c r="P109" i="19"/>
  <c r="P144" i="19"/>
  <c r="V37" i="19"/>
  <c r="X38" i="19"/>
  <c r="X68" i="19"/>
  <c r="X90" i="19"/>
  <c r="X117" i="19"/>
  <c r="H96" i="19"/>
  <c r="F91" i="19"/>
  <c r="H83" i="19"/>
  <c r="H14" i="19"/>
  <c r="H25" i="19"/>
  <c r="H33" i="19"/>
  <c r="H44" i="19"/>
  <c r="F63" i="19"/>
  <c r="H55" i="19"/>
  <c r="F65" i="19"/>
  <c r="H66" i="19"/>
  <c r="H75" i="19"/>
  <c r="H102" i="19"/>
  <c r="H109" i="19"/>
  <c r="H118" i="19"/>
  <c r="H115" i="19"/>
  <c r="H138" i="19"/>
  <c r="H145" i="19"/>
  <c r="H158" i="19"/>
  <c r="P16" i="19"/>
  <c r="N35" i="19"/>
  <c r="P27" i="19"/>
  <c r="N37" i="19"/>
  <c r="P38" i="19"/>
  <c r="P46" i="19"/>
  <c r="P57" i="19"/>
  <c r="P68" i="19"/>
  <c r="N79" i="19"/>
  <c r="P80" i="19"/>
  <c r="N133" i="19"/>
  <c r="P125" i="19"/>
  <c r="P95" i="19"/>
  <c r="P115" i="19"/>
  <c r="P102" i="19"/>
  <c r="P131" i="19"/>
  <c r="P142" i="19"/>
  <c r="P158" i="19"/>
  <c r="X71" i="19"/>
  <c r="X11" i="19"/>
  <c r="X19" i="19"/>
  <c r="X30" i="19"/>
  <c r="V49" i="19"/>
  <c r="X41" i="19"/>
  <c r="V51" i="19"/>
  <c r="X52" i="19"/>
  <c r="X60" i="19"/>
  <c r="X72" i="19"/>
  <c r="X88" i="19"/>
  <c r="X109" i="19"/>
  <c r="X114" i="19"/>
  <c r="X103" i="19"/>
  <c r="X131" i="19"/>
  <c r="X142" i="19"/>
  <c r="X146" i="19"/>
  <c r="M206" i="3"/>
  <c r="L206" i="3"/>
  <c r="K206" i="3"/>
  <c r="J206" i="3"/>
  <c r="L71" i="2"/>
  <c r="M71" i="2"/>
  <c r="M201" i="3"/>
  <c r="L201" i="3"/>
  <c r="K201" i="3"/>
  <c r="J201" i="3"/>
  <c r="H74" i="19"/>
  <c r="H128" i="19"/>
  <c r="H15" i="19"/>
  <c r="H26" i="19"/>
  <c r="H34" i="19"/>
  <c r="H45" i="19"/>
  <c r="H56" i="19"/>
  <c r="H67" i="19"/>
  <c r="H100" i="19"/>
  <c r="H146" i="19"/>
  <c r="F121" i="19"/>
  <c r="H122" i="19"/>
  <c r="H123" i="19"/>
  <c r="H117" i="19"/>
  <c r="F147" i="19"/>
  <c r="H139" i="19"/>
  <c r="H154" i="19"/>
  <c r="N105" i="19"/>
  <c r="P97" i="19"/>
  <c r="P73" i="19"/>
  <c r="P17" i="19"/>
  <c r="P28" i="19"/>
  <c r="P39" i="19"/>
  <c r="P47" i="19"/>
  <c r="P58" i="19"/>
  <c r="N77" i="19"/>
  <c r="P69" i="19"/>
  <c r="P86" i="19"/>
  <c r="P82" i="19"/>
  <c r="N121" i="19"/>
  <c r="P122" i="19"/>
  <c r="P117" i="19"/>
  <c r="P112" i="19"/>
  <c r="P132" i="19"/>
  <c r="P157" i="19"/>
  <c r="P146" i="19"/>
  <c r="X84" i="19"/>
  <c r="X12" i="19"/>
  <c r="X20" i="19"/>
  <c r="X31" i="19"/>
  <c r="X42" i="19"/>
  <c r="X53" i="19"/>
  <c r="X61" i="19"/>
  <c r="X85" i="19"/>
  <c r="X104" i="19"/>
  <c r="X110" i="19"/>
  <c r="X116" i="19"/>
  <c r="V107" i="19"/>
  <c r="X108" i="19"/>
  <c r="X132" i="19"/>
  <c r="X145" i="19"/>
  <c r="X155" i="19"/>
  <c r="M44" i="2"/>
  <c r="L44" i="2"/>
  <c r="L207" i="3"/>
  <c r="M207" i="3"/>
  <c r="J71" i="2"/>
  <c r="K71" i="2"/>
  <c r="H87" i="19"/>
  <c r="H104" i="19"/>
  <c r="P71" i="19"/>
  <c r="P59" i="19"/>
  <c r="N135" i="19"/>
  <c r="P136" i="19"/>
  <c r="X32" i="19"/>
  <c r="V135" i="19"/>
  <c r="X136" i="19"/>
  <c r="M200" i="3"/>
  <c r="L200" i="3"/>
  <c r="H46" i="19"/>
  <c r="H127" i="19"/>
  <c r="P29" i="19"/>
  <c r="P128" i="19"/>
  <c r="V21" i="19"/>
  <c r="X13" i="19"/>
  <c r="V119" i="19"/>
  <c r="X111" i="19"/>
  <c r="F79" i="19"/>
  <c r="H80" i="19"/>
  <c r="H76" i="19"/>
  <c r="H17" i="19"/>
  <c r="H28" i="19"/>
  <c r="H39" i="19"/>
  <c r="H47" i="19"/>
  <c r="H58" i="19"/>
  <c r="F77" i="19"/>
  <c r="H69" i="19"/>
  <c r="H81" i="19"/>
  <c r="H98" i="19"/>
  <c r="H103" i="19"/>
  <c r="H101" i="19"/>
  <c r="H130" i="19"/>
  <c r="H141" i="19"/>
  <c r="H159" i="19"/>
  <c r="P85" i="19"/>
  <c r="P11" i="19"/>
  <c r="P19" i="19"/>
  <c r="P30" i="19"/>
  <c r="N49" i="19"/>
  <c r="P41" i="19"/>
  <c r="N51" i="19"/>
  <c r="P52" i="19"/>
  <c r="P60" i="19"/>
  <c r="P84" i="19"/>
  <c r="P145" i="19"/>
  <c r="P89" i="19"/>
  <c r="P143" i="19"/>
  <c r="P110" i="19"/>
  <c r="P116" i="19"/>
  <c r="P137" i="19"/>
  <c r="P159" i="19"/>
  <c r="X76" i="19"/>
  <c r="X14" i="19"/>
  <c r="X25" i="19"/>
  <c r="X33" i="19"/>
  <c r="X44" i="19"/>
  <c r="V63" i="19"/>
  <c r="X55" i="19"/>
  <c r="V65" i="19"/>
  <c r="X66" i="19"/>
  <c r="X82" i="19"/>
  <c r="X87" i="19"/>
  <c r="V105" i="19"/>
  <c r="X97" i="19"/>
  <c r="V133" i="19"/>
  <c r="X125" i="19"/>
  <c r="X113" i="19"/>
  <c r="X137" i="19"/>
  <c r="X156" i="19"/>
  <c r="X152" i="19"/>
  <c r="L46" i="2"/>
  <c r="K46" i="2"/>
  <c r="J46" i="2"/>
  <c r="M46" i="2"/>
  <c r="L199" i="3"/>
  <c r="M199" i="3"/>
  <c r="M198" i="3"/>
  <c r="J198" i="3"/>
  <c r="L198" i="3"/>
  <c r="K198" i="3"/>
  <c r="H68" i="19"/>
  <c r="H140" i="19"/>
  <c r="P48" i="19"/>
  <c r="P114" i="19"/>
  <c r="X62" i="19"/>
  <c r="J70" i="2"/>
  <c r="M70" i="2"/>
  <c r="L70" i="2"/>
  <c r="K70" i="2"/>
  <c r="M204" i="3"/>
  <c r="L204" i="3"/>
  <c r="H88" i="19"/>
  <c r="F9" i="19"/>
  <c r="H9" i="19" s="1"/>
  <c r="H10" i="19"/>
  <c r="H18" i="19"/>
  <c r="H29" i="19"/>
  <c r="H40" i="19"/>
  <c r="H48" i="19"/>
  <c r="H59" i="19"/>
  <c r="H70" i="19"/>
  <c r="F133" i="19"/>
  <c r="H125" i="19"/>
  <c r="F105" i="19"/>
  <c r="H97" i="19"/>
  <c r="F107" i="19"/>
  <c r="H108" i="19"/>
  <c r="F119" i="19"/>
  <c r="H111" i="19"/>
  <c r="H131" i="19"/>
  <c r="H142" i="19"/>
  <c r="H156" i="19"/>
  <c r="P88" i="19"/>
  <c r="P12" i="19"/>
  <c r="P20" i="19"/>
  <c r="P31" i="19"/>
  <c r="P42" i="19"/>
  <c r="P53" i="19"/>
  <c r="P61" i="19"/>
  <c r="P75" i="19"/>
  <c r="N91" i="19"/>
  <c r="P83" i="19"/>
  <c r="N93" i="19"/>
  <c r="P94" i="19"/>
  <c r="P104" i="19"/>
  <c r="P129" i="19"/>
  <c r="P118" i="19"/>
  <c r="P138" i="19"/>
  <c r="P156" i="19"/>
  <c r="X81" i="19"/>
  <c r="X70" i="19"/>
  <c r="X15" i="19"/>
  <c r="X26" i="19"/>
  <c r="X34" i="19"/>
  <c r="X45" i="19"/>
  <c r="X56" i="19"/>
  <c r="X67" i="19"/>
  <c r="V93" i="19"/>
  <c r="X94" i="19"/>
  <c r="X123" i="19"/>
  <c r="X102" i="19"/>
  <c r="X159" i="19"/>
  <c r="X115" i="19"/>
  <c r="X138" i="19"/>
  <c r="X144" i="19"/>
  <c r="X160" i="19"/>
  <c r="J197" i="3"/>
  <c r="M197" i="3"/>
  <c r="L197" i="3"/>
  <c r="K197" i="3"/>
  <c r="L203" i="3"/>
  <c r="M203" i="3"/>
  <c r="H57" i="19"/>
  <c r="H151" i="19"/>
  <c r="P70" i="19"/>
  <c r="P155" i="19"/>
  <c r="X151" i="19"/>
  <c r="X143" i="19"/>
  <c r="H99" i="19"/>
  <c r="F49" i="19"/>
  <c r="H41" i="19"/>
  <c r="H157" i="19"/>
  <c r="H143" i="19"/>
  <c r="N23" i="19"/>
  <c r="P24" i="19"/>
  <c r="P81" i="19"/>
  <c r="P124" i="19"/>
  <c r="X86" i="19"/>
  <c r="X46" i="19"/>
  <c r="X126" i="19"/>
  <c r="H16" i="19"/>
  <c r="H85" i="19"/>
  <c r="N9" i="19"/>
  <c r="P10" i="19"/>
  <c r="P87" i="19"/>
  <c r="X73" i="19"/>
  <c r="X43" i="19"/>
  <c r="X96" i="19"/>
  <c r="H30" i="19"/>
  <c r="H73" i="19"/>
  <c r="H126" i="19"/>
  <c r="P74" i="19"/>
  <c r="P43" i="19"/>
  <c r="P96" i="19"/>
  <c r="P152" i="19"/>
  <c r="X157" i="19"/>
  <c r="V35" i="19"/>
  <c r="X27" i="19"/>
  <c r="V79" i="19"/>
  <c r="X80" i="19"/>
  <c r="X124" i="19"/>
  <c r="V147" i="19"/>
  <c r="X139" i="19"/>
  <c r="M202" i="3"/>
  <c r="L202" i="3"/>
  <c r="J202" i="3"/>
  <c r="K202" i="3"/>
  <c r="H84" i="19"/>
  <c r="H12" i="19"/>
  <c r="H20" i="19"/>
  <c r="H31" i="19"/>
  <c r="H42" i="19"/>
  <c r="H53" i="19"/>
  <c r="H61" i="19"/>
  <c r="H129" i="19"/>
  <c r="H90" i="19"/>
  <c r="H89" i="19"/>
  <c r="H114" i="19"/>
  <c r="H110" i="19"/>
  <c r="F135" i="19"/>
  <c r="H136" i="19"/>
  <c r="H152" i="19"/>
  <c r="F161" i="19"/>
  <c r="H153" i="19"/>
  <c r="P100" i="19"/>
  <c r="P14" i="19"/>
  <c r="P25" i="19"/>
  <c r="P33" i="19"/>
  <c r="P44" i="19"/>
  <c r="N63" i="19"/>
  <c r="P55" i="19"/>
  <c r="N65" i="19"/>
  <c r="P66" i="19"/>
  <c r="P101" i="19"/>
  <c r="P98" i="19"/>
  <c r="P126" i="19"/>
  <c r="N119" i="19"/>
  <c r="P111" i="19"/>
  <c r="P123" i="19"/>
  <c r="P154" i="19"/>
  <c r="P140" i="19"/>
  <c r="N161" i="19"/>
  <c r="P153" i="19"/>
  <c r="X74" i="19"/>
  <c r="X89" i="19"/>
  <c r="X17" i="19"/>
  <c r="X28" i="19"/>
  <c r="X39" i="19"/>
  <c r="X47" i="19"/>
  <c r="X58" i="19"/>
  <c r="V77" i="19"/>
  <c r="X69" i="19"/>
  <c r="V91" i="19"/>
  <c r="X83" i="19"/>
  <c r="X95" i="19"/>
  <c r="X101" i="19"/>
  <c r="X128" i="19"/>
  <c r="X129" i="19"/>
  <c r="X140" i="19"/>
  <c r="V149" i="19"/>
  <c r="X150" i="19"/>
  <c r="J205" i="3"/>
  <c r="M205" i="3"/>
  <c r="L205" i="3"/>
  <c r="K205" i="3"/>
  <c r="L69" i="2"/>
  <c r="M69" i="2"/>
  <c r="N54" i="12"/>
  <c r="M54" i="12"/>
  <c r="L54" i="12"/>
  <c r="I54" i="12"/>
  <c r="J54" i="12"/>
  <c r="K54" i="12"/>
  <c r="I149" i="17"/>
  <c r="M149" i="17"/>
  <c r="K149" i="17"/>
  <c r="L149" i="17"/>
  <c r="J149" i="17"/>
  <c r="K196" i="3"/>
  <c r="J196" i="3"/>
  <c r="M196" i="3"/>
  <c r="L196" i="3"/>
  <c r="J193" i="3"/>
  <c r="M193" i="3"/>
  <c r="L193" i="3"/>
  <c r="K193" i="3"/>
  <c r="K190" i="3"/>
  <c r="M190" i="3"/>
  <c r="L190" i="3"/>
  <c r="J190" i="3"/>
  <c r="I65" i="17"/>
  <c r="M65" i="17"/>
  <c r="K65" i="17"/>
  <c r="L65" i="17"/>
  <c r="J65" i="17"/>
  <c r="X20" i="13"/>
  <c r="W20" i="13"/>
  <c r="AA20" i="13"/>
  <c r="Z20" i="13"/>
  <c r="Y20" i="13"/>
  <c r="L121" i="17"/>
  <c r="K121" i="17"/>
  <c r="I121" i="17"/>
  <c r="M121" i="17"/>
  <c r="J121" i="17"/>
  <c r="H65" i="19"/>
  <c r="J65" i="19"/>
  <c r="M51" i="17"/>
  <c r="L51" i="17"/>
  <c r="J51" i="17"/>
  <c r="K51" i="17"/>
  <c r="I51" i="17"/>
  <c r="X147" i="19"/>
  <c r="X77" i="19"/>
  <c r="K142" i="43"/>
  <c r="P161" i="19"/>
  <c r="R161" i="19"/>
  <c r="J9" i="19"/>
  <c r="J139" i="19"/>
  <c r="J100" i="19"/>
  <c r="J102" i="19"/>
  <c r="J18" i="19"/>
  <c r="J29" i="19"/>
  <c r="J40" i="19"/>
  <c r="J48" i="19"/>
  <c r="J59" i="19"/>
  <c r="J70" i="19"/>
  <c r="J121" i="19"/>
  <c r="H121" i="19"/>
  <c r="J13" i="19"/>
  <c r="H146" i="43"/>
  <c r="K146" i="43" s="1"/>
  <c r="G146" i="43"/>
  <c r="I146" i="43"/>
  <c r="R157" i="19"/>
  <c r="X93" i="19"/>
  <c r="J16" i="19"/>
  <c r="R43" i="19"/>
  <c r="R54" i="19"/>
  <c r="R62" i="19"/>
  <c r="J112" i="19"/>
  <c r="R74" i="19"/>
  <c r="H49" i="19"/>
  <c r="J49" i="19"/>
  <c r="J52" i="19"/>
  <c r="K34" i="13"/>
  <c r="J34" i="13"/>
  <c r="I34" i="13"/>
  <c r="M34" i="13"/>
  <c r="L34" i="13"/>
  <c r="X21" i="15"/>
  <c r="W21" i="15"/>
  <c r="AA21" i="15"/>
  <c r="Z21" i="15"/>
  <c r="Y21" i="15"/>
  <c r="K146" i="13"/>
  <c r="J146" i="13"/>
  <c r="I146" i="13"/>
  <c r="M146" i="13"/>
  <c r="L146" i="13"/>
  <c r="L160" i="13"/>
  <c r="K160" i="13"/>
  <c r="J160" i="13"/>
  <c r="M160" i="13"/>
  <c r="I160" i="13"/>
  <c r="AA9" i="16"/>
  <c r="Z9" i="16"/>
  <c r="Y9" i="16"/>
  <c r="X9" i="16"/>
  <c r="W9" i="16"/>
  <c r="AA15" i="16"/>
  <c r="L53" i="12"/>
  <c r="K53" i="12"/>
  <c r="J53" i="12"/>
  <c r="H57" i="12"/>
  <c r="N53" i="12"/>
  <c r="M53" i="12"/>
  <c r="I53" i="12"/>
  <c r="X37" i="19"/>
  <c r="X21" i="19"/>
  <c r="L7" i="19"/>
  <c r="M90" i="13"/>
  <c r="J90" i="13"/>
  <c r="L90" i="13"/>
  <c r="K90" i="13"/>
  <c r="I90" i="13"/>
  <c r="AA12" i="16"/>
  <c r="AA10" i="16"/>
  <c r="K188" i="3"/>
  <c r="J188" i="3"/>
  <c r="M188" i="3"/>
  <c r="L188" i="3"/>
  <c r="L18" i="2"/>
  <c r="M18" i="2"/>
  <c r="K18" i="2"/>
  <c r="J18" i="2"/>
  <c r="L187" i="3"/>
  <c r="K187" i="3"/>
  <c r="J187" i="3"/>
  <c r="M187" i="3"/>
  <c r="N55" i="12"/>
  <c r="K55" i="12"/>
  <c r="M55" i="12"/>
  <c r="I55" i="12"/>
  <c r="L55" i="12"/>
  <c r="J55" i="12"/>
  <c r="K67" i="2"/>
  <c r="M67" i="2"/>
  <c r="L67" i="2"/>
  <c r="J67" i="2"/>
  <c r="L147" i="17"/>
  <c r="K147" i="17"/>
  <c r="I147" i="17"/>
  <c r="M147" i="17"/>
  <c r="J147" i="17"/>
  <c r="J149" i="19"/>
  <c r="H149" i="19"/>
  <c r="I104" i="28"/>
  <c r="L104" i="28"/>
  <c r="J104" i="28"/>
  <c r="M104" i="28"/>
  <c r="K104" i="28"/>
  <c r="L160" i="28"/>
  <c r="K160" i="28"/>
  <c r="J160" i="28"/>
  <c r="I160" i="28"/>
  <c r="M160" i="28"/>
  <c r="X49" i="19"/>
  <c r="R107" i="19"/>
  <c r="P107" i="19"/>
  <c r="M90" i="28"/>
  <c r="I90" i="28"/>
  <c r="L90" i="28"/>
  <c r="K90" i="28"/>
  <c r="J90" i="28"/>
  <c r="AA17" i="17"/>
  <c r="X133" i="19"/>
  <c r="X121" i="19"/>
  <c r="J132" i="28"/>
  <c r="I132" i="28"/>
  <c r="M132" i="28"/>
  <c r="L132" i="28"/>
  <c r="K132" i="28"/>
  <c r="J118" i="19"/>
  <c r="P79" i="19"/>
  <c r="R79" i="19"/>
  <c r="J154" i="19"/>
  <c r="J130" i="19"/>
  <c r="P147" i="19"/>
  <c r="R147" i="19"/>
  <c r="H21" i="19"/>
  <c r="J21" i="19"/>
  <c r="J24" i="19"/>
  <c r="R94" i="19"/>
  <c r="J119" i="19"/>
  <c r="H119" i="19"/>
  <c r="J158" i="19"/>
  <c r="R118" i="19"/>
  <c r="X9" i="19"/>
  <c r="J27" i="19"/>
  <c r="H129" i="37"/>
  <c r="I129" i="37"/>
  <c r="G129" i="37"/>
  <c r="R114" i="19"/>
  <c r="H79" i="19"/>
  <c r="J79" i="19"/>
  <c r="R159" i="19"/>
  <c r="R81" i="19"/>
  <c r="R16" i="19"/>
  <c r="H51" i="19"/>
  <c r="J51" i="19"/>
  <c r="J60" i="19"/>
  <c r="J90" i="19"/>
  <c r="K20" i="28"/>
  <c r="J20" i="28"/>
  <c r="I20" i="28"/>
  <c r="L20" i="28"/>
  <c r="M20" i="28"/>
  <c r="L107" i="17"/>
  <c r="K107" i="17"/>
  <c r="J107" i="17"/>
  <c r="I107" i="17"/>
  <c r="M107" i="17"/>
  <c r="X161" i="19"/>
  <c r="P23" i="19"/>
  <c r="R23" i="19"/>
  <c r="K104" i="13"/>
  <c r="M104" i="13"/>
  <c r="L104" i="13"/>
  <c r="J104" i="13"/>
  <c r="I104" i="13"/>
  <c r="L43" i="2"/>
  <c r="M43" i="2"/>
  <c r="K43" i="2"/>
  <c r="J43" i="2"/>
  <c r="M186" i="3"/>
  <c r="L186" i="3"/>
  <c r="K186" i="3"/>
  <c r="J186" i="3"/>
  <c r="M76" i="13"/>
  <c r="L76" i="13"/>
  <c r="I76" i="13"/>
  <c r="K76" i="13"/>
  <c r="J76" i="13"/>
  <c r="C57" i="12"/>
  <c r="AA19" i="16"/>
  <c r="I118" i="13"/>
  <c r="L118" i="13"/>
  <c r="M118" i="13"/>
  <c r="K118" i="13"/>
  <c r="J118" i="13"/>
  <c r="AA16" i="16"/>
  <c r="AA13" i="17"/>
  <c r="P49" i="19"/>
  <c r="R49" i="19"/>
  <c r="X51" i="19"/>
  <c r="R119" i="19"/>
  <c r="P119" i="19"/>
  <c r="R77" i="19"/>
  <c r="P77" i="19"/>
  <c r="M48" i="28"/>
  <c r="L48" i="28"/>
  <c r="K48" i="28"/>
  <c r="J48" i="28"/>
  <c r="I48" i="28"/>
  <c r="L63" i="17"/>
  <c r="K63" i="17"/>
  <c r="J63" i="17"/>
  <c r="I63" i="17"/>
  <c r="M63" i="17"/>
  <c r="J135" i="19"/>
  <c r="H135" i="19"/>
  <c r="I16" i="41"/>
  <c r="J16" i="41"/>
  <c r="H16" i="41"/>
  <c r="K141" i="43"/>
  <c r="R143" i="19"/>
  <c r="H23" i="19"/>
  <c r="J23" i="19"/>
  <c r="J32" i="19"/>
  <c r="J43" i="19"/>
  <c r="J54" i="19"/>
  <c r="J62" i="19"/>
  <c r="S16" i="41"/>
  <c r="Q16" i="41"/>
  <c r="P16" i="41"/>
  <c r="T16" i="41"/>
  <c r="R16" i="41"/>
  <c r="P93" i="19"/>
  <c r="R93" i="19"/>
  <c r="J110" i="19"/>
  <c r="H35" i="19"/>
  <c r="J35" i="19"/>
  <c r="J38" i="19"/>
  <c r="R142" i="19"/>
  <c r="G146" i="42"/>
  <c r="I146" i="42"/>
  <c r="H146" i="42"/>
  <c r="K146" i="42" s="1"/>
  <c r="J157" i="19"/>
  <c r="J80" i="19"/>
  <c r="R127" i="19"/>
  <c r="R27" i="19"/>
  <c r="K143" i="42"/>
  <c r="K137" i="43"/>
  <c r="W21" i="17"/>
  <c r="AA21" i="17"/>
  <c r="Y21" i="17"/>
  <c r="X21" i="17"/>
  <c r="Z21" i="17"/>
  <c r="L42" i="2"/>
  <c r="M42" i="2"/>
  <c r="K42" i="2"/>
  <c r="J42" i="2"/>
  <c r="J79" i="17"/>
  <c r="I79" i="17"/>
  <c r="L79" i="17"/>
  <c r="M79" i="17"/>
  <c r="K79" i="17"/>
  <c r="J107" i="19"/>
  <c r="H107" i="19"/>
  <c r="P51" i="19"/>
  <c r="R51" i="19"/>
  <c r="O146" i="43"/>
  <c r="M146" i="43"/>
  <c r="L146" i="43"/>
  <c r="N146" i="43"/>
  <c r="R135" i="19"/>
  <c r="P135" i="19"/>
  <c r="J119" i="17"/>
  <c r="I119" i="17"/>
  <c r="L119" i="17"/>
  <c r="K119" i="17"/>
  <c r="M119" i="17"/>
  <c r="H37" i="19"/>
  <c r="J37" i="19"/>
  <c r="P35" i="19"/>
  <c r="R35" i="19"/>
  <c r="L34" i="28"/>
  <c r="K34" i="28"/>
  <c r="J34" i="28"/>
  <c r="I34" i="28"/>
  <c r="M34" i="28"/>
  <c r="T7" i="19"/>
  <c r="Z7" i="19"/>
  <c r="M20" i="13"/>
  <c r="L20" i="13"/>
  <c r="K20" i="13"/>
  <c r="I20" i="13"/>
  <c r="J20" i="13"/>
  <c r="AA10" i="17"/>
  <c r="L48" i="13"/>
  <c r="K48" i="13"/>
  <c r="J48" i="13"/>
  <c r="I48" i="13"/>
  <c r="M48" i="13"/>
  <c r="J77" i="19"/>
  <c r="H77" i="19"/>
  <c r="M161" i="17"/>
  <c r="L161" i="17"/>
  <c r="J161" i="17"/>
  <c r="I161" i="17"/>
  <c r="K161" i="17"/>
  <c r="X63" i="19"/>
  <c r="K146" i="28"/>
  <c r="J146" i="28"/>
  <c r="I146" i="28"/>
  <c r="M146" i="28"/>
  <c r="L146" i="28"/>
  <c r="R121" i="19"/>
  <c r="P121" i="19"/>
  <c r="J138" i="19"/>
  <c r="J126" i="19"/>
  <c r="J71" i="19"/>
  <c r="R131" i="19"/>
  <c r="X107" i="19"/>
  <c r="R10" i="19"/>
  <c r="R140" i="19"/>
  <c r="J115" i="19"/>
  <c r="R13" i="19"/>
  <c r="J137" i="19"/>
  <c r="H93" i="19"/>
  <c r="J93" i="19"/>
  <c r="J19" i="19"/>
  <c r="P37" i="19"/>
  <c r="R37" i="19"/>
  <c r="D7" i="19"/>
  <c r="M191" i="3"/>
  <c r="K191" i="3"/>
  <c r="L191" i="3"/>
  <c r="J191" i="3"/>
  <c r="J161" i="19"/>
  <c r="H161" i="19"/>
  <c r="N146" i="41"/>
  <c r="L146" i="41"/>
  <c r="M146" i="41"/>
  <c r="O146" i="41"/>
  <c r="M76" i="28"/>
  <c r="L76" i="28"/>
  <c r="K76" i="28"/>
  <c r="I76" i="28"/>
  <c r="J76" i="28"/>
  <c r="K133" i="17"/>
  <c r="J133" i="17"/>
  <c r="M133" i="17"/>
  <c r="L133" i="17"/>
  <c r="I133" i="17"/>
  <c r="M194" i="3"/>
  <c r="J194" i="3"/>
  <c r="L194" i="3"/>
  <c r="K194" i="3"/>
  <c r="M62" i="13"/>
  <c r="L62" i="13"/>
  <c r="K62" i="13"/>
  <c r="J62" i="13"/>
  <c r="I62" i="13"/>
  <c r="AA11" i="16"/>
  <c r="M91" i="17"/>
  <c r="L91" i="17"/>
  <c r="K91" i="17"/>
  <c r="J91" i="17"/>
  <c r="I91" i="17"/>
  <c r="L192" i="3"/>
  <c r="M192" i="3"/>
  <c r="K192" i="3"/>
  <c r="J192" i="3"/>
  <c r="AA14" i="16"/>
  <c r="X35" i="19"/>
  <c r="S22" i="21"/>
  <c r="T22" i="21"/>
  <c r="R22" i="21"/>
  <c r="R133" i="19"/>
  <c r="P133" i="19"/>
  <c r="H147" i="19"/>
  <c r="J147" i="19"/>
  <c r="X135" i="19"/>
  <c r="X65" i="19"/>
  <c r="R149" i="19"/>
  <c r="P149" i="19"/>
  <c r="X149" i="19"/>
  <c r="J105" i="19"/>
  <c r="H105" i="19"/>
  <c r="R105" i="19"/>
  <c r="P105" i="19"/>
  <c r="J72" i="19"/>
  <c r="P9" i="19"/>
  <c r="R9" i="19"/>
  <c r="R83" i="19"/>
  <c r="R89" i="19"/>
  <c r="R116" i="19"/>
  <c r="R96" i="19"/>
  <c r="R108" i="19"/>
  <c r="R125" i="19"/>
  <c r="K140" i="43"/>
  <c r="M77" i="17"/>
  <c r="L77" i="17"/>
  <c r="K77" i="17"/>
  <c r="J77" i="17"/>
  <c r="I77" i="17"/>
  <c r="R90" i="19"/>
  <c r="X79" i="19"/>
  <c r="P21" i="19"/>
  <c r="R21" i="19"/>
  <c r="R24" i="19"/>
  <c r="J85" i="19"/>
  <c r="K93" i="17"/>
  <c r="J93" i="17"/>
  <c r="I93" i="17"/>
  <c r="M93" i="17"/>
  <c r="L93" i="17"/>
  <c r="J101" i="19"/>
  <c r="J98" i="19"/>
  <c r="R102" i="19"/>
  <c r="R46" i="19"/>
  <c r="M62" i="28"/>
  <c r="L62" i="28"/>
  <c r="I62" i="28"/>
  <c r="K62" i="28"/>
  <c r="J62" i="28"/>
  <c r="M16" i="41"/>
  <c r="N16" i="41"/>
  <c r="L16" i="41"/>
  <c r="J189" i="3"/>
  <c r="M189" i="3"/>
  <c r="L189" i="3"/>
  <c r="K189" i="3"/>
  <c r="J132" i="13"/>
  <c r="I132" i="13"/>
  <c r="M132" i="13"/>
  <c r="L132" i="13"/>
  <c r="K132" i="13"/>
  <c r="AA20" i="16"/>
  <c r="W9" i="17"/>
  <c r="AA9" i="17"/>
  <c r="Y9" i="17"/>
  <c r="Z9" i="17"/>
  <c r="X9" i="17"/>
  <c r="AA20" i="17"/>
  <c r="AA16" i="17"/>
  <c r="AA15" i="17"/>
  <c r="AA11" i="17"/>
  <c r="AA12" i="17"/>
  <c r="AA19" i="17"/>
  <c r="H91" i="19"/>
  <c r="J91" i="19"/>
  <c r="P63" i="19"/>
  <c r="R63" i="19"/>
  <c r="R91" i="19"/>
  <c r="P91" i="19"/>
  <c r="J17" i="2"/>
  <c r="M17" i="2"/>
  <c r="L17" i="2"/>
  <c r="K17" i="2"/>
  <c r="F57" i="12"/>
  <c r="L195" i="3"/>
  <c r="K195" i="3"/>
  <c r="J195" i="3"/>
  <c r="M195" i="3"/>
  <c r="AA21" i="16"/>
  <c r="Z21" i="16"/>
  <c r="Y21" i="16"/>
  <c r="X21" i="16"/>
  <c r="W21" i="16"/>
  <c r="E57" i="12"/>
  <c r="T23" i="14"/>
  <c r="V23" i="14"/>
  <c r="U23" i="14"/>
  <c r="J56" i="12"/>
  <c r="I56" i="12"/>
  <c r="M56" i="12"/>
  <c r="N56" i="12"/>
  <c r="L56" i="12"/>
  <c r="K56" i="12"/>
  <c r="M135" i="17"/>
  <c r="L135" i="17"/>
  <c r="J135" i="17"/>
  <c r="K135" i="17"/>
  <c r="I135" i="17"/>
  <c r="J133" i="19"/>
  <c r="H133" i="19"/>
  <c r="H63" i="19"/>
  <c r="J63" i="19"/>
  <c r="X105" i="19"/>
  <c r="P65" i="19"/>
  <c r="R65" i="19"/>
  <c r="M105" i="17"/>
  <c r="L105" i="17"/>
  <c r="K105" i="17"/>
  <c r="I105" i="17"/>
  <c r="J105" i="17"/>
  <c r="AB21" i="22"/>
  <c r="AA21" i="22"/>
  <c r="Z21" i="22"/>
  <c r="Y21" i="22"/>
  <c r="X21" i="22"/>
  <c r="I146" i="41"/>
  <c r="H146" i="41"/>
  <c r="K146" i="41" s="1"/>
  <c r="G146" i="41"/>
  <c r="L146" i="42"/>
  <c r="M146" i="42"/>
  <c r="N146" i="42"/>
  <c r="O146" i="42"/>
  <c r="X119" i="19"/>
  <c r="J116" i="19"/>
  <c r="R76" i="19"/>
  <c r="X91" i="19"/>
  <c r="R29" i="19"/>
  <c r="R40" i="19"/>
  <c r="R48" i="19"/>
  <c r="R59" i="19"/>
  <c r="R124" i="19"/>
  <c r="I118" i="28"/>
  <c r="M118" i="28"/>
  <c r="J118" i="28"/>
  <c r="L118" i="28"/>
  <c r="K118" i="28"/>
  <c r="L129" i="37"/>
  <c r="K129" i="37"/>
  <c r="O129" i="37"/>
  <c r="M129" i="37"/>
  <c r="N129" i="37"/>
  <c r="K139" i="43"/>
  <c r="J145" i="19"/>
  <c r="R32" i="19"/>
  <c r="R103" i="19"/>
  <c r="R117" i="19"/>
  <c r="X23" i="19"/>
  <c r="J41" i="19"/>
  <c r="E49" i="19" l="1"/>
  <c r="E51" i="19"/>
  <c r="E149" i="19"/>
  <c r="U91" i="19"/>
  <c r="U107" i="19"/>
  <c r="M107" i="19"/>
  <c r="E91" i="19"/>
  <c r="U21" i="19"/>
  <c r="U23" i="19"/>
  <c r="U119" i="19"/>
  <c r="U121" i="19"/>
  <c r="M119" i="19"/>
  <c r="M35" i="19"/>
  <c r="M37" i="19"/>
  <c r="M135" i="19"/>
  <c r="M147" i="19"/>
  <c r="M161" i="19"/>
  <c r="E107" i="19"/>
  <c r="E21" i="19"/>
  <c r="E23" i="19"/>
  <c r="E121" i="19"/>
  <c r="U63" i="19"/>
  <c r="U65" i="19"/>
  <c r="M77" i="19"/>
  <c r="M79" i="19"/>
  <c r="M149" i="19"/>
  <c r="E63" i="19"/>
  <c r="E65" i="19"/>
  <c r="E147" i="19"/>
  <c r="M9" i="19"/>
  <c r="M105" i="19"/>
  <c r="M133" i="19"/>
  <c r="E105" i="19"/>
  <c r="E133" i="19"/>
  <c r="U35" i="19"/>
  <c r="U37" i="19"/>
  <c r="U133" i="19"/>
  <c r="M49" i="19"/>
  <c r="M51" i="19"/>
  <c r="E93" i="19"/>
  <c r="E35" i="19"/>
  <c r="E37" i="19"/>
  <c r="U105" i="19"/>
  <c r="U77" i="19"/>
  <c r="U93" i="19"/>
  <c r="U147" i="19"/>
  <c r="U161" i="19"/>
  <c r="M91" i="19"/>
  <c r="M121" i="19"/>
  <c r="E77" i="19"/>
  <c r="U9" i="19"/>
  <c r="Z9" i="19" s="1"/>
  <c r="U135" i="19"/>
  <c r="U149" i="19"/>
  <c r="M21" i="19"/>
  <c r="M23" i="19"/>
  <c r="M93" i="19"/>
  <c r="E79" i="19"/>
  <c r="E9" i="19"/>
  <c r="E119" i="19"/>
  <c r="E135" i="19"/>
  <c r="E161" i="19"/>
  <c r="U49" i="19"/>
  <c r="U51" i="19"/>
  <c r="Z60" i="19"/>
  <c r="U79" i="19"/>
  <c r="Z142" i="19"/>
  <c r="M63" i="19"/>
  <c r="M65" i="19"/>
  <c r="L57" i="12"/>
  <c r="K57" i="12"/>
  <c r="J57" i="12"/>
  <c r="M57" i="12"/>
  <c r="I57" i="12"/>
  <c r="N57" i="12"/>
  <c r="S7" i="19"/>
  <c r="C7" i="19"/>
  <c r="K7" i="19"/>
  <c r="L77" i="19" l="1"/>
  <c r="D105" i="19"/>
  <c r="T107" i="19"/>
  <c r="D107" i="19"/>
  <c r="L121" i="19"/>
  <c r="D9" i="19"/>
  <c r="L161" i="19"/>
  <c r="D49" i="19"/>
  <c r="D51" i="19"/>
  <c r="T35" i="19"/>
  <c r="T37" i="19"/>
  <c r="D35" i="19"/>
  <c r="T23" i="19"/>
  <c r="T63" i="19"/>
  <c r="L51" i="19"/>
  <c r="L119" i="19"/>
  <c r="L21" i="19"/>
  <c r="L23" i="19"/>
  <c r="L93" i="19"/>
  <c r="L105" i="19"/>
  <c r="D119" i="19"/>
  <c r="D121" i="19"/>
  <c r="T77" i="19"/>
  <c r="T147" i="19"/>
  <c r="T149" i="19"/>
  <c r="L147" i="19"/>
  <c r="T105" i="19"/>
  <c r="D77" i="19"/>
  <c r="T65" i="19"/>
  <c r="D91" i="19"/>
  <c r="D147" i="19"/>
  <c r="L63" i="19"/>
  <c r="L65" i="19"/>
  <c r="L133" i="19"/>
  <c r="L135" i="19"/>
  <c r="D21" i="19"/>
  <c r="D23" i="19"/>
  <c r="D161" i="19"/>
  <c r="T9" i="19"/>
  <c r="L107" i="19"/>
  <c r="L91" i="19"/>
  <c r="T135" i="19"/>
  <c r="L79" i="19"/>
  <c r="D79" i="19"/>
  <c r="D63" i="19"/>
  <c r="D65" i="19"/>
  <c r="T49" i="19"/>
  <c r="T51" i="19"/>
  <c r="T79" i="19"/>
  <c r="T119" i="19"/>
  <c r="T121" i="19"/>
  <c r="L149" i="19"/>
  <c r="D37" i="19"/>
  <c r="D93" i="19"/>
  <c r="T21" i="19"/>
  <c r="L9" i="19"/>
  <c r="T93" i="19"/>
  <c r="T133" i="19"/>
  <c r="L49" i="19"/>
  <c r="D149" i="19"/>
  <c r="L35" i="19"/>
  <c r="L37" i="19"/>
  <c r="D133" i="19"/>
  <c r="D135" i="19"/>
  <c r="T91" i="19"/>
  <c r="T161" i="19"/>
  <c r="Z112" i="19"/>
  <c r="Z97" i="19"/>
  <c r="Z63" i="19"/>
  <c r="Z126" i="19"/>
  <c r="Q7" i="19"/>
  <c r="Z52" i="19"/>
  <c r="Z77" i="19"/>
  <c r="Z57" i="19"/>
  <c r="Z45" i="19"/>
  <c r="Z62" i="19"/>
  <c r="Z51" i="19"/>
  <c r="Z59" i="19"/>
  <c r="Z99" i="19"/>
  <c r="Z20" i="19"/>
  <c r="Z124" i="19"/>
  <c r="Z41" i="19"/>
  <c r="Z100" i="19"/>
  <c r="Z48" i="19"/>
  <c r="Z131" i="19"/>
  <c r="Z47" i="19"/>
  <c r="Z133" i="19"/>
  <c r="Z38" i="19"/>
  <c r="Z118" i="19"/>
  <c r="Z26" i="19"/>
  <c r="Z88" i="19"/>
  <c r="Z25" i="19"/>
  <c r="Z111" i="19"/>
  <c r="Z43" i="19"/>
  <c r="Z74" i="19"/>
  <c r="Z12" i="19"/>
  <c r="Z144" i="19"/>
  <c r="Z86" i="19"/>
  <c r="Z56" i="19"/>
  <c r="Z102" i="19"/>
  <c r="Z42" i="19"/>
  <c r="Z75" i="19"/>
  <c r="Z122" i="19"/>
  <c r="Z140" i="19"/>
  <c r="Z138" i="19"/>
  <c r="Z90" i="19"/>
  <c r="Z84" i="19"/>
  <c r="Z49" i="19"/>
  <c r="Z135" i="19"/>
  <c r="Z40" i="19"/>
  <c r="Z128" i="19"/>
  <c r="Z39" i="19"/>
  <c r="Z125" i="19"/>
  <c r="Z37" i="19"/>
  <c r="Z109" i="19"/>
  <c r="Z15" i="19"/>
  <c r="Z72" i="19"/>
  <c r="Z14" i="19"/>
  <c r="Z156" i="19"/>
  <c r="Z32" i="19"/>
  <c r="Z146" i="19"/>
  <c r="Z91" i="19"/>
  <c r="Z76" i="19"/>
  <c r="I7" i="19"/>
  <c r="Z129" i="19"/>
  <c r="Z68" i="19"/>
  <c r="Z96" i="19"/>
  <c r="Z105" i="19"/>
  <c r="Z137" i="19"/>
  <c r="Z58" i="19"/>
  <c r="Z130" i="19"/>
  <c r="Z127" i="19"/>
  <c r="Z34" i="19"/>
  <c r="Z33" i="19"/>
  <c r="Z119" i="19"/>
  <c r="Z123" i="19"/>
  <c r="Z30" i="19"/>
  <c r="Z136" i="19"/>
  <c r="Z29" i="19"/>
  <c r="Z157" i="19"/>
  <c r="Z154" i="19"/>
  <c r="Z28" i="19"/>
  <c r="Z110" i="19"/>
  <c r="Z27" i="19"/>
  <c r="Z104" i="19"/>
  <c r="Z70" i="19"/>
  <c r="Z143" i="19"/>
  <c r="Z66" i="19"/>
  <c r="Z114" i="19"/>
  <c r="Z24" i="19"/>
  <c r="Z145" i="19"/>
  <c r="Z83" i="19"/>
  <c r="Z150" i="19"/>
  <c r="Z69" i="19"/>
  <c r="Z159" i="19"/>
  <c r="Z21" i="19"/>
  <c r="Z149" i="19"/>
  <c r="Z71" i="19"/>
  <c r="Z117" i="19"/>
  <c r="Z115" i="19"/>
  <c r="Z44" i="19"/>
  <c r="Z81" i="19"/>
  <c r="Z79" i="19"/>
  <c r="Z19" i="19"/>
  <c r="Z98" i="19"/>
  <c r="Z18" i="19"/>
  <c r="Z153" i="19"/>
  <c r="Z94" i="19"/>
  <c r="Z17" i="19"/>
  <c r="Z141" i="19"/>
  <c r="Z35" i="19"/>
  <c r="Z87" i="19"/>
  <c r="Z132" i="19"/>
  <c r="Z151" i="19"/>
  <c r="Z65" i="19"/>
  <c r="Z95" i="19"/>
  <c r="Z23" i="19"/>
  <c r="Z107" i="19"/>
  <c r="Z61" i="19"/>
  <c r="Z121" i="19"/>
  <c r="Z103" i="19"/>
  <c r="Z147" i="19"/>
  <c r="Z73" i="19"/>
  <c r="Z116" i="19"/>
  <c r="Z31" i="19"/>
  <c r="Y7" i="19"/>
  <c r="Z139" i="19"/>
  <c r="Z46" i="19"/>
  <c r="Z54" i="19"/>
  <c r="Z158" i="19"/>
  <c r="Z80" i="19"/>
  <c r="Z11" i="19"/>
  <c r="Z85" i="19"/>
  <c r="Z10" i="19"/>
  <c r="Z161" i="19"/>
  <c r="Z93" i="19"/>
  <c r="Z89" i="19"/>
  <c r="Z160" i="19"/>
  <c r="Z82" i="19"/>
  <c r="Z16" i="19"/>
  <c r="Z152" i="19"/>
  <c r="Z67" i="19"/>
  <c r="Z113" i="19"/>
  <c r="Z55" i="19"/>
  <c r="Z155" i="19"/>
  <c r="Z101" i="19"/>
  <c r="Z13" i="19"/>
  <c r="Z108" i="19"/>
  <c r="Z53" i="19"/>
  <c r="Y18" i="19" l="1"/>
  <c r="Y15" i="19"/>
  <c r="Y156" i="19"/>
  <c r="I29" i="19"/>
  <c r="I43" i="19"/>
  <c r="C105" i="19"/>
  <c r="I105" i="19" s="1"/>
  <c r="I97" i="19"/>
  <c r="Q110" i="19"/>
  <c r="K9" i="19"/>
  <c r="Q9" i="19" s="1"/>
  <c r="Q10" i="19"/>
  <c r="Q99" i="19"/>
  <c r="S65" i="19"/>
  <c r="Y65" i="19" s="1"/>
  <c r="Y66" i="19"/>
  <c r="Y62" i="19"/>
  <c r="S149" i="19"/>
  <c r="Y149" i="19" s="1"/>
  <c r="Y150" i="19"/>
  <c r="I40" i="19"/>
  <c r="I98" i="19"/>
  <c r="Q25" i="19"/>
  <c r="Q71" i="19"/>
  <c r="Q157" i="19"/>
  <c r="Y31" i="19"/>
  <c r="S91" i="19"/>
  <c r="Y91" i="19" s="1"/>
  <c r="Y83" i="19"/>
  <c r="Y47" i="19"/>
  <c r="Y12" i="19"/>
  <c r="Y46" i="19"/>
  <c r="S23" i="19"/>
  <c r="Y23" i="19" s="1"/>
  <c r="Y24" i="19"/>
  <c r="Y67" i="19"/>
  <c r="Y151" i="19"/>
  <c r="Y86" i="19"/>
  <c r="Y100" i="19"/>
  <c r="S105" i="19"/>
  <c r="Y105" i="19" s="1"/>
  <c r="Y97" i="19"/>
  <c r="Y158" i="19"/>
  <c r="Y124" i="19"/>
  <c r="Y132" i="19"/>
  <c r="Y157" i="19"/>
  <c r="I71" i="19"/>
  <c r="C37" i="19"/>
  <c r="I37" i="19" s="1"/>
  <c r="I38" i="19"/>
  <c r="I19" i="19"/>
  <c r="I62" i="19"/>
  <c r="I44" i="19"/>
  <c r="C21" i="19"/>
  <c r="I21" i="19" s="1"/>
  <c r="I13" i="19"/>
  <c r="C51" i="19"/>
  <c r="I51" i="19" s="1"/>
  <c r="I52" i="19"/>
  <c r="I82" i="19"/>
  <c r="I81" i="19"/>
  <c r="I151" i="19"/>
  <c r="I157" i="19"/>
  <c r="I99" i="19"/>
  <c r="C161" i="19"/>
  <c r="I161" i="19" s="1"/>
  <c r="I153" i="19"/>
  <c r="I127" i="19"/>
  <c r="I138" i="19"/>
  <c r="I152" i="19"/>
  <c r="Q17" i="19"/>
  <c r="Q56" i="19"/>
  <c r="Q29" i="19"/>
  <c r="Q118" i="19"/>
  <c r="Q45" i="19"/>
  <c r="Q18" i="19"/>
  <c r="Q61" i="19"/>
  <c r="Q72" i="19"/>
  <c r="Q85" i="19"/>
  <c r="Q100" i="19"/>
  <c r="Q90" i="19"/>
  <c r="K107" i="19"/>
  <c r="Q107" i="19" s="1"/>
  <c r="Q108" i="19"/>
  <c r="Q146" i="19"/>
  <c r="Q128" i="19"/>
  <c r="K147" i="19"/>
  <c r="Q147" i="19" s="1"/>
  <c r="Q139" i="19"/>
  <c r="Y102" i="19"/>
  <c r="Y87" i="19"/>
  <c r="Y130" i="19"/>
  <c r="I54" i="19"/>
  <c r="I85" i="19"/>
  <c r="I146" i="19"/>
  <c r="Q20" i="19"/>
  <c r="Q84" i="19"/>
  <c r="K149" i="19"/>
  <c r="Q149" i="19" s="1"/>
  <c r="Q150" i="19"/>
  <c r="Y43" i="19"/>
  <c r="Y112" i="19"/>
  <c r="Y131" i="19"/>
  <c r="I33" i="19"/>
  <c r="I75" i="19"/>
  <c r="C119" i="19"/>
  <c r="I119" i="19" s="1"/>
  <c r="I111" i="19"/>
  <c r="K49" i="19"/>
  <c r="Q49" i="19" s="1"/>
  <c r="Q41" i="19"/>
  <c r="Q156" i="19"/>
  <c r="Q127" i="19"/>
  <c r="Y113" i="19"/>
  <c r="Y40" i="19"/>
  <c r="S21" i="19"/>
  <c r="Y21" i="19" s="1"/>
  <c r="Y13" i="19"/>
  <c r="S51" i="19"/>
  <c r="Y51" i="19" s="1"/>
  <c r="Y52" i="19"/>
  <c r="Y16" i="19"/>
  <c r="S63" i="19"/>
  <c r="Y63" i="19" s="1"/>
  <c r="Y55" i="19"/>
  <c r="Y28" i="19"/>
  <c r="S79" i="19"/>
  <c r="Y79" i="19" s="1"/>
  <c r="Y80" i="19"/>
  <c r="Y71" i="19"/>
  <c r="Y101" i="19"/>
  <c r="Y103" i="19"/>
  <c r="Y98" i="19"/>
  <c r="Y146" i="19"/>
  <c r="S133" i="19"/>
  <c r="Y133" i="19" s="1"/>
  <c r="Y125" i="19"/>
  <c r="S135" i="19"/>
  <c r="Y135" i="19" s="1"/>
  <c r="Y136" i="19"/>
  <c r="Y145" i="19"/>
  <c r="I42" i="19"/>
  <c r="C23" i="19"/>
  <c r="I23" i="19" s="1"/>
  <c r="I24" i="19"/>
  <c r="I67" i="19"/>
  <c r="I48" i="19"/>
  <c r="I17" i="19"/>
  <c r="I56" i="19"/>
  <c r="I101" i="19"/>
  <c r="I113" i="19"/>
  <c r="I84" i="19"/>
  <c r="I89" i="19"/>
  <c r="I100" i="19"/>
  <c r="C149" i="19"/>
  <c r="I149" i="19" s="1"/>
  <c r="I150" i="19"/>
  <c r="I128" i="19"/>
  <c r="C147" i="19"/>
  <c r="I147" i="19" s="1"/>
  <c r="I139" i="19"/>
  <c r="I160" i="19"/>
  <c r="Q26" i="19"/>
  <c r="Q60" i="19"/>
  <c r="Q33" i="19"/>
  <c r="Q11" i="19"/>
  <c r="Q54" i="19"/>
  <c r="K35" i="19"/>
  <c r="Q35" i="19" s="1"/>
  <c r="Q27" i="19"/>
  <c r="K65" i="19"/>
  <c r="Q65" i="19" s="1"/>
  <c r="Q66" i="19"/>
  <c r="Q116" i="19"/>
  <c r="Q109" i="19"/>
  <c r="Q113" i="19"/>
  <c r="K93" i="19"/>
  <c r="Q93" i="19" s="1"/>
  <c r="Q94" i="19"/>
  <c r="Q154" i="19"/>
  <c r="Q155" i="19"/>
  <c r="Q129" i="19"/>
  <c r="Q140" i="19"/>
  <c r="Y61" i="19"/>
  <c r="Y74" i="19"/>
  <c r="Y95" i="19"/>
  <c r="I31" i="19"/>
  <c r="I74" i="19"/>
  <c r="C133" i="19"/>
  <c r="I133" i="19" s="1"/>
  <c r="I125" i="19"/>
  <c r="Q32" i="19"/>
  <c r="Q104" i="19"/>
  <c r="Q160" i="19"/>
  <c r="S35" i="19"/>
  <c r="Y35" i="19" s="1"/>
  <c r="Y27" i="19"/>
  <c r="Y114" i="19"/>
  <c r="S161" i="19"/>
  <c r="Y161" i="19" s="1"/>
  <c r="Y153" i="19"/>
  <c r="I15" i="19"/>
  <c r="C79" i="19"/>
  <c r="I79" i="19" s="1"/>
  <c r="I80" i="19"/>
  <c r="I137" i="19"/>
  <c r="Q68" i="19"/>
  <c r="Q89" i="19"/>
  <c r="Q138" i="19"/>
  <c r="Y73" i="19"/>
  <c r="Y44" i="19"/>
  <c r="Y17" i="19"/>
  <c r="Y56" i="19"/>
  <c r="Y20" i="19"/>
  <c r="Y59" i="19"/>
  <c r="Y32" i="19"/>
  <c r="Y70" i="19"/>
  <c r="Y76" i="19"/>
  <c r="Y116" i="19"/>
  <c r="S107" i="19"/>
  <c r="Y107" i="19" s="1"/>
  <c r="Y108" i="19"/>
  <c r="Y99" i="19"/>
  <c r="Y155" i="19"/>
  <c r="Y126" i="19"/>
  <c r="Y137" i="19"/>
  <c r="Y154" i="19"/>
  <c r="I12" i="19"/>
  <c r="I46" i="19"/>
  <c r="I28" i="19"/>
  <c r="C9" i="19"/>
  <c r="I9" i="19" s="1"/>
  <c r="I10" i="19"/>
  <c r="I53" i="19"/>
  <c r="I26" i="19"/>
  <c r="I60" i="19"/>
  <c r="I109" i="19"/>
  <c r="I118" i="19"/>
  <c r="C107" i="19"/>
  <c r="I107" i="19" s="1"/>
  <c r="I108" i="19"/>
  <c r="I90" i="19"/>
  <c r="I102" i="19"/>
  <c r="I158" i="19"/>
  <c r="I129" i="19"/>
  <c r="I140" i="19"/>
  <c r="Q30" i="19"/>
  <c r="K77" i="19"/>
  <c r="Q77" i="19" s="1"/>
  <c r="Q69" i="19"/>
  <c r="K37" i="19"/>
  <c r="Q37" i="19" s="1"/>
  <c r="Q38" i="19"/>
  <c r="Q15" i="19"/>
  <c r="Q58" i="19"/>
  <c r="Q31" i="19"/>
  <c r="Q70" i="19"/>
  <c r="K79" i="19"/>
  <c r="Q79" i="19" s="1"/>
  <c r="Q80" i="19"/>
  <c r="Q82" i="19"/>
  <c r="Q88" i="19"/>
  <c r="Q95" i="19"/>
  <c r="Q151" i="19"/>
  <c r="K121" i="19"/>
  <c r="Q121" i="19" s="1"/>
  <c r="Q122" i="19"/>
  <c r="Q130" i="19"/>
  <c r="Q141" i="19"/>
  <c r="S37" i="19"/>
  <c r="Y37" i="19" s="1"/>
  <c r="Y38" i="19"/>
  <c r="Y159" i="19"/>
  <c r="Y141" i="19"/>
  <c r="I11" i="19"/>
  <c r="I86" i="19"/>
  <c r="I156" i="19"/>
  <c r="Q47" i="19"/>
  <c r="Q53" i="19"/>
  <c r="Q145" i="19"/>
  <c r="Q137" i="19"/>
  <c r="Y85" i="19"/>
  <c r="Y96" i="19"/>
  <c r="I58" i="19"/>
  <c r="I116" i="19"/>
  <c r="I155" i="19"/>
  <c r="Q57" i="19"/>
  <c r="Q158" i="19"/>
  <c r="Y81" i="19"/>
  <c r="Y48" i="19"/>
  <c r="Y26" i="19"/>
  <c r="Y60" i="19"/>
  <c r="Y25" i="19"/>
  <c r="Y68" i="19"/>
  <c r="S49" i="19"/>
  <c r="Y49" i="19" s="1"/>
  <c r="Y41" i="19"/>
  <c r="Y72" i="19"/>
  <c r="Y84" i="19"/>
  <c r="Y118" i="19"/>
  <c r="Y89" i="19"/>
  <c r="Y104" i="19"/>
  <c r="Y143" i="19"/>
  <c r="Y127" i="19"/>
  <c r="Y138" i="19"/>
  <c r="I16" i="19"/>
  <c r="C63" i="19"/>
  <c r="I63" i="19" s="1"/>
  <c r="I55" i="19"/>
  <c r="I32" i="19"/>
  <c r="I14" i="19"/>
  <c r="I57" i="19"/>
  <c r="I30" i="19"/>
  <c r="C77" i="19"/>
  <c r="I77" i="19" s="1"/>
  <c r="I69" i="19"/>
  <c r="I72" i="19"/>
  <c r="I88" i="19"/>
  <c r="I115" i="19"/>
  <c r="C93" i="19"/>
  <c r="I93" i="19" s="1"/>
  <c r="I94" i="19"/>
  <c r="I159" i="19"/>
  <c r="C121" i="19"/>
  <c r="I121" i="19" s="1"/>
  <c r="I122" i="19"/>
  <c r="I130" i="19"/>
  <c r="I141" i="19"/>
  <c r="Q34" i="19"/>
  <c r="Q42" i="19"/>
  <c r="Q19" i="19"/>
  <c r="Q62" i="19"/>
  <c r="Q40" i="19"/>
  <c r="Q73" i="19"/>
  <c r="Q86" i="19"/>
  <c r="K119" i="19"/>
  <c r="Q119" i="19" s="1"/>
  <c r="Q111" i="19"/>
  <c r="Q112" i="19"/>
  <c r="Q96" i="19"/>
  <c r="Q159" i="19"/>
  <c r="Q123" i="19"/>
  <c r="Q131" i="19"/>
  <c r="Q142" i="19"/>
  <c r="Y42" i="19"/>
  <c r="Y142" i="19"/>
  <c r="I47" i="19"/>
  <c r="I126" i="19"/>
  <c r="K21" i="19"/>
  <c r="Q21" i="19" s="1"/>
  <c r="Q13" i="19"/>
  <c r="Q14" i="19"/>
  <c r="Q103" i="19"/>
  <c r="S9" i="19"/>
  <c r="Y9" i="19" s="1"/>
  <c r="Y10" i="19"/>
  <c r="Y30" i="19"/>
  <c r="S77" i="19"/>
  <c r="Y77" i="19" s="1"/>
  <c r="Y69" i="19"/>
  <c r="Y29" i="19"/>
  <c r="Y45" i="19"/>
  <c r="Y88" i="19"/>
  <c r="Y82" i="19"/>
  <c r="Y115" i="19"/>
  <c r="Y90" i="19"/>
  <c r="Y109" i="19"/>
  <c r="Y152" i="19"/>
  <c r="Y128" i="19"/>
  <c r="S147" i="19"/>
  <c r="Y147" i="19" s="1"/>
  <c r="Y139" i="19"/>
  <c r="I20" i="19"/>
  <c r="I59" i="19"/>
  <c r="C49" i="19"/>
  <c r="I49" i="19" s="1"/>
  <c r="I41" i="19"/>
  <c r="I18" i="19"/>
  <c r="I61" i="19"/>
  <c r="I34" i="19"/>
  <c r="C91" i="19"/>
  <c r="I91" i="19" s="1"/>
  <c r="I83" i="19"/>
  <c r="I87" i="19"/>
  <c r="I103" i="19"/>
  <c r="I112" i="19"/>
  <c r="I95" i="19"/>
  <c r="I145" i="19"/>
  <c r="I123" i="19"/>
  <c r="I131" i="19"/>
  <c r="I142" i="19"/>
  <c r="Q39" i="19"/>
  <c r="Q12" i="19"/>
  <c r="Q46" i="19"/>
  <c r="K23" i="19"/>
  <c r="Q23" i="19" s="1"/>
  <c r="Q24" i="19"/>
  <c r="Q67" i="19"/>
  <c r="Q44" i="19"/>
  <c r="Q87" i="19"/>
  <c r="Q101" i="19"/>
  <c r="Q114" i="19"/>
  <c r="Q117" i="19"/>
  <c r="K105" i="19"/>
  <c r="Q105" i="19" s="1"/>
  <c r="Q97" i="19"/>
  <c r="Q144" i="19"/>
  <c r="Q124" i="19"/>
  <c r="Q132" i="19"/>
  <c r="Q143" i="19"/>
  <c r="Y39" i="19"/>
  <c r="Y58" i="19"/>
  <c r="S121" i="19"/>
  <c r="Y121" i="19" s="1"/>
  <c r="Y122" i="19"/>
  <c r="I70" i="19"/>
  <c r="I110" i="19"/>
  <c r="C135" i="19"/>
  <c r="I135" i="19" s="1"/>
  <c r="I136" i="19"/>
  <c r="Q59" i="19"/>
  <c r="K91" i="19"/>
  <c r="Q91" i="19" s="1"/>
  <c r="Q83" i="19"/>
  <c r="Q126" i="19"/>
  <c r="Y19" i="19"/>
  <c r="Y123" i="19"/>
  <c r="I73" i="19"/>
  <c r="I144" i="19"/>
  <c r="K51" i="19"/>
  <c r="Q51" i="19" s="1"/>
  <c r="Q52" i="19"/>
  <c r="Q115" i="19"/>
  <c r="Y53" i="19"/>
  <c r="Y14" i="19"/>
  <c r="Y57" i="19"/>
  <c r="Y34" i="19"/>
  <c r="Y75" i="19"/>
  <c r="Y33" i="19"/>
  <c r="Y11" i="19"/>
  <c r="Y54" i="19"/>
  <c r="S119" i="19"/>
  <c r="Y119" i="19" s="1"/>
  <c r="Y111" i="19"/>
  <c r="Y117" i="19"/>
  <c r="Y144" i="19"/>
  <c r="S93" i="19"/>
  <c r="Y93" i="19" s="1"/>
  <c r="Y94" i="19"/>
  <c r="Y110" i="19"/>
  <c r="Y160" i="19"/>
  <c r="Y129" i="19"/>
  <c r="Y140" i="19"/>
  <c r="I25" i="19"/>
  <c r="I68" i="19"/>
  <c r="I45" i="19"/>
  <c r="C35" i="19"/>
  <c r="I35" i="19" s="1"/>
  <c r="I27" i="19"/>
  <c r="C65" i="19"/>
  <c r="I65" i="19" s="1"/>
  <c r="I66" i="19"/>
  <c r="I39" i="19"/>
  <c r="I76" i="19"/>
  <c r="I104" i="19"/>
  <c r="I114" i="19"/>
  <c r="I117" i="19"/>
  <c r="I96" i="19"/>
  <c r="I154" i="19"/>
  <c r="I124" i="19"/>
  <c r="I132" i="19"/>
  <c r="I143" i="19"/>
  <c r="Q43" i="19"/>
  <c r="Q16" i="19"/>
  <c r="K63" i="19"/>
  <c r="Q63" i="19" s="1"/>
  <c r="Q55" i="19"/>
  <c r="Q28" i="19"/>
  <c r="Q76" i="19"/>
  <c r="Q48" i="19"/>
  <c r="Q75" i="19"/>
  <c r="Q74" i="19"/>
  <c r="Q81" i="19"/>
  <c r="Q102" i="19"/>
  <c r="Q98" i="19"/>
  <c r="K161" i="19"/>
  <c r="Q161" i="19" s="1"/>
  <c r="Q153" i="19"/>
  <c r="K133" i="19"/>
  <c r="Q133" i="19" s="1"/>
  <c r="Q125" i="19"/>
  <c r="K135" i="19"/>
  <c r="Q135" i="19" s="1"/>
  <c r="Q136" i="19"/>
  <c r="Q152" i="19"/>
</calcChain>
</file>

<file path=xl/sharedStrings.xml><?xml version="1.0" encoding="utf-8"?>
<sst xmlns="http://schemas.openxmlformats.org/spreadsheetml/2006/main" count="6078" uniqueCount="327">
  <si>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</si>
  <si>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</si>
  <si>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</si>
  <si>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</si>
  <si>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</si>
  <si>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</si>
  <si>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</si>
  <si>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</si>
  <si>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</si>
  <si>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</si>
  <si>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</si>
  <si>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</si>
  <si>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</si>
  <si>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</si>
  <si>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</si>
  <si>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</si>
  <si>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</si>
  <si>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</si>
  <si>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</si>
  <si>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</si>
  <si>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</si>
  <si>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</si>
  <si>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</si>
  <si>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</si>
  <si>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</si>
  <si>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</si>
  <si>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</si>
  <si>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</si>
  <si>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</si>
  <si>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</si>
  <si>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</si>
  <si>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</si>
  <si>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</si>
  <si>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</si>
  <si>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</si>
  <si>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</si>
  <si>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</si>
  <si>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</si>
  <si>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</si>
  <si>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</si>
  <si>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</si>
  <si>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</si>
  <si>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</si>
  <si>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</si>
  <si>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</si>
  <si>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</si>
  <si>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</si>
  <si>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</si>
  <si>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</si>
  <si>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</si>
  <si>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</si>
  <si>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</si>
  <si>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</si>
  <si>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</si>
  <si>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</si>
  <si>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</si>
  <si>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</si>
  <si>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</si>
  <si>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</si>
  <si>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</si>
  <si>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</si>
  <si>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</si>
  <si>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</si>
  <si>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</si>
  <si>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</si>
  <si>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</si>
  <si>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</si>
  <si>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</si>
  <si>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</si>
  <si>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</si>
  <si>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</si>
  <si>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</si>
  <si>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</si>
  <si>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</si>
  <si>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</si>
  <si>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</si>
  <si>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</si>
  <si>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</si>
  <si>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</si>
  <si>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</si>
  <si>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</si>
  <si>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</si>
  <si>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</si>
  <si>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</si>
  <si>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</si>
  <si>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</si>
  <si>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</si>
  <si>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</si>
  <si>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</si>
  <si>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</si>
  <si>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</si>
  <si>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</si>
  <si>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</si>
  <si>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</si>
  <si>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</si>
  <si>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</si>
  <si>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</si>
  <si>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</si>
  <si>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</si>
  <si>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</si>
  <si>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</si>
  <si>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</si>
  <si>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</si>
  <si>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</si>
  <si>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</si>
  <si>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</si>
  <si>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</si>
  <si>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</si>
  <si>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</si>
  <si>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</si>
  <si>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</si>
  <si>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</si>
  <si>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</si>
  <si>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</si>
  <si>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</si>
  <si>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</si>
  <si>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</si>
  <si>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</si>
  <si>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</si>
  <si>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</si>
  <si>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</si>
  <si>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</si>
  <si>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</si>
  <si>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</si>
  <si>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</si>
  <si>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</si>
  <si>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</si>
  <si>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</si>
  <si>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</si>
  <si>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</si>
  <si>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</si>
  <si>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</si>
  <si>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</si>
  <si>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</si>
  <si>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</si>
  <si>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</si>
  <si>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</si>
  <si>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</si>
  <si>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</si>
  <si>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</si>
  <si>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</si>
  <si>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</si>
  <si>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</si>
  <si>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</si>
  <si>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</si>
  <si>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</si>
  <si>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</si>
  <si>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</si>
  <si>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</si>
  <si>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</si>
  <si>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</si>
  <si>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</si>
  <si>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</si>
  <si>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</si>
  <si>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</si>
  <si>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</si>
  <si>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</si>
  <si>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</si>
  <si>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</si>
  <si>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</si>
  <si>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</si>
  <si>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</si>
  <si>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</si>
  <si>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</si>
  <si>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</si>
  <si>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</si>
  <si>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</si>
  <si>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</si>
  <si>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</si>
  <si>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</si>
  <si>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</si>
  <si>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</si>
  <si>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</si>
  <si>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</si>
  <si>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</si>
  <si>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</si>
  <si>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</si>
  <si>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</si>
  <si>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</si>
  <si>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</si>
  <si>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</si>
  <si>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</si>
  <si>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</si>
  <si>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</si>
  <si>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</si>
  <si>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</si>
  <si>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</si>
  <si>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</si>
  <si>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</si>
  <si>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</si>
  <si>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</si>
  <si>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</si>
  <si>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</si>
  <si>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</si>
  <si>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</si>
  <si>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</si>
  <si>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</si>
  <si>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</si>
  <si>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</si>
  <si>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</si>
  <si>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</si>
  <si>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</si>
  <si>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</si>
  <si>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</si>
  <si>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</si>
  <si>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</si>
  <si>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</si>
  <si>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</si>
  <si>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</si>
  <si>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septiembre 2024</t>
  </si>
  <si>
    <t>Resumen indicadores Santiago del Teide</t>
  </si>
  <si>
    <t>Evolución mensual de viajeros entrados en Santiago del Teide según lugar de residencia</t>
  </si>
  <si>
    <t>Evolución mensual de viajeros entrados en Santiago del Teide según categoría del establecimiento</t>
  </si>
  <si>
    <t>Evolución anual de viajeros entrados en Santiago del Teide según categoría del establecimiento</t>
  </si>
  <si>
    <t>Evolución mensual de pernoctaciones en Santiago del Teide según lugar de residencia</t>
  </si>
  <si>
    <t>Evolución mensual de pernoctaciones en Santiago del Teide según categoría del establecimiento</t>
  </si>
  <si>
    <t>Evolución mensual de estancia media en Santiago del Teide según lugar de residencia</t>
  </si>
  <si>
    <t>Evolución mensual de estancia media en Santiago del Teide según categoría del establecimiento</t>
  </si>
  <si>
    <t>Evolución mensual de tasa de ocupación en Santiago del Teide según categoría del establecimiento</t>
  </si>
  <si>
    <t>Viajeros españoles entrados en los hoteles y apartamentos de Santiago del Teide según lugar de residencia - acumulado</t>
  </si>
  <si>
    <t>Viajeros españoles entrados en los hoteles y apartamentos de Santiago del Teide por tipología y categoría de alojamiento - acumulado</t>
  </si>
  <si>
    <t>Viajeros peninsulares entrados en los hoteles y apartamentos de Santiago del Teide por tipología y categoría de alojamiento - acumulado</t>
  </si>
  <si>
    <t>Viajeros canarios entrados en los hoteles y apartamentos de Santiago del Teide por tipología y categoría de alojamiento - acumulado</t>
  </si>
  <si>
    <t>Resumen de indicadores turísticos de Tenerife-Santiago del Teide</t>
  </si>
  <si>
    <t>septiembre 2019</t>
  </si>
  <si>
    <t>septiembre 2021</t>
  </si>
  <si>
    <t>septiembre 2022</t>
  </si>
  <si>
    <t>septiembre 2023</t>
  </si>
  <si>
    <t>septiembre 2024</t>
  </si>
  <si>
    <t>acumulado a septiembre 2019</t>
  </si>
  <si>
    <t>acumulado a septiembre 2021</t>
  </si>
  <si>
    <t>acumulado a septiembre 2022</t>
  </si>
  <si>
    <t>acumulado a septiembre 2023</t>
  </si>
  <si>
    <t>acumulado a septiembre 2024</t>
  </si>
  <si>
    <t>septiembre 2020</t>
  </si>
  <si>
    <t>Viajeros  entrados en los establecimientos alojativos de Santiago del Teide 
(hotel + apartamento)</t>
  </si>
  <si>
    <t>-</t>
  </si>
  <si>
    <t>Viajeros españoles entrados en los establecimientos alojativos de Santiago del Teide 
(hotel + apartamento)</t>
  </si>
  <si>
    <t>Viajeros peninsulares entrados en los establecimientos alojativos de Santiago del Teide 
(hotel + apartamento)</t>
  </si>
  <si>
    <t>Viajeros canarios entrados en los establecimientos alojativos de Santiago del Teide 
(hotel + apartamento)</t>
  </si>
  <si>
    <t>Viajeros extranjeros entrados en los establecimientos alojativos de Santiago del Teide 
(hotel + apartamento)</t>
  </si>
  <si>
    <t>Viajeros británicos entrados en los establecimientos alojativos de Santiago del Teide 
(hotel + apartamento)</t>
  </si>
  <si>
    <t>Viajeros alemanes entrados en los establecimientos alojativos de Santiago del Teide 
(hotel + apartamento)</t>
  </si>
  <si>
    <t>Viajeros franceses entrados en los establecimientos alojativos de Santiago del Teide 
(hotel + apartamento)</t>
  </si>
  <si>
    <t>Viajeros belgas entrados en los establecimientos alojativos de Santiago del Teide 
(hotel + apartamento)</t>
  </si>
  <si>
    <t>Viajeros holandeses entrados en los establecimientos alojativos de Santiago del Teide 
(hotel + apartamento)</t>
  </si>
  <si>
    <t>Viajeros daneses entrados en los establecimientos alojativos de Santiago del Teide 
(hotel + apartamento)</t>
  </si>
  <si>
    <t>Viajeros suecos entrados en los establecimientos alojativos de Santiago del Teide 
(hotel + apartamento)</t>
  </si>
  <si>
    <t>var 21/20</t>
  </si>
  <si>
    <t>var 23/22</t>
  </si>
  <si>
    <t>Viajeros entrados en los establecimientos alojativos de Santiago del Teide 
(hotel + apartamento)</t>
  </si>
  <si>
    <t>Viajeros entrados en los hoteles de Santiago del Teide</t>
  </si>
  <si>
    <t>Viajeros entrados en los hoteles de 4, 5 estrellas Santiago del Teide</t>
  </si>
  <si>
    <t>Viajeros entrados en los hoteles de 1, 2, 3 estrellas Santiago del Teide</t>
  </si>
  <si>
    <t>Viajeros entrados en los apartamentos de Santiago del Teide</t>
  </si>
  <si>
    <t>Evolución de viajeros entrados en los establecimientos alojativos de Santiago del Teide 
(hotel + apartamento)</t>
  </si>
  <si>
    <t>Evolución de viajeros entrados en los hoteles de Santiago del Teide</t>
  </si>
  <si>
    <t>Evolución de viajeros entrados en los hoteles de 4, 5 estrellas de Santiago del Teide</t>
  </si>
  <si>
    <t>Evolución de viajeros entrados en los apartamentos de Santiago del Teide</t>
  </si>
  <si>
    <t>acumulado a septiembre 2020</t>
  </si>
  <si>
    <t>Viajeros entrados en los establecimientos alojativos de Santiago del Teide según lugar de residencia (hotel + apartamento)</t>
  </si>
  <si>
    <t>acumulado septiembre 2018</t>
  </si>
  <si>
    <t>acumulado septiembre 2019</t>
  </si>
  <si>
    <t>acumulado septiembre 2020</t>
  </si>
  <si>
    <t>acumulado septiembre 2022</t>
  </si>
  <si>
    <t>acumulado septiembre 2023</t>
  </si>
  <si>
    <t>acumulado septiembre 2024</t>
  </si>
  <si>
    <t>Viajeros entrados en los hoteles de Santiago del Teide según lugar de residencia (hotel + apartamento)</t>
  </si>
  <si>
    <t>Viajeros entrados en los apartamentos de Santiago del Teide según lugar de residencia (hotel + apartamento)</t>
  </si>
  <si>
    <t>acumulado septiembre 2021</t>
  </si>
  <si>
    <t>Viajeros alojados en los establecimientos alojativos de Santiago del Teide según lugar de residencia (hotel + apartamento)</t>
  </si>
  <si>
    <t>Pernoctaciones realizadas por los turistas en los establecimientos alojativos de Santiago del Teide (hotel + apartamento)</t>
  </si>
  <si>
    <t>Pernoctaciones realizadas por los turistas españoles en los establecimientos alojativos de Santiago del Teide (hotel + apartamento)</t>
  </si>
  <si>
    <t>var 24/23</t>
  </si>
  <si>
    <t>var 24/19</t>
  </si>
  <si>
    <t>Pernoctaciones realizadas por los procedentes de Península en los establecimientos alojativos de Santiago del Teide (hotel + apartamento)</t>
  </si>
  <si>
    <t>Pernoctaciones realizadas por los procedentes de Canarias en los establecimientos alojativos de Santiago del Teide (hotel + apartamento)</t>
  </si>
  <si>
    <t>Pernoctaciones realizadas por los procedentes de Total residentes en el extranjero en los establecimientos alojativos de Santiago del Teide (hotel + apartamento)</t>
  </si>
  <si>
    <t>Pernoctaciones realizadas por los procedentes de Reino Unido en los establecimientos alojativos de Santiago del Teide (hotel + apartamento)</t>
  </si>
  <si>
    <t>Pernoctaciones realizadas por los procedentes de Alemania en los establecimientos alojativos de Santiago del Teide (hotel + apartamento)</t>
  </si>
  <si>
    <t>Pernoctaciones realizadas por los procedentes de Francia en los establecimientos alojativos de Santiago del Teide (hotel + apartamento)</t>
  </si>
  <si>
    <t>Pernoctaciones realizadas por los procedentes de Bélgica en los establecimientos alojativos de Santiago del Teide (hotel + apartamento)</t>
  </si>
  <si>
    <t>Pernoctaciones realizadas por los procedentes de Países Bajos en los establecimientos alojativos de Santiago del Teide (hotel + apartamento)</t>
  </si>
  <si>
    <t>Pernoctaciones realizadas por los procedentes de Dinamarca en los establecimientos alojativos de Santiago del Teide (hotel + apartamento)</t>
  </si>
  <si>
    <t>Pernoctaciones realizadas por los procedentes de Suecia en los establecimientos alojativos de Santiago del Teide (hotel + apartamento)</t>
  </si>
  <si>
    <t>2020</t>
  </si>
  <si>
    <t>2021</t>
  </si>
  <si>
    <t>2022</t>
  </si>
  <si>
    <t>Pernoctaciones realizadas por los turistas en los hoteles de Santiago del Teide</t>
  </si>
  <si>
    <t>Pernoctaciones realizadas por los turistas en los hoteles de 4 y 5 estrellas de Santiago del Teide</t>
  </si>
  <si>
    <t>Pernoctaciones realizadas por los turistas en los hoteles de 1, 2, 3 estrellas de Santiago del Teide</t>
  </si>
  <si>
    <t>Pernoctaciones realizadas por los turistas en los apartamentos de Santiago del Teide</t>
  </si>
  <si>
    <t>septiembre 2018</t>
  </si>
  <si>
    <t>Estancia Media en los establecimientos alojativos de Santiago del Teide
(hotel + apartamento)</t>
  </si>
  <si>
    <t>Estancia media de los viajeros españoles entrados en los establecimientos alojativos de Santiago del Teide (hotel + apartamento)</t>
  </si>
  <si>
    <t>Estancia media de los viajeros peninsulares entrados en los establecimientos alojativos de Santiago del Teide (hotel + apartamento)</t>
  </si>
  <si>
    <t>Estancia media de los viajeros canarios entrados en los establecimientos alojativos de Santiago del Teide (hotel + apartamento)</t>
  </si>
  <si>
    <t>Estancia media de los viajeros extranjeros entrados en los establecimientos alojativos de Santiago del Teide (hotel + apartamento)</t>
  </si>
  <si>
    <t>Estancia media de los viajeros británicos entrados en los establecimientos alojativos de Santiago del Teide (hotel + apartamento)</t>
  </si>
  <si>
    <t>Estancia media de los viajeros alemanes entrados en los establecimientos alojativos de Santiago del Teide (hotel + apartamento)</t>
  </si>
  <si>
    <t>Estancia media de los viajeros franceses entrados en los establecimientos alojativos de Santiago del Teide (hotel + apartamento)</t>
  </si>
  <si>
    <t>Estancia media de los viajeros belgas entrados en los establecimientos alojativos de Santiago del Teide (hotel + apartamento)</t>
  </si>
  <si>
    <t>Estancia media de los viajeros holandeses entrados en los establecimientos alojativos de Santiago del Teide (hotel + apartamento)</t>
  </si>
  <si>
    <t>Estancia media de los viajeros daneses entrados en los establecimientos alojativos de Santiago del Teide (hotel + apartamento)</t>
  </si>
  <si>
    <t>Estancia media de los viajeros suecos entrados en los establecimientos alojativos de Santiago del Teide (hotel + apartamento)</t>
  </si>
  <si>
    <t>Estancia Media en los hoteles de Santiago del Teide</t>
  </si>
  <si>
    <t>Estancia Media en los hoteles de 4, 5 estrellas de Santiago del Teide</t>
  </si>
  <si>
    <t>Estancia Media en los hoteles de 1, 2, 3 Estrellas de Santiago del Teide</t>
  </si>
  <si>
    <t>Estancia Media en los apartamentos de Santiago del Teide</t>
  </si>
  <si>
    <t>Tasa de ocupación por plaza en los establecimientos alojativos de Santiago del Teide
(hotel + apartamento)</t>
  </si>
  <si>
    <t>Tasa de ocupación por plaza en los hoteles de Santiago del Teide</t>
  </si>
  <si>
    <t>Tasa de ocupación por plaza en los hoteles de 4, 5 Estrellas de Santiago del Teide</t>
  </si>
  <si>
    <t>Tasa de ocupación por plaza en los hoteles de 1, 2, 3 Estrellas de Santiago del Teide</t>
  </si>
  <si>
    <t>Tasa de ocupación por plaza en los apartamentos de Santiago del Teide</t>
  </si>
  <si>
    <t>Distribución de viajeros españoles entrados en hoteles y apartamentos de Santiago del Teide  por lugar de residencia</t>
  </si>
  <si>
    <t>Viajeros españoles entrados en los hoteles y apartamentos de Santiago del Teide según lugar de residencia</t>
  </si>
  <si>
    <t>Viajeros españoles entrados en los hoteles y apartamentos de Santiago del Teide por tipología y categoría de alojamiento</t>
  </si>
  <si>
    <t>Viajeros peninsulares entrados en los hoteles y apartamentos de Santiago del Teide por tipología y categoría de alojamiento</t>
  </si>
  <si>
    <t>Viajeros canarios entrados en los hoteles y apartamentos de Santiago del Teide por tipología y categoría de alojamiento</t>
  </si>
  <si>
    <t>Evolución de viajeros españoles entrados en los establecimientos alojativos de Santiago del Teide
(hotel + apartamento)</t>
  </si>
  <si>
    <t>Evolución de viajeros peninsulares entrados en los establecimientos alojativos de Santiago del Teide
(hotel + apartamento)</t>
  </si>
  <si>
    <t>Evolución de viajeros canarios entrados en los establecimientos alojativos de Santiago del Teide
(hotel + apartamento)</t>
  </si>
  <si>
    <t>nd</t>
  </si>
  <si>
    <t>dif 24/23</t>
  </si>
  <si>
    <t>dif 24/19</t>
  </si>
  <si>
    <t>def 24/23</t>
  </si>
  <si>
    <t>def 24/19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</si>
</sst>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295384FA-4D94-48AD-844E-365A0ECDBA1E}"/>
    <cellStyle name="Normal 2 6" xfId="3" xr:uid="{7DF9B583-C4FE-41F2-944B-D32CC4588F50}"/>
    <cellStyle name="Porcentaje" xfId="1" builtinId="5"/>
  </cellStyles>
  <dxfs count="0"/>
  <tableStyles count="1" defaultTableStyle="TableStyleMedium2" defaultPivotStyle="PivotStyleLight16">
    <tableStyle name="Invisible" pivot="0" table="0" count="0" xr9:uid="{3D493B3D-A1E3-42F0-8278-E9656869590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AF-45DE-A584-78DE09319BF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19740</c:v>
                </c:pt>
                <c:pt idx="1">
                  <c:v>19223</c:v>
                </c:pt>
                <c:pt idx="2">
                  <c:v>21973</c:v>
                </c:pt>
                <c:pt idx="3">
                  <c:v>20119</c:v>
                </c:pt>
                <c:pt idx="4">
                  <c:v>14799</c:v>
                </c:pt>
                <c:pt idx="5">
                  <c:v>19316</c:v>
                </c:pt>
                <c:pt idx="6">
                  <c:v>24858</c:v>
                </c:pt>
                <c:pt idx="7">
                  <c:v>24709</c:v>
                </c:pt>
                <c:pt idx="8">
                  <c:v>22149</c:v>
                </c:pt>
                <c:pt idx="9">
                  <c:v>22803</c:v>
                </c:pt>
                <c:pt idx="10">
                  <c:v>19561</c:v>
                </c:pt>
                <c:pt idx="11">
                  <c:v>20974</c:v>
                </c:pt>
                <c:pt idx="12">
                  <c:v>250224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AF-45DE-A584-78DE09319BFA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AF-45DE-A584-78DE09319BFA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15598</c:v>
                </c:pt>
                <c:pt idx="1">
                  <c:v>21666</c:v>
                </c:pt>
                <c:pt idx="2">
                  <c:v>22231</c:v>
                </c:pt>
                <c:pt idx="3">
                  <c:v>23894</c:v>
                </c:pt>
                <c:pt idx="4">
                  <c:v>20251</c:v>
                </c:pt>
                <c:pt idx="5">
                  <c:v>18886</c:v>
                </c:pt>
                <c:pt idx="6">
                  <c:v>23111</c:v>
                </c:pt>
                <c:pt idx="7">
                  <c:v>24659</c:v>
                </c:pt>
                <c:pt idx="8">
                  <c:v>20130</c:v>
                </c:pt>
                <c:pt idx="9">
                  <c:v>22327</c:v>
                </c:pt>
                <c:pt idx="10">
                  <c:v>21079</c:v>
                </c:pt>
                <c:pt idx="11">
                  <c:v>23285</c:v>
                </c:pt>
                <c:pt idx="12">
                  <c:v>257117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AF-45DE-A584-78DE09319BFA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AF-45DE-A584-78DE09319BF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AF-45DE-A584-78DE09319BFA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AF-45DE-A584-78DE09319B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CAF-45DE-A584-78DE09319BF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12">
                  <c:v>213816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AF-45DE-A584-78DE09319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AF-45DE-A584-78DE09319B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AF-45DE-A584-78DE09319B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AF-45DE-A584-78DE09319B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AF-45DE-A584-78DE09319B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AF-45DE-A584-78DE09319B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AF-45DE-A584-78DE09319B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AF-45DE-A584-78DE09319B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AF-45DE-A584-78DE09319B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AF-45DE-A584-78DE09319B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AF-45DE-A584-78DE09319B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AF-45DE-A584-78DE09319B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AF-45DE-A584-78DE09319B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AF-45DE-A584-78DE09319BFA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7.1142730102267127E-3</c:v>
                </c:pt>
                <c:pt idx="1">
                  <c:v>3.6169106817985019E-2</c:v>
                </c:pt>
                <c:pt idx="2">
                  <c:v>0.26128452210798092</c:v>
                </c:pt>
                <c:pt idx="3">
                  <c:v>-5.4462612842786529E-2</c:v>
                </c:pt>
                <c:pt idx="4">
                  <c:v>8.8272149255116616E-2</c:v>
                </c:pt>
                <c:pt idx="5">
                  <c:v>8.4310467600284822E-2</c:v>
                </c:pt>
                <c:pt idx="6">
                  <c:v>2.5416048772450184E-2</c:v>
                </c:pt>
                <c:pt idx="7">
                  <c:v>-6.9033143753677306E-3</c:v>
                </c:pt>
                <c:pt idx="8">
                  <c:v>-4.1798606713109532E-2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4.1795379023377821E-2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AF-45DE-A584-78DE09319BFA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0.14741641337386024</c:v>
                </c:pt>
                <c:pt idx="1">
                  <c:v>0.24439473547313106</c:v>
                </c:pt>
                <c:pt idx="2">
                  <c:v>0.24498247849633636</c:v>
                </c:pt>
                <c:pt idx="3">
                  <c:v>0.10368308564043938</c:v>
                </c:pt>
                <c:pt idx="4">
                  <c:v>0.58449895263193463</c:v>
                </c:pt>
                <c:pt idx="5">
                  <c:v>0.18249119900600541</c:v>
                </c:pt>
                <c:pt idx="6">
                  <c:v>1.4079974253762284E-3</c:v>
                </c:pt>
                <c:pt idx="7">
                  <c:v>2.4687360880650822E-2</c:v>
                </c:pt>
                <c:pt idx="8">
                  <c:v>-4.3658855930290286E-2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0.14409854135676303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AF-45DE-A584-78DE09319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34-4A9C-BF13-B566106868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275</c:v>
                </c:pt>
                <c:pt idx="1">
                  <c:v>318</c:v>
                </c:pt>
                <c:pt idx="2">
                  <c:v>347</c:v>
                </c:pt>
                <c:pt idx="3">
                  <c:v>496</c:v>
                </c:pt>
                <c:pt idx="4">
                  <c:v>220</c:v>
                </c:pt>
                <c:pt idx="5">
                  <c:v>217</c:v>
                </c:pt>
                <c:pt idx="6">
                  <c:v>445</c:v>
                </c:pt>
                <c:pt idx="7">
                  <c:v>327</c:v>
                </c:pt>
                <c:pt idx="8">
                  <c:v>343</c:v>
                </c:pt>
                <c:pt idx="9">
                  <c:v>311</c:v>
                </c:pt>
                <c:pt idx="10">
                  <c:v>328</c:v>
                </c:pt>
                <c:pt idx="11">
                  <c:v>328</c:v>
                </c:pt>
                <c:pt idx="12">
                  <c:v>3955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34-4A9C-BF13-B5661068685A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34-4A9C-BF13-B5661068685A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928</c:v>
                </c:pt>
                <c:pt idx="1">
                  <c:v>770</c:v>
                </c:pt>
                <c:pt idx="2">
                  <c:v>561</c:v>
                </c:pt>
                <c:pt idx="3">
                  <c:v>1074</c:v>
                </c:pt>
                <c:pt idx="4">
                  <c:v>827</c:v>
                </c:pt>
                <c:pt idx="5">
                  <c:v>664</c:v>
                </c:pt>
                <c:pt idx="6">
                  <c:v>1141</c:v>
                </c:pt>
                <c:pt idx="7">
                  <c:v>1213</c:v>
                </c:pt>
                <c:pt idx="8">
                  <c:v>808</c:v>
                </c:pt>
                <c:pt idx="9">
                  <c:v>709</c:v>
                </c:pt>
                <c:pt idx="10">
                  <c:v>646</c:v>
                </c:pt>
                <c:pt idx="11">
                  <c:v>624</c:v>
                </c:pt>
                <c:pt idx="12">
                  <c:v>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34-4A9C-BF13-B5661068685A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34-4A9C-BF13-B566106868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676</c:v>
                </c:pt>
                <c:pt idx="1">
                  <c:v>751</c:v>
                </c:pt>
                <c:pt idx="2">
                  <c:v>636</c:v>
                </c:pt>
                <c:pt idx="3">
                  <c:v>1013</c:v>
                </c:pt>
                <c:pt idx="4">
                  <c:v>516</c:v>
                </c:pt>
                <c:pt idx="5">
                  <c:v>493</c:v>
                </c:pt>
                <c:pt idx="6">
                  <c:v>865</c:v>
                </c:pt>
                <c:pt idx="7">
                  <c:v>1041</c:v>
                </c:pt>
                <c:pt idx="8">
                  <c:v>805</c:v>
                </c:pt>
                <c:pt idx="9">
                  <c:v>743</c:v>
                </c:pt>
                <c:pt idx="10">
                  <c:v>719</c:v>
                </c:pt>
                <c:pt idx="11">
                  <c:v>620</c:v>
                </c:pt>
                <c:pt idx="12">
                  <c:v>8878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34-4A9C-BF13-B5661068685A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34-4A9C-BF13-B566106868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34-4A9C-BF13-B566106868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554</c:v>
                </c:pt>
                <c:pt idx="1">
                  <c:v>669</c:v>
                </c:pt>
                <c:pt idx="2">
                  <c:v>493</c:v>
                </c:pt>
                <c:pt idx="3">
                  <c:v>570</c:v>
                </c:pt>
                <c:pt idx="4">
                  <c:v>527</c:v>
                </c:pt>
                <c:pt idx="5">
                  <c:v>432</c:v>
                </c:pt>
                <c:pt idx="6">
                  <c:v>531</c:v>
                </c:pt>
                <c:pt idx="7">
                  <c:v>508</c:v>
                </c:pt>
                <c:pt idx="8">
                  <c:v>446</c:v>
                </c:pt>
                <c:pt idx="12">
                  <c:v>4730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34-4A9C-BF13-B56610686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34-4A9C-BF13-B566106868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34-4A9C-BF13-B566106868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34-4A9C-BF13-B566106868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34-4A9C-BF13-B566106868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34-4A9C-BF13-B566106868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34-4A9C-BF13-B566106868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34-4A9C-BF13-B566106868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34-4A9C-BF13-B566106868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34-4A9C-BF13-B566106868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34-4A9C-BF13-B566106868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34-4A9C-BF13-B566106868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34-4A9C-BF13-B566106868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34-4A9C-BF13-B5661068685A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-0.18047337278106512</c:v>
                </c:pt>
                <c:pt idx="1">
                  <c:v>-0.10918774966711053</c:v>
                </c:pt>
                <c:pt idx="2">
                  <c:v>-0.22484276729559749</c:v>
                </c:pt>
                <c:pt idx="3">
                  <c:v>-0.43731490621915103</c:v>
                </c:pt>
                <c:pt idx="4">
                  <c:v>2.1317829457364379E-2</c:v>
                </c:pt>
                <c:pt idx="5">
                  <c:v>-0.12373225152129819</c:v>
                </c:pt>
                <c:pt idx="6">
                  <c:v>-0.38612716763005783</c:v>
                </c:pt>
                <c:pt idx="7">
                  <c:v>-0.51200768491834769</c:v>
                </c:pt>
                <c:pt idx="8">
                  <c:v>-0.4459627329192547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-0.30400235432607414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34-4A9C-BF13-B5661068685A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1.0145454545454546</c:v>
                </c:pt>
                <c:pt idx="1">
                  <c:v>1.1037735849056602</c:v>
                </c:pt>
                <c:pt idx="2">
                  <c:v>0.42074927953890495</c:v>
                </c:pt>
                <c:pt idx="3">
                  <c:v>0.14919354838709675</c:v>
                </c:pt>
                <c:pt idx="4">
                  <c:v>1.3954545454545455</c:v>
                </c:pt>
                <c:pt idx="5">
                  <c:v>0.99078341013824889</c:v>
                </c:pt>
                <c:pt idx="6">
                  <c:v>0.19325842696629203</c:v>
                </c:pt>
                <c:pt idx="7">
                  <c:v>0.55351681957186538</c:v>
                </c:pt>
                <c:pt idx="8">
                  <c:v>0.30029154518950429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0.58299866131191425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34-4A9C-BF13-B56610686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C1-47C5-B58A-CD243EB3AA0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308</c:v>
                </c:pt>
                <c:pt idx="1">
                  <c:v>300</c:v>
                </c:pt>
                <c:pt idx="2">
                  <c:v>369</c:v>
                </c:pt>
                <c:pt idx="3">
                  <c:v>400</c:v>
                </c:pt>
                <c:pt idx="4">
                  <c:v>233</c:v>
                </c:pt>
                <c:pt idx="5">
                  <c:v>238</c:v>
                </c:pt>
                <c:pt idx="6">
                  <c:v>600</c:v>
                </c:pt>
                <c:pt idx="7">
                  <c:v>380</c:v>
                </c:pt>
                <c:pt idx="8">
                  <c:v>373</c:v>
                </c:pt>
                <c:pt idx="9">
                  <c:v>272</c:v>
                </c:pt>
                <c:pt idx="10">
                  <c:v>320</c:v>
                </c:pt>
                <c:pt idx="11">
                  <c:v>432</c:v>
                </c:pt>
                <c:pt idx="12">
                  <c:v>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C1-47C5-B58A-CD243EB3AA0F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C1-47C5-B58A-CD243EB3AA0F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418</c:v>
                </c:pt>
                <c:pt idx="1">
                  <c:v>389</c:v>
                </c:pt>
                <c:pt idx="2">
                  <c:v>354</c:v>
                </c:pt>
                <c:pt idx="3">
                  <c:v>556</c:v>
                </c:pt>
                <c:pt idx="4">
                  <c:v>214</c:v>
                </c:pt>
                <c:pt idx="5">
                  <c:v>248</c:v>
                </c:pt>
                <c:pt idx="6">
                  <c:v>528</c:v>
                </c:pt>
                <c:pt idx="7">
                  <c:v>262</c:v>
                </c:pt>
                <c:pt idx="8">
                  <c:v>331</c:v>
                </c:pt>
                <c:pt idx="9">
                  <c:v>379</c:v>
                </c:pt>
                <c:pt idx="10">
                  <c:v>412</c:v>
                </c:pt>
                <c:pt idx="11">
                  <c:v>478</c:v>
                </c:pt>
                <c:pt idx="12">
                  <c:v>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C1-47C5-B58A-CD243EB3AA0F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C1-47C5-B58A-CD243EB3AA0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C1-47C5-B58A-CD243EB3AA0F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C1-47C5-B58A-CD243EB3AA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C1-47C5-B58A-CD243EB3AA0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12">
                  <c:v>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C1-47C5-B58A-CD243EB3A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C1-47C5-B58A-CD243EB3AA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C1-47C5-B58A-CD243EB3AA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C1-47C5-B58A-CD243EB3AA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C1-47C5-B58A-CD243EB3AA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C1-47C5-B58A-CD243EB3AA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C1-47C5-B58A-CD243EB3AA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C1-47C5-B58A-CD243EB3AA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C1-47C5-B58A-CD243EB3AA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C1-47C5-B58A-CD243EB3AA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C1-47C5-B58A-CD243EB3AA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C1-47C5-B58A-CD243EB3AA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C1-47C5-B58A-CD243EB3AA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C1-47C5-B58A-CD243EB3AA0F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2.7548209366391241E-2</c:v>
                </c:pt>
                <c:pt idx="1">
                  <c:v>3.8202247191011285E-2</c:v>
                </c:pt>
                <c:pt idx="2">
                  <c:v>0.86163522012578619</c:v>
                </c:pt>
                <c:pt idx="3">
                  <c:v>0.13802816901408455</c:v>
                </c:pt>
                <c:pt idx="4">
                  <c:v>0.15250965250965254</c:v>
                </c:pt>
                <c:pt idx="5">
                  <c:v>0.46027397260273983</c:v>
                </c:pt>
                <c:pt idx="6">
                  <c:v>-9.3795093795093765E-2</c:v>
                </c:pt>
                <c:pt idx="7">
                  <c:v>-2.2132796780684139E-2</c:v>
                </c:pt>
                <c:pt idx="8">
                  <c:v>-0.35988200589970498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0.10249165168250696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C1-47C5-B58A-CD243EB3AA0F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0.21103896103896114</c:v>
                </c:pt>
                <c:pt idx="1">
                  <c:v>0.54</c:v>
                </c:pt>
                <c:pt idx="2">
                  <c:v>0.60433604336043367</c:v>
                </c:pt>
                <c:pt idx="3">
                  <c:v>1.0000000000000009E-2</c:v>
                </c:pt>
                <c:pt idx="4">
                  <c:v>1.5622317596566524</c:v>
                </c:pt>
                <c:pt idx="5">
                  <c:v>1.2394957983193278</c:v>
                </c:pt>
                <c:pt idx="6">
                  <c:v>4.6666666666666634E-2</c:v>
                </c:pt>
                <c:pt idx="7">
                  <c:v>0.27894736842105261</c:v>
                </c:pt>
                <c:pt idx="8">
                  <c:v>-0.41823056300268091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0.34083099031552644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C1-47C5-B58A-CD243EB3A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0E-4AAC-89DC-2BF5F4F06E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421</c:v>
                </c:pt>
                <c:pt idx="1">
                  <c:v>462</c:v>
                </c:pt>
                <c:pt idx="2">
                  <c:v>462</c:v>
                </c:pt>
                <c:pt idx="3">
                  <c:v>102</c:v>
                </c:pt>
                <c:pt idx="4">
                  <c:v>8</c:v>
                </c:pt>
                <c:pt idx="5">
                  <c:v>13</c:v>
                </c:pt>
                <c:pt idx="6">
                  <c:v>39</c:v>
                </c:pt>
                <c:pt idx="7">
                  <c:v>37</c:v>
                </c:pt>
                <c:pt idx="8">
                  <c:v>9</c:v>
                </c:pt>
                <c:pt idx="9">
                  <c:v>253</c:v>
                </c:pt>
                <c:pt idx="10">
                  <c:v>303</c:v>
                </c:pt>
                <c:pt idx="11">
                  <c:v>319</c:v>
                </c:pt>
                <c:pt idx="12">
                  <c:v>2428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0E-4AAC-89DC-2BF5F4F06E43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0E-4AAC-89DC-2BF5F4F06E43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458</c:v>
                </c:pt>
                <c:pt idx="1">
                  <c:v>444</c:v>
                </c:pt>
                <c:pt idx="2">
                  <c:v>515</c:v>
                </c:pt>
                <c:pt idx="3">
                  <c:v>328</c:v>
                </c:pt>
                <c:pt idx="4">
                  <c:v>22</c:v>
                </c:pt>
                <c:pt idx="5">
                  <c:v>23</c:v>
                </c:pt>
                <c:pt idx="6">
                  <c:v>80</c:v>
                </c:pt>
                <c:pt idx="7">
                  <c:v>7</c:v>
                </c:pt>
                <c:pt idx="8">
                  <c:v>21</c:v>
                </c:pt>
                <c:pt idx="9">
                  <c:v>86</c:v>
                </c:pt>
                <c:pt idx="10">
                  <c:v>784</c:v>
                </c:pt>
                <c:pt idx="11">
                  <c:v>556</c:v>
                </c:pt>
                <c:pt idx="12">
                  <c:v>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0E-4AAC-89DC-2BF5F4F06E43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0E-4AAC-89DC-2BF5F4F06E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905</c:v>
                </c:pt>
                <c:pt idx="1">
                  <c:v>665</c:v>
                </c:pt>
                <c:pt idx="2">
                  <c:v>457</c:v>
                </c:pt>
                <c:pt idx="3">
                  <c:v>202</c:v>
                </c:pt>
                <c:pt idx="4">
                  <c:v>9</c:v>
                </c:pt>
                <c:pt idx="5">
                  <c:v>2</c:v>
                </c:pt>
                <c:pt idx="6">
                  <c:v>5</c:v>
                </c:pt>
                <c:pt idx="7">
                  <c:v>15</c:v>
                </c:pt>
                <c:pt idx="8">
                  <c:v>12</c:v>
                </c:pt>
                <c:pt idx="9">
                  <c:v>77</c:v>
                </c:pt>
                <c:pt idx="10">
                  <c:v>782</c:v>
                </c:pt>
                <c:pt idx="11">
                  <c:v>560</c:v>
                </c:pt>
                <c:pt idx="12">
                  <c:v>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0E-4AAC-89DC-2BF5F4F06E43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0E-4AAC-89DC-2BF5F4F06E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0E-4AAC-89DC-2BF5F4F06E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616</c:v>
                </c:pt>
                <c:pt idx="1">
                  <c:v>638</c:v>
                </c:pt>
                <c:pt idx="2">
                  <c:v>499</c:v>
                </c:pt>
                <c:pt idx="3">
                  <c:v>203</c:v>
                </c:pt>
                <c:pt idx="4">
                  <c:v>22</c:v>
                </c:pt>
                <c:pt idx="5">
                  <c:v>6</c:v>
                </c:pt>
                <c:pt idx="6">
                  <c:v>17</c:v>
                </c:pt>
                <c:pt idx="7">
                  <c:v>25</c:v>
                </c:pt>
                <c:pt idx="8">
                  <c:v>10</c:v>
                </c:pt>
                <c:pt idx="12">
                  <c:v>2036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0E-4AAC-89DC-2BF5F4F06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0E-4AAC-89DC-2BF5F4F06E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0E-4AAC-89DC-2BF5F4F06E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0E-4AAC-89DC-2BF5F4F06E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0E-4AAC-89DC-2BF5F4F06E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0E-4AAC-89DC-2BF5F4F06E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0E-4AAC-89DC-2BF5F4F06E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0E-4AAC-89DC-2BF5F4F06E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0E-4AAC-89DC-2BF5F4F06E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0E-4AAC-89DC-2BF5F4F06E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0E-4AAC-89DC-2BF5F4F06E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0E-4AAC-89DC-2BF5F4F06E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0E-4AAC-89DC-2BF5F4F06E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0E-4AAC-89DC-2BF5F4F06E43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-0.31933701657458569</c:v>
                </c:pt>
                <c:pt idx="1">
                  <c:v>-4.0601503759398527E-2</c:v>
                </c:pt>
                <c:pt idx="2">
                  <c:v>9.1903719912472592E-2</c:v>
                </c:pt>
                <c:pt idx="3">
                  <c:v>4.9504950495049549E-3</c:v>
                </c:pt>
                <c:pt idx="4">
                  <c:v>1.4444444444444446</c:v>
                </c:pt>
                <c:pt idx="5">
                  <c:v>2</c:v>
                </c:pt>
                <c:pt idx="6">
                  <c:v>2.4</c:v>
                </c:pt>
                <c:pt idx="7">
                  <c:v>0.66666666666666674</c:v>
                </c:pt>
                <c:pt idx="8">
                  <c:v>-0.16666666666666663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-0.10387323943661975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0E-4AAC-89DC-2BF5F4F06E43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0.46318289786223277</c:v>
                </c:pt>
                <c:pt idx="1">
                  <c:v>0.38095238095238093</c:v>
                </c:pt>
                <c:pt idx="2">
                  <c:v>8.0086580086579984E-2</c:v>
                </c:pt>
                <c:pt idx="3">
                  <c:v>0.99019607843137258</c:v>
                </c:pt>
                <c:pt idx="4">
                  <c:v>1.75</c:v>
                </c:pt>
                <c:pt idx="5">
                  <c:v>-0.53846153846153844</c:v>
                </c:pt>
                <c:pt idx="6">
                  <c:v>-0.5641025641025641</c:v>
                </c:pt>
                <c:pt idx="7">
                  <c:v>-0.32432432432432434</c:v>
                </c:pt>
                <c:pt idx="8">
                  <c:v>0.11111111111111116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0.31101094655505479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0E-4AAC-89DC-2BF5F4F06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B0-4790-AD7A-F8EE65BFC1E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1552</c:v>
                </c:pt>
                <c:pt idx="1">
                  <c:v>1118</c:v>
                </c:pt>
                <c:pt idx="2">
                  <c:v>1025</c:v>
                </c:pt>
                <c:pt idx="3">
                  <c:v>393</c:v>
                </c:pt>
                <c:pt idx="4">
                  <c:v>10</c:v>
                </c:pt>
                <c:pt idx="5">
                  <c:v>22</c:v>
                </c:pt>
                <c:pt idx="6">
                  <c:v>102</c:v>
                </c:pt>
                <c:pt idx="7">
                  <c:v>13</c:v>
                </c:pt>
                <c:pt idx="8">
                  <c:v>26</c:v>
                </c:pt>
                <c:pt idx="9">
                  <c:v>291</c:v>
                </c:pt>
                <c:pt idx="10">
                  <c:v>767</c:v>
                </c:pt>
                <c:pt idx="11">
                  <c:v>902</c:v>
                </c:pt>
                <c:pt idx="12">
                  <c:v>6221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B0-4790-AD7A-F8EE65BFC1EF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B0-4790-AD7A-F8EE65BFC1EF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232</c:v>
                </c:pt>
                <c:pt idx="1">
                  <c:v>194</c:v>
                </c:pt>
                <c:pt idx="2">
                  <c:v>261</c:v>
                </c:pt>
                <c:pt idx="3">
                  <c:v>187</c:v>
                </c:pt>
                <c:pt idx="4">
                  <c:v>2</c:v>
                </c:pt>
                <c:pt idx="5">
                  <c:v>12</c:v>
                </c:pt>
                <c:pt idx="6">
                  <c:v>29</c:v>
                </c:pt>
                <c:pt idx="7">
                  <c:v>9</c:v>
                </c:pt>
                <c:pt idx="8">
                  <c:v>0</c:v>
                </c:pt>
                <c:pt idx="9">
                  <c:v>151</c:v>
                </c:pt>
                <c:pt idx="10">
                  <c:v>417</c:v>
                </c:pt>
                <c:pt idx="11">
                  <c:v>585</c:v>
                </c:pt>
                <c:pt idx="12">
                  <c:v>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B0-4790-AD7A-F8EE65BFC1EF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B0-4790-AD7A-F8EE65BFC1E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528</c:v>
                </c:pt>
                <c:pt idx="1">
                  <c:v>457</c:v>
                </c:pt>
                <c:pt idx="2">
                  <c:v>280</c:v>
                </c:pt>
                <c:pt idx="3">
                  <c:v>281</c:v>
                </c:pt>
                <c:pt idx="4">
                  <c:v>28</c:v>
                </c:pt>
                <c:pt idx="5">
                  <c:v>11</c:v>
                </c:pt>
                <c:pt idx="6">
                  <c:v>13</c:v>
                </c:pt>
                <c:pt idx="7">
                  <c:v>32</c:v>
                </c:pt>
                <c:pt idx="8">
                  <c:v>11</c:v>
                </c:pt>
                <c:pt idx="9">
                  <c:v>132</c:v>
                </c:pt>
                <c:pt idx="10">
                  <c:v>543</c:v>
                </c:pt>
                <c:pt idx="11">
                  <c:v>569</c:v>
                </c:pt>
                <c:pt idx="12">
                  <c:v>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B0-4790-AD7A-F8EE65BFC1EF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B0-4790-AD7A-F8EE65BFC1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B0-4790-AD7A-F8EE65BFC1E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491</c:v>
                </c:pt>
                <c:pt idx="1">
                  <c:v>407</c:v>
                </c:pt>
                <c:pt idx="2">
                  <c:v>446</c:v>
                </c:pt>
                <c:pt idx="3">
                  <c:v>96</c:v>
                </c:pt>
                <c:pt idx="4">
                  <c:v>14</c:v>
                </c:pt>
                <c:pt idx="5">
                  <c:v>5</c:v>
                </c:pt>
                <c:pt idx="6">
                  <c:v>25</c:v>
                </c:pt>
                <c:pt idx="7">
                  <c:v>3</c:v>
                </c:pt>
                <c:pt idx="8">
                  <c:v>12</c:v>
                </c:pt>
                <c:pt idx="12">
                  <c:v>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B0-4790-AD7A-F8EE65BFC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B0-4790-AD7A-F8EE65BFC1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B0-4790-AD7A-F8EE65BFC1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B0-4790-AD7A-F8EE65BFC1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B0-4790-AD7A-F8EE65BFC1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B0-4790-AD7A-F8EE65BFC1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B0-4790-AD7A-F8EE65BFC1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B0-4790-AD7A-F8EE65BFC1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B0-4790-AD7A-F8EE65BFC1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B0-4790-AD7A-F8EE65BFC1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B0-4790-AD7A-F8EE65BFC1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B0-4790-AD7A-F8EE65BFC1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B0-4790-AD7A-F8EE65BFC1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B0-4790-AD7A-F8EE65BFC1EF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-7.0075757575757569E-2</c:v>
                </c:pt>
                <c:pt idx="1">
                  <c:v>-0.10940919037199126</c:v>
                </c:pt>
                <c:pt idx="2">
                  <c:v>0.59285714285714275</c:v>
                </c:pt>
                <c:pt idx="3">
                  <c:v>-0.65836298932384341</c:v>
                </c:pt>
                <c:pt idx="4">
                  <c:v>-0.5</c:v>
                </c:pt>
                <c:pt idx="5">
                  <c:v>-0.54545454545454541</c:v>
                </c:pt>
                <c:pt idx="6">
                  <c:v>0.92307692307692313</c:v>
                </c:pt>
                <c:pt idx="7">
                  <c:v>-0.90625</c:v>
                </c:pt>
                <c:pt idx="8">
                  <c:v>9.0909090909090828E-2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-8.6532602071907383E-2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B0-4790-AD7A-F8EE65BFC1EF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-0.68363402061855671</c:v>
                </c:pt>
                <c:pt idx="1">
                  <c:v>-0.63595706618962433</c:v>
                </c:pt>
                <c:pt idx="2">
                  <c:v>-0.56487804878048786</c:v>
                </c:pt>
                <c:pt idx="3">
                  <c:v>-0.75572519083969469</c:v>
                </c:pt>
                <c:pt idx="4">
                  <c:v>0.39999999999999991</c:v>
                </c:pt>
                <c:pt idx="5">
                  <c:v>-0.77272727272727271</c:v>
                </c:pt>
                <c:pt idx="6">
                  <c:v>-0.75490196078431371</c:v>
                </c:pt>
                <c:pt idx="7">
                  <c:v>-0.76923076923076916</c:v>
                </c:pt>
                <c:pt idx="8">
                  <c:v>-0.53846153846153844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-0.64820464679652656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B0-4790-AD7A-F8EE65BFC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A4-46ED-81D0-108C191DF56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19740</c:v>
                </c:pt>
                <c:pt idx="1">
                  <c:v>19223</c:v>
                </c:pt>
                <c:pt idx="2">
                  <c:v>21973</c:v>
                </c:pt>
                <c:pt idx="3">
                  <c:v>20119</c:v>
                </c:pt>
                <c:pt idx="4">
                  <c:v>14799</c:v>
                </c:pt>
                <c:pt idx="5">
                  <c:v>19316</c:v>
                </c:pt>
                <c:pt idx="6">
                  <c:v>24858</c:v>
                </c:pt>
                <c:pt idx="7">
                  <c:v>24709</c:v>
                </c:pt>
                <c:pt idx="8">
                  <c:v>22149</c:v>
                </c:pt>
                <c:pt idx="9">
                  <c:v>22803</c:v>
                </c:pt>
                <c:pt idx="10">
                  <c:v>19561</c:v>
                </c:pt>
                <c:pt idx="11">
                  <c:v>20974</c:v>
                </c:pt>
                <c:pt idx="12">
                  <c:v>250224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A4-46ED-81D0-108C191DF560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A4-46ED-81D0-108C191DF560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15598</c:v>
                </c:pt>
                <c:pt idx="1">
                  <c:v>21666</c:v>
                </c:pt>
                <c:pt idx="2">
                  <c:v>22231</c:v>
                </c:pt>
                <c:pt idx="3">
                  <c:v>23894</c:v>
                </c:pt>
                <c:pt idx="4">
                  <c:v>20251</c:v>
                </c:pt>
                <c:pt idx="5">
                  <c:v>18886</c:v>
                </c:pt>
                <c:pt idx="6">
                  <c:v>23111</c:v>
                </c:pt>
                <c:pt idx="7">
                  <c:v>24659</c:v>
                </c:pt>
                <c:pt idx="8">
                  <c:v>20130</c:v>
                </c:pt>
                <c:pt idx="9">
                  <c:v>22327</c:v>
                </c:pt>
                <c:pt idx="10">
                  <c:v>21079</c:v>
                </c:pt>
                <c:pt idx="11">
                  <c:v>23285</c:v>
                </c:pt>
                <c:pt idx="12">
                  <c:v>257117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A4-46ED-81D0-108C191DF560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A4-46ED-81D0-108C191DF56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A4-46ED-81D0-108C191DF560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A4-46ED-81D0-108C191DF5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7A4-46ED-81D0-108C191DF56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12">
                  <c:v>213816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A4-46ED-81D0-108C191DF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A4-46ED-81D0-108C191DF5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A4-46ED-81D0-108C191DF5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A4-46ED-81D0-108C191DF5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A4-46ED-81D0-108C191DF5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A4-46ED-81D0-108C191DF5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A4-46ED-81D0-108C191DF5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A4-46ED-81D0-108C191DF5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A4-46ED-81D0-108C191DF5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A4-46ED-81D0-108C191DF5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A4-46ED-81D0-108C191DF5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A4-46ED-81D0-108C191DF5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A4-46ED-81D0-108C191DF5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A4-46ED-81D0-108C191DF560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7.1142730102267127E-3</c:v>
                </c:pt>
                <c:pt idx="1">
                  <c:v>3.6169106817985019E-2</c:v>
                </c:pt>
                <c:pt idx="2">
                  <c:v>0.26128452210798092</c:v>
                </c:pt>
                <c:pt idx="3">
                  <c:v>-5.4462612842786529E-2</c:v>
                </c:pt>
                <c:pt idx="4">
                  <c:v>8.8272149255116616E-2</c:v>
                </c:pt>
                <c:pt idx="5">
                  <c:v>8.4310467600284822E-2</c:v>
                </c:pt>
                <c:pt idx="6">
                  <c:v>2.5416048772450184E-2</c:v>
                </c:pt>
                <c:pt idx="7">
                  <c:v>-6.9033143753677306E-3</c:v>
                </c:pt>
                <c:pt idx="8">
                  <c:v>-4.1798606713109532E-2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4.1795379023377821E-2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A4-46ED-81D0-108C191DF560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0.14741641337386024</c:v>
                </c:pt>
                <c:pt idx="1">
                  <c:v>0.24439473547313106</c:v>
                </c:pt>
                <c:pt idx="2">
                  <c:v>0.24498247849633636</c:v>
                </c:pt>
                <c:pt idx="3">
                  <c:v>0.10368308564043938</c:v>
                </c:pt>
                <c:pt idx="4">
                  <c:v>0.58449895263193463</c:v>
                </c:pt>
                <c:pt idx="5">
                  <c:v>0.18249119900600541</c:v>
                </c:pt>
                <c:pt idx="6">
                  <c:v>1.4079974253762284E-3</c:v>
                </c:pt>
                <c:pt idx="7">
                  <c:v>2.4687360880650822E-2</c:v>
                </c:pt>
                <c:pt idx="8">
                  <c:v>-4.3658855930290286E-2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0.14409854135676303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7A4-46ED-81D0-108C191DF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7B-4966-BC7B-2261A3B4953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14344</c:v>
                </c:pt>
                <c:pt idx="1">
                  <c:v>13518</c:v>
                </c:pt>
                <c:pt idx="2">
                  <c:v>15448</c:v>
                </c:pt>
                <c:pt idx="3">
                  <c:v>14841</c:v>
                </c:pt>
                <c:pt idx="4">
                  <c:v>11171</c:v>
                </c:pt>
                <c:pt idx="5">
                  <c:v>12783</c:v>
                </c:pt>
                <c:pt idx="6">
                  <c:v>16164</c:v>
                </c:pt>
                <c:pt idx="7">
                  <c:v>18261</c:v>
                </c:pt>
                <c:pt idx="8">
                  <c:v>16985</c:v>
                </c:pt>
                <c:pt idx="9">
                  <c:v>17312</c:v>
                </c:pt>
                <c:pt idx="10">
                  <c:v>13870</c:v>
                </c:pt>
                <c:pt idx="11">
                  <c:v>14900</c:v>
                </c:pt>
                <c:pt idx="12">
                  <c:v>179597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7B-4966-BC7B-2261A3B49535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7B-4966-BC7B-2261A3B49535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12209</c:v>
                </c:pt>
                <c:pt idx="1">
                  <c:v>17700</c:v>
                </c:pt>
                <c:pt idx="2">
                  <c:v>17761</c:v>
                </c:pt>
                <c:pt idx="3">
                  <c:v>19923</c:v>
                </c:pt>
                <c:pt idx="4">
                  <c:v>17673</c:v>
                </c:pt>
                <c:pt idx="5">
                  <c:v>15881</c:v>
                </c:pt>
                <c:pt idx="6">
                  <c:v>18743</c:v>
                </c:pt>
                <c:pt idx="7">
                  <c:v>20467</c:v>
                </c:pt>
                <c:pt idx="8">
                  <c:v>16918</c:v>
                </c:pt>
                <c:pt idx="9">
                  <c:v>18718</c:v>
                </c:pt>
                <c:pt idx="10">
                  <c:v>16558</c:v>
                </c:pt>
                <c:pt idx="11">
                  <c:v>18747</c:v>
                </c:pt>
                <c:pt idx="12">
                  <c:v>211298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7B-4966-BC7B-2261A3B49535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7B-4966-BC7B-2261A3B4953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18402</c:v>
                </c:pt>
                <c:pt idx="1">
                  <c:v>18976</c:v>
                </c:pt>
                <c:pt idx="2">
                  <c:v>17386</c:v>
                </c:pt>
                <c:pt idx="3">
                  <c:v>19332</c:v>
                </c:pt>
                <c:pt idx="4">
                  <c:v>18326</c:v>
                </c:pt>
                <c:pt idx="5">
                  <c:v>17783</c:v>
                </c:pt>
                <c:pt idx="6">
                  <c:v>20245</c:v>
                </c:pt>
                <c:pt idx="7">
                  <c:v>20391</c:v>
                </c:pt>
                <c:pt idx="8">
                  <c:v>18135</c:v>
                </c:pt>
                <c:pt idx="9">
                  <c:v>20522</c:v>
                </c:pt>
                <c:pt idx="10">
                  <c:v>20019</c:v>
                </c:pt>
                <c:pt idx="11">
                  <c:v>19529</c:v>
                </c:pt>
                <c:pt idx="12">
                  <c:v>229046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7B-4966-BC7B-2261A3B49535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7B-4966-BC7B-2261A3B495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7B-4966-BC7B-2261A3B4953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18282</c:v>
                </c:pt>
                <c:pt idx="1">
                  <c:v>20148</c:v>
                </c:pt>
                <c:pt idx="2">
                  <c:v>22158</c:v>
                </c:pt>
                <c:pt idx="3">
                  <c:v>18488</c:v>
                </c:pt>
                <c:pt idx="4">
                  <c:v>19636</c:v>
                </c:pt>
                <c:pt idx="5">
                  <c:v>19273</c:v>
                </c:pt>
                <c:pt idx="6">
                  <c:v>20528</c:v>
                </c:pt>
                <c:pt idx="7">
                  <c:v>20545</c:v>
                </c:pt>
                <c:pt idx="8">
                  <c:v>17254</c:v>
                </c:pt>
                <c:pt idx="12">
                  <c:v>176312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7B-4966-BC7B-2261A3B49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7B-4966-BC7B-2261A3B495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7B-4966-BC7B-2261A3B495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7B-4966-BC7B-2261A3B495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7B-4966-BC7B-2261A3B495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7B-4966-BC7B-2261A3B495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7B-4966-BC7B-2261A3B495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7B-4966-BC7B-2261A3B495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7B-4966-BC7B-2261A3B495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7B-4966-BC7B-2261A3B495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7B-4966-BC7B-2261A3B495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7B-4966-BC7B-2261A3B495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7B-4966-BC7B-2261A3B495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7B-4966-BC7B-2261A3B49535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-6.5210303227910549E-3</c:v>
                </c:pt>
                <c:pt idx="1">
                  <c:v>6.1762225969645979E-2</c:v>
                </c:pt>
                <c:pt idx="2">
                  <c:v>0.27447371448291724</c:v>
                </c:pt>
                <c:pt idx="3">
                  <c:v>-4.3658183322987765E-2</c:v>
                </c:pt>
                <c:pt idx="4">
                  <c:v>7.1483138710029426E-2</c:v>
                </c:pt>
                <c:pt idx="5">
                  <c:v>8.378788730810327E-2</c:v>
                </c:pt>
                <c:pt idx="6">
                  <c:v>1.3978760187700612E-2</c:v>
                </c:pt>
                <c:pt idx="7">
                  <c:v>7.5523515276347819E-3</c:v>
                </c:pt>
                <c:pt idx="8">
                  <c:v>-4.8580093741384056E-2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4.3414449389262311E-2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7B-4966-BC7B-2261A3B49535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0.27453987730061358</c:v>
                </c:pt>
                <c:pt idx="1">
                  <c:v>0.49045716822015084</c:v>
                </c:pt>
                <c:pt idx="2">
                  <c:v>0.43436043500776789</c:v>
                </c:pt>
                <c:pt idx="3">
                  <c:v>0.24573815780607777</c:v>
                </c:pt>
                <c:pt idx="4">
                  <c:v>0.75776564318324224</c:v>
                </c:pt>
                <c:pt idx="5">
                  <c:v>0.50770554642885091</c:v>
                </c:pt>
                <c:pt idx="6">
                  <c:v>0.26998267755506067</c:v>
                </c:pt>
                <c:pt idx="7">
                  <c:v>0.12507529708121123</c:v>
                </c:pt>
                <c:pt idx="8">
                  <c:v>1.5837503679717368E-2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0.32054076321012626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7B-4966-BC7B-2261A3B49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B6-4015-82E0-F6A4B1E17BB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12587</c:v>
                </c:pt>
                <c:pt idx="1">
                  <c:v>11569</c:v>
                </c:pt>
                <c:pt idx="2">
                  <c:v>13095</c:v>
                </c:pt>
                <c:pt idx="3">
                  <c:v>12619</c:v>
                </c:pt>
                <c:pt idx="4">
                  <c:v>8649</c:v>
                </c:pt>
                <c:pt idx="5">
                  <c:v>9694</c:v>
                </c:pt>
                <c:pt idx="6">
                  <c:v>13515</c:v>
                </c:pt>
                <c:pt idx="7">
                  <c:v>15236</c:v>
                </c:pt>
                <c:pt idx="8">
                  <c:v>14643</c:v>
                </c:pt>
                <c:pt idx="9">
                  <c:v>14572</c:v>
                </c:pt>
                <c:pt idx="10">
                  <c:v>11624</c:v>
                </c:pt>
                <c:pt idx="11">
                  <c:v>11940</c:v>
                </c:pt>
                <c:pt idx="12">
                  <c:v>149743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6-4015-82E0-F6A4B1E17BBC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B6-4015-82E0-F6A4B1E17BBC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9227</c:v>
                </c:pt>
                <c:pt idx="1">
                  <c:v>13725</c:v>
                </c:pt>
                <c:pt idx="2">
                  <c:v>13764</c:v>
                </c:pt>
                <c:pt idx="3">
                  <c:v>16004</c:v>
                </c:pt>
                <c:pt idx="4">
                  <c:v>13304</c:v>
                </c:pt>
                <c:pt idx="5">
                  <c:v>11604</c:v>
                </c:pt>
                <c:pt idx="6">
                  <c:v>13798</c:v>
                </c:pt>
                <c:pt idx="7">
                  <c:v>15896</c:v>
                </c:pt>
                <c:pt idx="8">
                  <c:v>12977</c:v>
                </c:pt>
                <c:pt idx="9">
                  <c:v>14897</c:v>
                </c:pt>
                <c:pt idx="10">
                  <c:v>13391</c:v>
                </c:pt>
                <c:pt idx="11">
                  <c:v>15326</c:v>
                </c:pt>
                <c:pt idx="12">
                  <c:v>163913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B6-4015-82E0-F6A4B1E17BBC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B6-4015-82E0-F6A4B1E17BB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14935</c:v>
                </c:pt>
                <c:pt idx="1">
                  <c:v>15417</c:v>
                </c:pt>
                <c:pt idx="2">
                  <c:v>13769</c:v>
                </c:pt>
                <c:pt idx="3">
                  <c:v>15420</c:v>
                </c:pt>
                <c:pt idx="4">
                  <c:v>14308</c:v>
                </c:pt>
                <c:pt idx="5">
                  <c:v>13809</c:v>
                </c:pt>
                <c:pt idx="6">
                  <c:v>15626</c:v>
                </c:pt>
                <c:pt idx="7">
                  <c:v>15580</c:v>
                </c:pt>
                <c:pt idx="8">
                  <c:v>14015</c:v>
                </c:pt>
                <c:pt idx="9">
                  <c:v>15893</c:v>
                </c:pt>
                <c:pt idx="10">
                  <c:v>15821</c:v>
                </c:pt>
                <c:pt idx="11">
                  <c:v>15445</c:v>
                </c:pt>
                <c:pt idx="12">
                  <c:v>180038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B6-4015-82E0-F6A4B1E17BBC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B6-4015-82E0-F6A4B1E17B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FB6-4015-82E0-F6A4B1E17BB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14354</c:v>
                </c:pt>
                <c:pt idx="1">
                  <c:v>15736</c:v>
                </c:pt>
                <c:pt idx="2">
                  <c:v>17491</c:v>
                </c:pt>
                <c:pt idx="3">
                  <c:v>14826</c:v>
                </c:pt>
                <c:pt idx="4">
                  <c:v>15219</c:v>
                </c:pt>
                <c:pt idx="5">
                  <c:v>14680</c:v>
                </c:pt>
                <c:pt idx="6">
                  <c:v>15688</c:v>
                </c:pt>
                <c:pt idx="7">
                  <c:v>15273</c:v>
                </c:pt>
                <c:pt idx="8">
                  <c:v>12989</c:v>
                </c:pt>
                <c:pt idx="12">
                  <c:v>136256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B6-4015-82E0-F6A4B1E17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B6-4015-82E0-F6A4B1E17B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B6-4015-82E0-F6A4B1E17B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B6-4015-82E0-F6A4B1E17B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B6-4015-82E0-F6A4B1E17B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B6-4015-82E0-F6A4B1E17B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B6-4015-82E0-F6A4B1E17B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B6-4015-82E0-F6A4B1E17B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B6-4015-82E0-F6A4B1E17B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B6-4015-82E0-F6A4B1E17B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B6-4015-82E0-F6A4B1E17B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B6-4015-82E0-F6A4B1E17B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B6-4015-82E0-F6A4B1E17B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B6-4015-82E0-F6A4B1E17BBC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-3.8901908269166396E-2</c:v>
                </c:pt>
                <c:pt idx="1">
                  <c:v>2.0691444509307821E-2</c:v>
                </c:pt>
                <c:pt idx="2">
                  <c:v>0.27031737962088753</c:v>
                </c:pt>
                <c:pt idx="3">
                  <c:v>-3.8521400778210091E-2</c:v>
                </c:pt>
                <c:pt idx="4">
                  <c:v>6.3670673748951634E-2</c:v>
                </c:pt>
                <c:pt idx="5">
                  <c:v>6.3074806285755569E-2</c:v>
                </c:pt>
                <c:pt idx="6">
                  <c:v>3.9677460642519868E-3</c:v>
                </c:pt>
                <c:pt idx="7">
                  <c:v>-1.9704749679075761E-2</c:v>
                </c:pt>
                <c:pt idx="8">
                  <c:v>-7.3207277916518043E-2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2.5414098540777808E-2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B6-4015-82E0-F6A4B1E17BBC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0.14038293477397312</c:v>
                </c:pt>
                <c:pt idx="1">
                  <c:v>0.36018670585184553</c:v>
                </c:pt>
                <c:pt idx="2">
                  <c:v>0.33570064910271102</c:v>
                </c:pt>
                <c:pt idx="3">
                  <c:v>0.17489499960377208</c:v>
                </c:pt>
                <c:pt idx="4">
                  <c:v>0.75962539021852238</c:v>
                </c:pt>
                <c:pt idx="5">
                  <c:v>0.51433876624716324</c:v>
                </c:pt>
                <c:pt idx="6">
                  <c:v>0.16078431372549029</c:v>
                </c:pt>
                <c:pt idx="7">
                  <c:v>2.4284589131005063E-3</c:v>
                </c:pt>
                <c:pt idx="8">
                  <c:v>-0.11295499556101896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0.22085532269481312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B6-4015-82E0-F6A4B1E17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DE-485F-B678-B5428332F20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1757</c:v>
                </c:pt>
                <c:pt idx="1">
                  <c:v>1949</c:v>
                </c:pt>
                <c:pt idx="2">
                  <c:v>2353</c:v>
                </c:pt>
                <c:pt idx="3">
                  <c:v>2222</c:v>
                </c:pt>
                <c:pt idx="4">
                  <c:v>2522</c:v>
                </c:pt>
                <c:pt idx="5">
                  <c:v>3089</c:v>
                </c:pt>
                <c:pt idx="6">
                  <c:v>2649</c:v>
                </c:pt>
                <c:pt idx="7">
                  <c:v>3025</c:v>
                </c:pt>
                <c:pt idx="8">
                  <c:v>2342</c:v>
                </c:pt>
                <c:pt idx="9">
                  <c:v>2740</c:v>
                </c:pt>
                <c:pt idx="10">
                  <c:v>2246</c:v>
                </c:pt>
                <c:pt idx="11">
                  <c:v>2960</c:v>
                </c:pt>
                <c:pt idx="12">
                  <c:v>29854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DE-485F-B678-B5428332F20F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DE-485F-B678-B5428332F20F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2982</c:v>
                </c:pt>
                <c:pt idx="1">
                  <c:v>3975</c:v>
                </c:pt>
                <c:pt idx="2">
                  <c:v>3997</c:v>
                </c:pt>
                <c:pt idx="3">
                  <c:v>3919</c:v>
                </c:pt>
                <c:pt idx="4">
                  <c:v>4369</c:v>
                </c:pt>
                <c:pt idx="5">
                  <c:v>4277</c:v>
                </c:pt>
                <c:pt idx="6">
                  <c:v>4945</c:v>
                </c:pt>
                <c:pt idx="7">
                  <c:v>4571</c:v>
                </c:pt>
                <c:pt idx="8">
                  <c:v>3941</c:v>
                </c:pt>
                <c:pt idx="9">
                  <c:v>3821</c:v>
                </c:pt>
                <c:pt idx="10">
                  <c:v>3167</c:v>
                </c:pt>
                <c:pt idx="11">
                  <c:v>3421</c:v>
                </c:pt>
                <c:pt idx="12">
                  <c:v>47385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DE-485F-B678-B5428332F20F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DE-485F-B678-B5428332F20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3467</c:v>
                </c:pt>
                <c:pt idx="1">
                  <c:v>3559</c:v>
                </c:pt>
                <c:pt idx="2">
                  <c:v>3617</c:v>
                </c:pt>
                <c:pt idx="3">
                  <c:v>3912</c:v>
                </c:pt>
                <c:pt idx="4">
                  <c:v>4018</c:v>
                </c:pt>
                <c:pt idx="5">
                  <c:v>3974</c:v>
                </c:pt>
                <c:pt idx="6">
                  <c:v>4619</c:v>
                </c:pt>
                <c:pt idx="7">
                  <c:v>4811</c:v>
                </c:pt>
                <c:pt idx="8">
                  <c:v>4120</c:v>
                </c:pt>
                <c:pt idx="9">
                  <c:v>4629</c:v>
                </c:pt>
                <c:pt idx="10">
                  <c:v>4198</c:v>
                </c:pt>
                <c:pt idx="11">
                  <c:v>4084</c:v>
                </c:pt>
                <c:pt idx="12">
                  <c:v>49008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DE-485F-B678-B5428332F20F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DE-485F-B678-B5428332F2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1DE-485F-B678-B5428332F20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3928</c:v>
                </c:pt>
                <c:pt idx="1">
                  <c:v>4412</c:v>
                </c:pt>
                <c:pt idx="2">
                  <c:v>4667</c:v>
                </c:pt>
                <c:pt idx="3">
                  <c:v>3662</c:v>
                </c:pt>
                <c:pt idx="4">
                  <c:v>4417</c:v>
                </c:pt>
                <c:pt idx="5">
                  <c:v>4593</c:v>
                </c:pt>
                <c:pt idx="6">
                  <c:v>4840</c:v>
                </c:pt>
                <c:pt idx="7">
                  <c:v>5272</c:v>
                </c:pt>
                <c:pt idx="8">
                  <c:v>4265</c:v>
                </c:pt>
                <c:pt idx="12">
                  <c:v>40056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DE-485F-B678-B5428332F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DE-485F-B678-B5428332F2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DE-485F-B678-B5428332F2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DE-485F-B678-B5428332F2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DE-485F-B678-B5428332F2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DE-485F-B678-B5428332F2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DE-485F-B678-B5428332F2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DE-485F-B678-B5428332F2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DE-485F-B678-B5428332F2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DE-485F-B678-B5428332F2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DE-485F-B678-B5428332F2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DE-485F-B678-B5428332F2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DE-485F-B678-B5428332F2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DE-485F-B678-B5428332F20F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0.13296798384770692</c:v>
                </c:pt>
                <c:pt idx="1">
                  <c:v>0.2396740657488059</c:v>
                </c:pt>
                <c:pt idx="2">
                  <c:v>0.29029582526956044</c:v>
                </c:pt>
                <c:pt idx="3">
                  <c:v>-6.3905930470347649E-2</c:v>
                </c:pt>
                <c:pt idx="4">
                  <c:v>9.9303135888501703E-2</c:v>
                </c:pt>
                <c:pt idx="5">
                  <c:v>0.15576245596376448</c:v>
                </c:pt>
                <c:pt idx="6">
                  <c:v>4.7845854080969863E-2</c:v>
                </c:pt>
                <c:pt idx="7">
                  <c:v>9.5822074412803993E-2</c:v>
                </c:pt>
                <c:pt idx="8">
                  <c:v>3.5194174757281482E-2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0.10967670443527155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1DE-485F-B678-B5428332F20F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1.2356289129197497</c:v>
                </c:pt>
                <c:pt idx="1">
                  <c:v>1.263724987172909</c:v>
                </c:pt>
                <c:pt idx="2">
                  <c:v>0.98342541436464082</c:v>
                </c:pt>
                <c:pt idx="3">
                  <c:v>0.64806480648064801</c:v>
                </c:pt>
                <c:pt idx="4">
                  <c:v>0.75138778747026169</c:v>
                </c:pt>
                <c:pt idx="5">
                  <c:v>0.48688896082874722</c:v>
                </c:pt>
                <c:pt idx="6">
                  <c:v>0.8271045677614195</c:v>
                </c:pt>
                <c:pt idx="7">
                  <c:v>0.74280991735537194</c:v>
                </c:pt>
                <c:pt idx="8">
                  <c:v>0.82109308283518367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0.82837319700566003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1DE-485F-B678-B5428332F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5F-4B37-B2B3-3B575CBE766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5396</c:v>
                </c:pt>
                <c:pt idx="1">
                  <c:v>5705</c:v>
                </c:pt>
                <c:pt idx="2">
                  <c:v>6525</c:v>
                </c:pt>
                <c:pt idx="3">
                  <c:v>5278</c:v>
                </c:pt>
                <c:pt idx="4">
                  <c:v>3628</c:v>
                </c:pt>
                <c:pt idx="5">
                  <c:v>6533</c:v>
                </c:pt>
                <c:pt idx="6">
                  <c:v>8694</c:v>
                </c:pt>
                <c:pt idx="7">
                  <c:v>6448</c:v>
                </c:pt>
                <c:pt idx="8">
                  <c:v>5164</c:v>
                </c:pt>
                <c:pt idx="9">
                  <c:v>5491</c:v>
                </c:pt>
                <c:pt idx="10">
                  <c:v>5691</c:v>
                </c:pt>
                <c:pt idx="11">
                  <c:v>6074</c:v>
                </c:pt>
                <c:pt idx="12">
                  <c:v>70627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5F-4B37-B2B3-3B575CBE7661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5F-4B37-B2B3-3B575CBE7661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3389</c:v>
                </c:pt>
                <c:pt idx="1">
                  <c:v>3966</c:v>
                </c:pt>
                <c:pt idx="2">
                  <c:v>4470</c:v>
                </c:pt>
                <c:pt idx="3">
                  <c:v>3971</c:v>
                </c:pt>
                <c:pt idx="4">
                  <c:v>2578</c:v>
                </c:pt>
                <c:pt idx="5">
                  <c:v>3005</c:v>
                </c:pt>
                <c:pt idx="6">
                  <c:v>4368</c:v>
                </c:pt>
                <c:pt idx="7">
                  <c:v>4192</c:v>
                </c:pt>
                <c:pt idx="8">
                  <c:v>3212</c:v>
                </c:pt>
                <c:pt idx="9">
                  <c:v>3609</c:v>
                </c:pt>
                <c:pt idx="10">
                  <c:v>4521</c:v>
                </c:pt>
                <c:pt idx="11">
                  <c:v>4538</c:v>
                </c:pt>
                <c:pt idx="12">
                  <c:v>45819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5F-4B37-B2B3-3B575CBE7661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5F-4B37-B2B3-3B575CBE766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4088</c:v>
                </c:pt>
                <c:pt idx="1">
                  <c:v>4110</c:v>
                </c:pt>
                <c:pt idx="2">
                  <c:v>4303</c:v>
                </c:pt>
                <c:pt idx="3">
                  <c:v>4152</c:v>
                </c:pt>
                <c:pt idx="4">
                  <c:v>3221</c:v>
                </c:pt>
                <c:pt idx="5">
                  <c:v>3282</c:v>
                </c:pt>
                <c:pt idx="6">
                  <c:v>4031</c:v>
                </c:pt>
                <c:pt idx="7">
                  <c:v>5104</c:v>
                </c:pt>
                <c:pt idx="8">
                  <c:v>3971</c:v>
                </c:pt>
                <c:pt idx="9">
                  <c:v>4485</c:v>
                </c:pt>
                <c:pt idx="10">
                  <c:v>4188</c:v>
                </c:pt>
                <c:pt idx="11">
                  <c:v>4613</c:v>
                </c:pt>
                <c:pt idx="12">
                  <c:v>49548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5F-4B37-B2B3-3B575CBE7661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5F-4B37-B2B3-3B575CBE76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F5F-4B37-B2B3-3B575CBE766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4368</c:v>
                </c:pt>
                <c:pt idx="1">
                  <c:v>3773</c:v>
                </c:pt>
                <c:pt idx="2">
                  <c:v>5198</c:v>
                </c:pt>
                <c:pt idx="3">
                  <c:v>3717</c:v>
                </c:pt>
                <c:pt idx="4">
                  <c:v>3813</c:v>
                </c:pt>
                <c:pt idx="5">
                  <c:v>3568</c:v>
                </c:pt>
                <c:pt idx="6">
                  <c:v>4365</c:v>
                </c:pt>
                <c:pt idx="7">
                  <c:v>4774</c:v>
                </c:pt>
                <c:pt idx="8">
                  <c:v>3928</c:v>
                </c:pt>
                <c:pt idx="12">
                  <c:v>37504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5F-4B37-B2B3-3B575CBE7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5F-4B37-B2B3-3B575CBE76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5F-4B37-B2B3-3B575CBE76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5F-4B37-B2B3-3B575CBE76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5F-4B37-B2B3-3B575CBE76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5F-4B37-B2B3-3B575CBE76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5F-4B37-B2B3-3B575CBE76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5F-4B37-B2B3-3B575CBE76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5F-4B37-B2B3-3B575CBE76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5F-4B37-B2B3-3B575CBE76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5F-4B37-B2B3-3B575CBE76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5F-4B37-B2B3-3B575CBE76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5F-4B37-B2B3-3B575CBE76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5F-4B37-B2B3-3B575CBE7661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6.8493150684931559E-2</c:v>
                </c:pt>
                <c:pt idx="1">
                  <c:v>-8.1995133819951382E-2</c:v>
                </c:pt>
                <c:pt idx="2">
                  <c:v>0.20799442249593314</c:v>
                </c:pt>
                <c:pt idx="3">
                  <c:v>-0.10476878612716767</c:v>
                </c:pt>
                <c:pt idx="4">
                  <c:v>0.1837938528407328</c:v>
                </c:pt>
                <c:pt idx="5">
                  <c:v>8.7141986593540555E-2</c:v>
                </c:pt>
                <c:pt idx="6">
                  <c:v>8.2857851649714709E-2</c:v>
                </c:pt>
                <c:pt idx="7">
                  <c:v>-6.4655172413793149E-2</c:v>
                </c:pt>
                <c:pt idx="8">
                  <c:v>-1.0828506673381977E-2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3.4250730792565243E-2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5F-4B37-B2B3-3B575CBE7661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-0.19051148999258705</c:v>
                </c:pt>
                <c:pt idx="1">
                  <c:v>-0.3386503067484663</c:v>
                </c:pt>
                <c:pt idx="2">
                  <c:v>-0.20337164750957859</c:v>
                </c:pt>
                <c:pt idx="3">
                  <c:v>-0.29575596816976124</c:v>
                </c:pt>
                <c:pt idx="4">
                  <c:v>5.0992282249173071E-2</c:v>
                </c:pt>
                <c:pt idx="5">
                  <c:v>-0.45384968620847999</c:v>
                </c:pt>
                <c:pt idx="6">
                  <c:v>-0.49792960662525876</c:v>
                </c:pt>
                <c:pt idx="7">
                  <c:v>-0.25961538461538458</c:v>
                </c:pt>
                <c:pt idx="8">
                  <c:v>-0.23934934159566223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-0.29729628449907253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5F-4B37-B2B3-3B575CBE7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278594</c:v>
                </c:pt>
                <c:pt idx="1">
                  <c:v>257117</c:v>
                </c:pt>
                <c:pt idx="2">
                  <c:v>140346</c:v>
                </c:pt>
                <c:pt idx="3">
                  <c:v>96681</c:v>
                </c:pt>
                <c:pt idx="4">
                  <c:v>250224</c:v>
                </c:pt>
                <c:pt idx="5">
                  <c:v>272428</c:v>
                </c:pt>
                <c:pt idx="6">
                  <c:v>264633</c:v>
                </c:pt>
                <c:pt idx="7">
                  <c:v>252163</c:v>
                </c:pt>
                <c:pt idx="8">
                  <c:v>234964</c:v>
                </c:pt>
                <c:pt idx="9">
                  <c:v>227194</c:v>
                </c:pt>
                <c:pt idx="10">
                  <c:v>224100</c:v>
                </c:pt>
                <c:pt idx="11">
                  <c:v>232379</c:v>
                </c:pt>
                <c:pt idx="12">
                  <c:v>235365</c:v>
                </c:pt>
                <c:pt idx="13">
                  <c:v>191608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6-4D08-BDF2-3D8E73951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8.3530066078866927E-2</c:v>
                </c:pt>
                <c:pt idx="1">
                  <c:v>0.83202228777450027</c:v>
                </c:pt>
                <c:pt idx="2">
                  <c:v>0.45163992925186958</c:v>
                </c:pt>
                <c:pt idx="3">
                  <c:v>-0.61362219451371569</c:v>
                </c:pt>
                <c:pt idx="4">
                  <c:v>-8.1504103836609998E-2</c:v>
                </c:pt>
                <c:pt idx="5">
                  <c:v>2.9455887965597727E-2</c:v>
                </c:pt>
                <c:pt idx="6">
                  <c:v>4.9452140083993346E-2</c:v>
                </c:pt>
                <c:pt idx="7">
                  <c:v>7.3198447421732649E-2</c:v>
                </c:pt>
                <c:pt idx="8">
                  <c:v>3.4199846826940883E-2</c:v>
                </c:pt>
                <c:pt idx="9">
                  <c:v>1.3806336456938961E-2</c:v>
                </c:pt>
                <c:pt idx="10">
                  <c:v>-3.5627143588706334E-2</c:v>
                </c:pt>
                <c:pt idx="11">
                  <c:v>-1.2686678138210894E-2</c:v>
                </c:pt>
                <c:pt idx="12">
                  <c:v>0.22836729155358859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96-4D08-BDF2-3D8E73951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29-438F-A463-01F15FB03B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1628</c:v>
                </c:pt>
                <c:pt idx="1">
                  <c:v>1556</c:v>
                </c:pt>
                <c:pt idx="2">
                  <c:v>4005</c:v>
                </c:pt>
                <c:pt idx="3">
                  <c:v>4972</c:v>
                </c:pt>
                <c:pt idx="4">
                  <c:v>3331</c:v>
                </c:pt>
                <c:pt idx="5">
                  <c:v>2375</c:v>
                </c:pt>
                <c:pt idx="6">
                  <c:v>6726</c:v>
                </c:pt>
                <c:pt idx="7">
                  <c:v>7145</c:v>
                </c:pt>
                <c:pt idx="8">
                  <c:v>5836</c:v>
                </c:pt>
                <c:pt idx="9">
                  <c:v>3858</c:v>
                </c:pt>
                <c:pt idx="10">
                  <c:v>1929</c:v>
                </c:pt>
                <c:pt idx="11">
                  <c:v>2216</c:v>
                </c:pt>
                <c:pt idx="12">
                  <c:v>45577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9-438F-A463-01F15FB03B9F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29-438F-A463-01F15FB03B9F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744</c:v>
                </c:pt>
                <c:pt idx="1">
                  <c:v>1386</c:v>
                </c:pt>
                <c:pt idx="2">
                  <c:v>1477</c:v>
                </c:pt>
                <c:pt idx="3">
                  <c:v>3054</c:v>
                </c:pt>
                <c:pt idx="4">
                  <c:v>2857</c:v>
                </c:pt>
                <c:pt idx="5">
                  <c:v>1981</c:v>
                </c:pt>
                <c:pt idx="6">
                  <c:v>4035</c:v>
                </c:pt>
                <c:pt idx="7">
                  <c:v>5520</c:v>
                </c:pt>
                <c:pt idx="8">
                  <c:v>3446</c:v>
                </c:pt>
                <c:pt idx="9">
                  <c:v>1651</c:v>
                </c:pt>
                <c:pt idx="10">
                  <c:v>1088</c:v>
                </c:pt>
                <c:pt idx="11">
                  <c:v>1822</c:v>
                </c:pt>
                <c:pt idx="12">
                  <c:v>29061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29-438F-A463-01F15FB03B9F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29-438F-A463-01F15FB03B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1649</c:v>
                </c:pt>
                <c:pt idx="1">
                  <c:v>1146</c:v>
                </c:pt>
                <c:pt idx="2">
                  <c:v>1783</c:v>
                </c:pt>
                <c:pt idx="3">
                  <c:v>3984</c:v>
                </c:pt>
                <c:pt idx="4">
                  <c:v>2472</c:v>
                </c:pt>
                <c:pt idx="5">
                  <c:v>3499</c:v>
                </c:pt>
                <c:pt idx="6">
                  <c:v>4301</c:v>
                </c:pt>
                <c:pt idx="7">
                  <c:v>4258</c:v>
                </c:pt>
                <c:pt idx="8">
                  <c:v>3382</c:v>
                </c:pt>
                <c:pt idx="9">
                  <c:v>2377</c:v>
                </c:pt>
                <c:pt idx="10">
                  <c:v>1284</c:v>
                </c:pt>
                <c:pt idx="11">
                  <c:v>1883</c:v>
                </c:pt>
                <c:pt idx="12">
                  <c:v>32018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29-438F-A463-01F15FB03B9F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29-438F-A463-01F15FB03B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29-438F-A463-01F15FB03B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1032</c:v>
                </c:pt>
                <c:pt idx="1">
                  <c:v>1343</c:v>
                </c:pt>
                <c:pt idx="2">
                  <c:v>2340</c:v>
                </c:pt>
                <c:pt idx="3">
                  <c:v>1383</c:v>
                </c:pt>
                <c:pt idx="4">
                  <c:v>2206</c:v>
                </c:pt>
                <c:pt idx="5">
                  <c:v>2734</c:v>
                </c:pt>
                <c:pt idx="6">
                  <c:v>4112</c:v>
                </c:pt>
                <c:pt idx="7">
                  <c:v>5008</c:v>
                </c:pt>
                <c:pt idx="8">
                  <c:v>2838</c:v>
                </c:pt>
                <c:pt idx="12">
                  <c:v>22996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29-438F-A463-01F15FB03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29-438F-A463-01F15FB03B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29-438F-A463-01F15FB03B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29-438F-A463-01F15FB03B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29-438F-A463-01F15FB03B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29-438F-A463-01F15FB03B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29-438F-A463-01F15FB03B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29-438F-A463-01F15FB03B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29-438F-A463-01F15FB03B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29-438F-A463-01F15FB03B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29-438F-A463-01F15FB03B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29-438F-A463-01F15FB03B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29-438F-A463-01F15FB03B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29-438F-A463-01F15FB03B9F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-0.37416616130988478</c:v>
                </c:pt>
                <c:pt idx="1">
                  <c:v>0.17190226876090753</c:v>
                </c:pt>
                <c:pt idx="2">
                  <c:v>0.31239484015703867</c:v>
                </c:pt>
                <c:pt idx="3">
                  <c:v>-0.65286144578313254</c:v>
                </c:pt>
                <c:pt idx="4">
                  <c:v>-0.10760517799352753</c:v>
                </c:pt>
                <c:pt idx="5">
                  <c:v>-0.21863389539868539</c:v>
                </c:pt>
                <c:pt idx="6">
                  <c:v>-4.3943269007207575E-2</c:v>
                </c:pt>
                <c:pt idx="7">
                  <c:v>0.17613903240958195</c:v>
                </c:pt>
                <c:pt idx="8">
                  <c:v>-0.16085156712004733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-0.13137417843922339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29-438F-A463-01F15FB03B9F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-0.36609336609336607</c:v>
                </c:pt>
                <c:pt idx="1">
                  <c:v>-0.13688946015424164</c:v>
                </c:pt>
                <c:pt idx="2">
                  <c:v>-0.4157303370786517</c:v>
                </c:pt>
                <c:pt idx="3">
                  <c:v>-0.72184231697506029</c:v>
                </c:pt>
                <c:pt idx="4">
                  <c:v>-0.33773641549084354</c:v>
                </c:pt>
                <c:pt idx="5">
                  <c:v>0.15115789473684216</c:v>
                </c:pt>
                <c:pt idx="6">
                  <c:v>-0.3886410942610764</c:v>
                </c:pt>
                <c:pt idx="7">
                  <c:v>-0.29909027291812451</c:v>
                </c:pt>
                <c:pt idx="8">
                  <c:v>-0.51370801919122688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-0.38798105072656619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29-438F-A463-01F15FB03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229046</c:v>
                </c:pt>
                <c:pt idx="1">
                  <c:v>211298</c:v>
                </c:pt>
                <c:pt idx="2">
                  <c:v>116590</c:v>
                </c:pt>
                <c:pt idx="3">
                  <c:v>77095</c:v>
                </c:pt>
                <c:pt idx="4">
                  <c:v>179597</c:v>
                </c:pt>
                <c:pt idx="5">
                  <c:v>174825</c:v>
                </c:pt>
                <c:pt idx="6">
                  <c:v>170572</c:v>
                </c:pt>
                <c:pt idx="7">
                  <c:v>169148</c:v>
                </c:pt>
                <c:pt idx="8">
                  <c:v>168456</c:v>
                </c:pt>
                <c:pt idx="9">
                  <c:v>166846</c:v>
                </c:pt>
                <c:pt idx="10">
                  <c:v>162205</c:v>
                </c:pt>
                <c:pt idx="11">
                  <c:v>162021</c:v>
                </c:pt>
                <c:pt idx="12">
                  <c:v>154116</c:v>
                </c:pt>
                <c:pt idx="13">
                  <c:v>130978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8-4507-BB0A-C12372A16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8.3995115902658846E-2</c:v>
                </c:pt>
                <c:pt idx="1">
                  <c:v>0.81231666523715584</c:v>
                </c:pt>
                <c:pt idx="2">
                  <c:v>0.51229003177897403</c:v>
                </c:pt>
                <c:pt idx="3">
                  <c:v>-0.57073336414305365</c:v>
                </c:pt>
                <c:pt idx="4">
                  <c:v>2.7295867295867193E-2</c:v>
                </c:pt>
                <c:pt idx="5">
                  <c:v>2.4933752315737578E-2</c:v>
                </c:pt>
                <c:pt idx="6">
                  <c:v>8.4186629460589746E-3</c:v>
                </c:pt>
                <c:pt idx="7">
                  <c:v>4.1078976112456367E-3</c:v>
                </c:pt>
                <c:pt idx="8">
                  <c:v>9.6496170120949909E-3</c:v>
                </c:pt>
                <c:pt idx="9">
                  <c:v>2.8611941678739816E-2</c:v>
                </c:pt>
                <c:pt idx="10">
                  <c:v>1.1356552545658261E-3</c:v>
                </c:pt>
                <c:pt idx="11">
                  <c:v>5.1292532897298182E-2</c:v>
                </c:pt>
                <c:pt idx="12">
                  <c:v>0.176655621554765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C8-4507-BB0A-C12372A16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180038</c:v>
                </c:pt>
                <c:pt idx="1">
                  <c:v>163913</c:v>
                </c:pt>
                <c:pt idx="2">
                  <c:v>87353</c:v>
                </c:pt>
                <c:pt idx="3">
                  <c:v>0</c:v>
                </c:pt>
                <c:pt idx="4">
                  <c:v>149743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51-4327-AE04-2190C106F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9.8375357659246099E-2</c:v>
                </c:pt>
                <c:pt idx="1">
                  <c:v>0.8764438542465629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51-4327-AE04-2190C106F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62-4889-A311-4028C79A6E3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E62-4889-A311-4028C79A6E3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E62-4889-A311-4028C79A6E3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E62-4889-A311-4028C79A6E3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E62-4889-A311-4028C79A6E3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E62-4889-A311-4028C79A6E3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E62-4889-A311-4028C79A6E3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E62-4889-A311-4028C79A6E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278594</c:v>
                </c:pt>
                <c:pt idx="1">
                  <c:v>32018</c:v>
                </c:pt>
                <c:pt idx="2">
                  <c:v>246576</c:v>
                </c:pt>
                <c:pt idx="3">
                  <c:v>105830</c:v>
                </c:pt>
                <c:pt idx="4">
                  <c:v>20785</c:v>
                </c:pt>
                <c:pt idx="5">
                  <c:v>25089</c:v>
                </c:pt>
                <c:pt idx="6">
                  <c:v>8878</c:v>
                </c:pt>
                <c:pt idx="7">
                  <c:v>5490</c:v>
                </c:pt>
                <c:pt idx="8">
                  <c:v>3691</c:v>
                </c:pt>
                <c:pt idx="9">
                  <c:v>2885</c:v>
                </c:pt>
                <c:pt idx="10">
                  <c:v>73928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62-4889-A311-4028C79A6E3A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516120568236118E-3"/>
                  <c:y val="-0.517599300087489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62-4889-A311-4028C79A6E3A}"/>
                </c:ext>
              </c:extLst>
            </c:dLbl>
            <c:dLbl>
              <c:idx val="1"/>
              <c:layout>
                <c:manualLayout>
                  <c:x val="-5.0322411364722135E-3"/>
                  <c:y val="-0.157197478520313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62-4889-A311-4028C79A6E3A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62-4889-A311-4028C79A6E3A}"/>
                </c:ext>
              </c:extLst>
            </c:dLbl>
            <c:dLbl>
              <c:idx val="3"/>
              <c:layout>
                <c:manualLayout>
                  <c:x val="-3.7759630879211459E-3"/>
                  <c:y val="-0.3057589339794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62-4889-A311-4028C79A6E3A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62-4889-A311-4028C79A6E3A}"/>
                </c:ext>
              </c:extLst>
            </c:dLbl>
            <c:dLbl>
              <c:idx val="5"/>
              <c:layout>
                <c:manualLayout>
                  <c:x val="-6.4926841705302395E-3"/>
                  <c:y val="-0.136321241896045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62-4889-A311-4028C79A6E3A}"/>
                </c:ext>
              </c:extLst>
            </c:dLbl>
            <c:dLbl>
              <c:idx val="6"/>
              <c:layout>
                <c:manualLayout>
                  <c:x val="-6.2897073420680304E-3"/>
                  <c:y val="0.19641393543755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62-4889-A311-4028C79A6E3A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62-4889-A311-4028C79A6E3A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62-4889-A311-4028C79A6E3A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62-4889-A311-4028C79A6E3A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62-4889-A311-4028C79A6E3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8.3530066078866927E-2</c:v>
                </c:pt>
                <c:pt idx="1">
                  <c:v>0.10175148824885594</c:v>
                </c:pt>
                <c:pt idx="2">
                  <c:v>8.1208124320342412E-2</c:v>
                </c:pt>
                <c:pt idx="3">
                  <c:v>9.5979785008595497E-2</c:v>
                </c:pt>
                <c:pt idx="4">
                  <c:v>0.25308976909628011</c:v>
                </c:pt>
                <c:pt idx="5">
                  <c:v>-6.8708240534521181E-2</c:v>
                </c:pt>
                <c:pt idx="6">
                  <c:v>-0.10908178625188159</c:v>
                </c:pt>
                <c:pt idx="7">
                  <c:v>0.20157583716349303</c:v>
                </c:pt>
                <c:pt idx="8">
                  <c:v>0.11040914560770165</c:v>
                </c:pt>
                <c:pt idx="9">
                  <c:v>0.38768638768638763</c:v>
                </c:pt>
                <c:pt idx="10">
                  <c:v>8.6697045421137764E-2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E62-4889-A311-4028C79A6E3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E62-4889-A311-4028C79A6E3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E62-4889-A311-4028C79A6E3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E62-4889-A311-4028C79A6E3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E62-4889-A311-4028C79A6E3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E62-4889-A311-4028C79A6E3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E62-4889-A311-4028C79A6E3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E62-4889-A311-4028C79A6E3A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62-4889-A311-4028C79A6E3A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E62-4889-A311-4028C79A6E3A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E62-4889-A311-4028C79A6E3A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62-4889-A311-4028C79A6E3A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62-4889-A311-4028C79A6E3A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62-4889-A311-4028C79A6E3A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E62-4889-A311-4028C79A6E3A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62-4889-A311-4028C79A6E3A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E62-4889-A311-4028C79A6E3A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E62-4889-A311-4028C79A6E3A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E62-4889-A311-4028C79A6E3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0.1149270982146062</c:v>
                </c:pt>
                <c:pt idx="2">
                  <c:v>0.88507290178539377</c:v>
                </c:pt>
                <c:pt idx="3">
                  <c:v>0.37987178474769734</c:v>
                </c:pt>
                <c:pt idx="4">
                  <c:v>7.460677545101474E-2</c:v>
                </c:pt>
                <c:pt idx="5">
                  <c:v>9.0055780095766605E-2</c:v>
                </c:pt>
                <c:pt idx="6">
                  <c:v>3.186716153255275E-2</c:v>
                </c:pt>
                <c:pt idx="7">
                  <c:v>1.9706095608663505E-2</c:v>
                </c:pt>
                <c:pt idx="8">
                  <c:v>1.3248670107755371E-2</c:v>
                </c:pt>
                <c:pt idx="9">
                  <c:v>1.0355571189616431E-2</c:v>
                </c:pt>
                <c:pt idx="10">
                  <c:v>0.26536106305232704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E62-4889-A311-4028C79A6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16-4699-BFC3-EA487CEED4F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16-4699-BFC3-EA487CEED4F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916-4699-BFC3-EA487CEED4F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916-4699-BFC3-EA487CEED4F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916-4699-BFC3-EA487CEED4F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916-4699-BFC3-EA487CEED4F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916-4699-BFC3-EA487CEED4F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916-4699-BFC3-EA487CEED4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25421</c:v>
                </c:pt>
                <c:pt idx="1">
                  <c:v>3212</c:v>
                </c:pt>
                <c:pt idx="2">
                  <c:v>22209</c:v>
                </c:pt>
                <c:pt idx="3">
                  <c:v>11236</c:v>
                </c:pt>
                <c:pt idx="4">
                  <c:v>1470</c:v>
                </c:pt>
                <c:pt idx="5">
                  <c:v>1937</c:v>
                </c:pt>
                <c:pt idx="6">
                  <c:v>533</c:v>
                </c:pt>
                <c:pt idx="7">
                  <c:v>269</c:v>
                </c:pt>
                <c:pt idx="8">
                  <c:v>12</c:v>
                </c:pt>
                <c:pt idx="9">
                  <c:v>12</c:v>
                </c:pt>
                <c:pt idx="10">
                  <c:v>6740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916-4699-BFC3-EA487CEED4FC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0.608194276467321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16-4699-BFC3-EA487CEED4FC}"/>
                </c:ext>
              </c:extLst>
            </c:dLbl>
            <c:dLbl>
              <c:idx val="1"/>
              <c:layout>
                <c:manualLayout>
                  <c:x val="-7.8209794181455239E-3"/>
                  <c:y val="0.260984670149314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16-4699-BFC3-EA487CEED4FC}"/>
                </c:ext>
              </c:extLst>
            </c:dLbl>
            <c:dLbl>
              <c:idx val="2"/>
              <c:layout>
                <c:manualLayout>
                  <c:x val="-7.7536399835462094E-3"/>
                  <c:y val="0.567616266011861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16-4699-BFC3-EA487CEED4FC}"/>
                </c:ext>
              </c:extLst>
            </c:dLbl>
            <c:dLbl>
              <c:idx val="3"/>
              <c:layout>
                <c:manualLayout>
                  <c:x val="-1.1240987477997232E-3"/>
                  <c:y val="0.386210370320251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16-4699-BFC3-EA487CEED4FC}"/>
                </c:ext>
              </c:extLst>
            </c:dLbl>
            <c:dLbl>
              <c:idx val="4"/>
              <c:layout>
                <c:manualLayout>
                  <c:x val="-3.8432546766975838E-3"/>
                  <c:y val="0.215691647566610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16-4699-BFC3-EA487CEED4FC}"/>
                </c:ext>
              </c:extLst>
            </c:dLbl>
            <c:dLbl>
              <c:idx val="5"/>
              <c:layout>
                <c:manualLayout>
                  <c:x val="-3.977724741447892E-3"/>
                  <c:y val="0.22801585891989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16-4699-BFC3-EA487CEED4FC}"/>
                </c:ext>
              </c:extLst>
            </c:dLbl>
            <c:dLbl>
              <c:idx val="6"/>
              <c:layout>
                <c:manualLayout>
                  <c:x val="-5.1691629238469292E-3"/>
                  <c:y val="0.190119844042051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16-4699-BFC3-EA487CEED4FC}"/>
                </c:ext>
              </c:extLst>
            </c:dLbl>
            <c:dLbl>
              <c:idx val="7"/>
              <c:layout>
                <c:manualLayout>
                  <c:x val="-5.2363979562220593E-3"/>
                  <c:y val="0.180492851927343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16-4699-BFC3-EA487CEED4FC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16-4699-BFC3-EA487CEED4FC}"/>
                </c:ext>
              </c:extLst>
            </c:dLbl>
            <c:dLbl>
              <c:idx val="9"/>
              <c:layout>
                <c:manualLayout>
                  <c:x val="-5.0345884568724856E-3"/>
                  <c:y val="-7.4378296697875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16-4699-BFC3-EA487CEED4FC}"/>
                </c:ext>
              </c:extLst>
            </c:dLbl>
            <c:dLbl>
              <c:idx val="10"/>
              <c:layout>
                <c:manualLayout>
                  <c:x val="-3.977724741447892E-3"/>
                  <c:y val="-0.203463852732694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16-4699-BFC3-EA487CEED4F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-3.8794570272620676E-2</c:v>
                </c:pt>
                <c:pt idx="1">
                  <c:v>-0.14415134559019449</c:v>
                </c:pt>
                <c:pt idx="2">
                  <c:v>-2.1371287564995178E-2</c:v>
                </c:pt>
                <c:pt idx="3">
                  <c:v>-1.5681121331581283E-2</c:v>
                </c:pt>
                <c:pt idx="4">
                  <c:v>-0.19978225367446922</c:v>
                </c:pt>
                <c:pt idx="5">
                  <c:v>-0.17433930093776639</c:v>
                </c:pt>
                <c:pt idx="6">
                  <c:v>-0.47796278158667971</c:v>
                </c:pt>
                <c:pt idx="7">
                  <c:v>-0.3308457711442786</c:v>
                </c:pt>
                <c:pt idx="8">
                  <c:v>0</c:v>
                </c:pt>
                <c:pt idx="9">
                  <c:v>9.0909090909090828E-2</c:v>
                </c:pt>
                <c:pt idx="10">
                  <c:v>0.19292035398230079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916-4699-BFC3-EA487CEED4F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916-4699-BFC3-EA487CEED4F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916-4699-BFC3-EA487CEED4F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916-4699-BFC3-EA487CEED4F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916-4699-BFC3-EA487CEED4F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916-4699-BFC3-EA487CEED4F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916-4699-BFC3-EA487CEED4F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916-4699-BFC3-EA487CEED4FC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16-4699-BFC3-EA487CEED4FC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16-4699-BFC3-EA487CEED4FC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16-4699-BFC3-EA487CEED4FC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16-4699-BFC3-EA487CEED4FC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16-4699-BFC3-EA487CEED4FC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16-4699-BFC3-EA487CEED4FC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16-4699-BFC3-EA487CEED4FC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16-4699-BFC3-EA487CEED4FC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16-4699-BFC3-EA487CEED4FC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916-4699-BFC3-EA487CEED4FC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16-4699-BFC3-EA487CEED4F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0.12635222847252273</c:v>
                </c:pt>
                <c:pt idx="2">
                  <c:v>0.8736477715274773</c:v>
                </c:pt>
                <c:pt idx="3">
                  <c:v>0.44199677432044371</c:v>
                </c:pt>
                <c:pt idx="4">
                  <c:v>5.7826206679516934E-2</c:v>
                </c:pt>
                <c:pt idx="5">
                  <c:v>7.6196845128043741E-2</c:v>
                </c:pt>
                <c:pt idx="6">
                  <c:v>2.0966917115770426E-2</c:v>
                </c:pt>
                <c:pt idx="7">
                  <c:v>1.0581802446795956E-2</c:v>
                </c:pt>
                <c:pt idx="8">
                  <c:v>4.7205066677156679E-4</c:v>
                </c:pt>
                <c:pt idx="9">
                  <c:v>4.7205066677156679E-4</c:v>
                </c:pt>
                <c:pt idx="10">
                  <c:v>0.26513512450336335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916-4699-BFC3-EA487CEED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08-430B-ABE4-417375C4BB9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608-430B-ABE4-417375C4BB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608-430B-ABE4-417375C4BB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608-430B-ABE4-417375C4BB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608-430B-ABE4-417375C4BB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608-430B-ABE4-417375C4BB9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608-430B-ABE4-417375C4BB9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608-430B-ABE4-417375C4BB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213816</c:v>
                </c:pt>
                <c:pt idx="1">
                  <c:v>22996</c:v>
                </c:pt>
                <c:pt idx="2">
                  <c:v>190820</c:v>
                </c:pt>
                <c:pt idx="3">
                  <c:v>86387</c:v>
                </c:pt>
                <c:pt idx="4">
                  <c:v>15235</c:v>
                </c:pt>
                <c:pt idx="5">
                  <c:v>19029</c:v>
                </c:pt>
                <c:pt idx="6">
                  <c:v>4730</c:v>
                </c:pt>
                <c:pt idx="7">
                  <c:v>4292</c:v>
                </c:pt>
                <c:pt idx="8">
                  <c:v>2036</c:v>
                </c:pt>
                <c:pt idx="9">
                  <c:v>1499</c:v>
                </c:pt>
                <c:pt idx="10">
                  <c:v>57612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08-430B-ABE4-417375C4BB96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5623062033713627E-3"/>
                  <c:y val="-0.477254252992811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08-430B-ABE4-417375C4BB96}"/>
                </c:ext>
              </c:extLst>
            </c:dLbl>
            <c:dLbl>
              <c:idx val="1"/>
              <c:layout>
                <c:manualLayout>
                  <c:x val="-2.517346429548335E-3"/>
                  <c:y val="0.253823911108855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08-430B-ABE4-417375C4BB96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08-430B-ABE4-417375C4BB96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08-430B-ABE4-417375C4BB96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08-430B-ABE4-417375C4BB96}"/>
                </c:ext>
              </c:extLst>
            </c:dLbl>
            <c:dLbl>
              <c:idx val="5"/>
              <c:layout>
                <c:manualLayout>
                  <c:x val="-3.977724741447892E-3"/>
                  <c:y val="0.232789698280196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08-430B-ABE4-417375C4BB96}"/>
                </c:ext>
              </c:extLst>
            </c:dLbl>
            <c:dLbl>
              <c:idx val="6"/>
              <c:layout>
                <c:manualLayout>
                  <c:x val="-7.8209794181455239E-3"/>
                  <c:y val="0.20444136212296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08-430B-ABE4-417375C4BB96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08-430B-ABE4-417375C4BB96}"/>
                </c:ext>
              </c:extLst>
            </c:dLbl>
            <c:dLbl>
              <c:idx val="8"/>
              <c:layout>
                <c:manualLayout>
                  <c:x val="-6.4277317363969121E-3"/>
                  <c:y val="0.202681619684757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08-430B-ABE4-417375C4BB96}"/>
                </c:ext>
              </c:extLst>
            </c:dLbl>
            <c:dLbl>
              <c:idx val="9"/>
              <c:layout>
                <c:manualLayout>
                  <c:x val="-1.299003793976827E-2"/>
                  <c:y val="0.190569975745513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08-430B-ABE4-417375C4BB96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08-430B-ABE4-417375C4BB9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4.1795379023377821E-2</c:v>
                </c:pt>
                <c:pt idx="1">
                  <c:v>-0.13137417843922339</c:v>
                </c:pt>
                <c:pt idx="2">
                  <c:v>6.7440871763889909E-2</c:v>
                </c:pt>
                <c:pt idx="3">
                  <c:v>0.12106465259934085</c:v>
                </c:pt>
                <c:pt idx="4">
                  <c:v>3.9576936199249513E-2</c:v>
                </c:pt>
                <c:pt idx="5">
                  <c:v>-9.1126848573214181E-3</c:v>
                </c:pt>
                <c:pt idx="6">
                  <c:v>-0.30400235432607414</c:v>
                </c:pt>
                <c:pt idx="7">
                  <c:v>0.10249165168250696</c:v>
                </c:pt>
                <c:pt idx="8">
                  <c:v>-0.10387323943661975</c:v>
                </c:pt>
                <c:pt idx="9">
                  <c:v>-8.6532602071907383E-2</c:v>
                </c:pt>
                <c:pt idx="10">
                  <c:v>8.2017090806648429E-2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608-430B-ABE4-417375C4BB9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608-430B-ABE4-417375C4BB9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608-430B-ABE4-417375C4BB9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608-430B-ABE4-417375C4BB9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608-430B-ABE4-417375C4BB9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608-430B-ABE4-417375C4BB9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608-430B-ABE4-417375C4BB9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608-430B-ABE4-417375C4BB96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08-430B-ABE4-417375C4BB96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608-430B-ABE4-417375C4BB96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608-430B-ABE4-417375C4BB96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08-430B-ABE4-417375C4BB96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08-430B-ABE4-417375C4BB96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08-430B-ABE4-417375C4BB96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608-430B-ABE4-417375C4BB96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608-430B-ABE4-417375C4BB96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608-430B-ABE4-417375C4BB96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608-430B-ABE4-417375C4BB96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608-430B-ABE4-417375C4BB9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0.10755041718112771</c:v>
                </c:pt>
                <c:pt idx="2">
                  <c:v>0.89244958281887232</c:v>
                </c:pt>
                <c:pt idx="3">
                  <c:v>0.40402495603696637</c:v>
                </c:pt>
                <c:pt idx="4">
                  <c:v>7.1252852920267895E-2</c:v>
                </c:pt>
                <c:pt idx="5">
                  <c:v>8.8997081602873493E-2</c:v>
                </c:pt>
                <c:pt idx="6">
                  <c:v>2.2121824372357542E-2</c:v>
                </c:pt>
                <c:pt idx="7">
                  <c:v>2.007333408164029E-2</c:v>
                </c:pt>
                <c:pt idx="8">
                  <c:v>9.5222060089048526E-3</c:v>
                </c:pt>
                <c:pt idx="9">
                  <c:v>7.010700789463838E-3</c:v>
                </c:pt>
                <c:pt idx="10">
                  <c:v>0.26944662700639804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608-430B-ABE4-417375C4B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CF-4AB0-89A9-9271A756C8A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0CF-4AB0-89A9-9271A756C8A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CF-4AB0-89A9-9271A756C8A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CF-4AB0-89A9-9271A756C8A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0CF-4AB0-89A9-9271A756C8A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0CF-4AB0-89A9-9271A756C8A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0CF-4AB0-89A9-9271A756C8A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0CF-4AB0-89A9-9271A756C8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176312</c:v>
                </c:pt>
                <c:pt idx="1">
                  <c:v>16443</c:v>
                </c:pt>
                <c:pt idx="2">
                  <c:v>159869</c:v>
                </c:pt>
                <c:pt idx="3">
                  <c:v>72783</c:v>
                </c:pt>
                <c:pt idx="4">
                  <c:v>13363</c:v>
                </c:pt>
                <c:pt idx="5">
                  <c:v>16112</c:v>
                </c:pt>
                <c:pt idx="6">
                  <c:v>3805</c:v>
                </c:pt>
                <c:pt idx="7">
                  <c:v>3755</c:v>
                </c:pt>
                <c:pt idx="8">
                  <c:v>1842</c:v>
                </c:pt>
                <c:pt idx="9">
                  <c:v>1170</c:v>
                </c:pt>
                <c:pt idx="10">
                  <c:v>47039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CF-4AB0-89A9-9271A756C8AA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CF-4AB0-89A9-9271A756C8AA}"/>
                </c:ext>
              </c:extLst>
            </c:dLbl>
            <c:dLbl>
              <c:idx val="1"/>
              <c:layout>
                <c:manualLayout>
                  <c:x val="-6.4950711709962266E-3"/>
                  <c:y val="0.253395393245017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CF-4AB0-89A9-9271A756C8AA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CF-4AB0-89A9-9271A756C8AA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CF-4AB0-89A9-9271A756C8AA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CF-4AB0-89A9-9271A756C8AA}"/>
                </c:ext>
              </c:extLst>
            </c:dLbl>
            <c:dLbl>
              <c:idx val="5"/>
              <c:layout>
                <c:manualLayout>
                  <c:x val="-3.977724741447892E-3"/>
                  <c:y val="-0.141956879450219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CF-4AB0-89A9-9271A756C8AA}"/>
                </c:ext>
              </c:extLst>
            </c:dLbl>
            <c:dLbl>
              <c:idx val="6"/>
              <c:layout>
                <c:manualLayout>
                  <c:x val="-2.517346429548335E-3"/>
                  <c:y val="0.2116021211634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CF-4AB0-89A9-9271A756C8AA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CF-4AB0-89A9-9271A756C8AA}"/>
                </c:ext>
              </c:extLst>
            </c:dLbl>
            <c:dLbl>
              <c:idx val="8"/>
              <c:layout>
                <c:manualLayout>
                  <c:x val="-3.7759152420983179E-3"/>
                  <c:y val="0.190747021283993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CF-4AB0-89A9-9271A756C8AA}"/>
                </c:ext>
              </c:extLst>
            </c:dLbl>
            <c:dLbl>
              <c:idx val="9"/>
              <c:layout>
                <c:manualLayout>
                  <c:x val="-3.7086802097230907E-3"/>
                  <c:y val="0.204891493826429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CF-4AB0-89A9-9271A756C8AA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CF-4AB0-89A9-9271A756C8A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4.3414449389262311E-2</c:v>
                </c:pt>
                <c:pt idx="1">
                  <c:v>-0.13321033210332101</c:v>
                </c:pt>
                <c:pt idx="2">
                  <c:v>6.5750703305201164E-2</c:v>
                </c:pt>
                <c:pt idx="3">
                  <c:v>0.1092433132667836</c:v>
                </c:pt>
                <c:pt idx="4">
                  <c:v>3.9436838830118282E-2</c:v>
                </c:pt>
                <c:pt idx="5">
                  <c:v>5.6172762451629499E-3</c:v>
                </c:pt>
                <c:pt idx="6">
                  <c:v>-0.32702511496285813</c:v>
                </c:pt>
                <c:pt idx="7">
                  <c:v>0.12324259647023639</c:v>
                </c:pt>
                <c:pt idx="8">
                  <c:v>-6.2118126272912466E-2</c:v>
                </c:pt>
                <c:pt idx="9">
                  <c:v>-0.11963882618510158</c:v>
                </c:pt>
                <c:pt idx="10">
                  <c:v>8.8286329037780886E-2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0CF-4AB0-89A9-9271A756C8A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0CF-4AB0-89A9-9271A756C8A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0CF-4AB0-89A9-9271A756C8A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0CF-4AB0-89A9-9271A756C8A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0CF-4AB0-89A9-9271A756C8A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0CF-4AB0-89A9-9271A756C8A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0CF-4AB0-89A9-9271A756C8A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0CF-4AB0-89A9-9271A756C8AA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CF-4AB0-89A9-9271A756C8AA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0CF-4AB0-89A9-9271A756C8AA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0CF-4AB0-89A9-9271A756C8AA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CF-4AB0-89A9-9271A756C8AA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CF-4AB0-89A9-9271A756C8AA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CF-4AB0-89A9-9271A756C8AA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0CF-4AB0-89A9-9271A756C8AA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0CF-4AB0-89A9-9271A756C8AA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0CF-4AB0-89A9-9271A756C8AA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0CF-4AB0-89A9-9271A756C8AA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0CF-4AB0-89A9-9271A756C8A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9.3260810381596268E-2</c:v>
                </c:pt>
                <c:pt idx="2">
                  <c:v>0.90673918961840372</c:v>
                </c:pt>
                <c:pt idx="3">
                  <c:v>0.41280797676845593</c:v>
                </c:pt>
                <c:pt idx="4">
                  <c:v>7.5791778211352606E-2</c:v>
                </c:pt>
                <c:pt idx="5">
                  <c:v>9.1383456599664237E-2</c:v>
                </c:pt>
                <c:pt idx="6">
                  <c:v>2.1581060846680884E-2</c:v>
                </c:pt>
                <c:pt idx="7">
                  <c:v>2.1297472662099005E-2</c:v>
                </c:pt>
                <c:pt idx="8">
                  <c:v>1.044738871999637E-2</c:v>
                </c:pt>
                <c:pt idx="9">
                  <c:v>6.6359635192159358E-3</c:v>
                </c:pt>
                <c:pt idx="10">
                  <c:v>0.26679409229093881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0CF-4AB0-89A9-9271A756C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05-4D32-8530-60D49515CC6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305-4D32-8530-60D49515CC6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05-4D32-8530-60D49515CC6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305-4D32-8530-60D49515CC6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305-4D32-8530-60D49515CC6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305-4D32-8530-60D49515CC6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305-4D32-8530-60D49515CC6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305-4D32-8530-60D49515CC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37504</c:v>
                </c:pt>
                <c:pt idx="1">
                  <c:v>6553</c:v>
                </c:pt>
                <c:pt idx="2">
                  <c:v>30951</c:v>
                </c:pt>
                <c:pt idx="3">
                  <c:v>13604</c:v>
                </c:pt>
                <c:pt idx="4">
                  <c:v>1872</c:v>
                </c:pt>
                <c:pt idx="5">
                  <c:v>2917</c:v>
                </c:pt>
                <c:pt idx="6">
                  <c:v>925</c:v>
                </c:pt>
                <c:pt idx="7">
                  <c:v>537</c:v>
                </c:pt>
                <c:pt idx="8">
                  <c:v>194</c:v>
                </c:pt>
                <c:pt idx="9">
                  <c:v>329</c:v>
                </c:pt>
                <c:pt idx="10">
                  <c:v>10573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05-4D32-8530-60D49515CC6A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05-4D32-8530-60D49515CC6A}"/>
                </c:ext>
              </c:extLst>
            </c:dLbl>
            <c:dLbl>
              <c:idx val="1"/>
              <c:layout>
                <c:manualLayout>
                  <c:x val="-9.1468876652948464E-3"/>
                  <c:y val="0.271659839512542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05-4D32-8530-60D49515CC6A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05-4D32-8530-60D49515CC6A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05-4D32-8530-60D49515CC6A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05-4D32-8530-60D49515CC6A}"/>
                </c:ext>
              </c:extLst>
            </c:dLbl>
            <c:dLbl>
              <c:idx val="5"/>
              <c:layout>
                <c:manualLayout>
                  <c:x val="-6.6295412357464866E-3"/>
                  <c:y val="0.22562893923973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05-4D32-8530-60D49515CC6A}"/>
                </c:ext>
              </c:extLst>
            </c:dLbl>
            <c:dLbl>
              <c:idx val="6"/>
              <c:layout>
                <c:manualLayout>
                  <c:x val="-2.517346429548335E-3"/>
                  <c:y val="0.18534600468174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05-4D32-8530-60D49515CC6A}"/>
                </c:ext>
              </c:extLst>
            </c:dLbl>
            <c:dLbl>
              <c:idx val="7"/>
              <c:layout>
                <c:manualLayout>
                  <c:x val="-7.8882144505206531E-3"/>
                  <c:y val="0.180492851927343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05-4D32-8530-60D49515CC6A}"/>
                </c:ext>
              </c:extLst>
            </c:dLbl>
            <c:dLbl>
              <c:idx val="8"/>
              <c:layout>
                <c:manualLayout>
                  <c:x val="-7.7536399835462094E-3"/>
                  <c:y val="0.18119934256338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05-4D32-8530-60D49515CC6A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05-4D32-8530-60D49515CC6A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05-4D32-8530-60D49515CC6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3.4250730792565243E-2</c:v>
                </c:pt>
                <c:pt idx="1">
                  <c:v>-0.12673240938166308</c:v>
                </c:pt>
                <c:pt idx="2">
                  <c:v>7.6257041518881685E-2</c:v>
                </c:pt>
                <c:pt idx="3">
                  <c:v>0.18884907803897577</c:v>
                </c:pt>
                <c:pt idx="4">
                  <c:v>4.0578098943857777E-2</c:v>
                </c:pt>
                <c:pt idx="5">
                  <c:v>-8.3280955373978616E-2</c:v>
                </c:pt>
                <c:pt idx="6">
                  <c:v>-0.19001751313485116</c:v>
                </c:pt>
                <c:pt idx="7">
                  <c:v>-2.3636363636363678E-2</c:v>
                </c:pt>
                <c:pt idx="8">
                  <c:v>-0.37012987012987009</c:v>
                </c:pt>
                <c:pt idx="9">
                  <c:v>5.4487179487179516E-2</c:v>
                </c:pt>
                <c:pt idx="10">
                  <c:v>5.4979046098583062E-2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305-4D32-8530-60D49515CC6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A305-4D32-8530-60D49515CC6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305-4D32-8530-60D49515CC6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305-4D32-8530-60D49515CC6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305-4D32-8530-60D49515CC6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305-4D32-8530-60D49515CC6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305-4D32-8530-60D49515CC6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305-4D32-8530-60D49515CC6A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05-4D32-8530-60D49515CC6A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305-4D32-8530-60D49515CC6A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305-4D32-8530-60D49515CC6A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05-4D32-8530-60D49515CC6A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05-4D32-8530-60D49515CC6A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05-4D32-8530-60D49515CC6A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05-4D32-8530-60D49515CC6A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305-4D32-8530-60D49515CC6A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305-4D32-8530-60D49515CC6A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305-4D32-8530-60D49515CC6A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305-4D32-8530-60D49515CC6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0.1747280290102389</c:v>
                </c:pt>
                <c:pt idx="2">
                  <c:v>0.82527197098976113</c:v>
                </c:pt>
                <c:pt idx="3">
                  <c:v>0.36273464163822527</c:v>
                </c:pt>
                <c:pt idx="4">
                  <c:v>4.9914675767918089E-2</c:v>
                </c:pt>
                <c:pt idx="5">
                  <c:v>7.7778370307167236E-2</c:v>
                </c:pt>
                <c:pt idx="6">
                  <c:v>2.4664035836177475E-2</c:v>
                </c:pt>
                <c:pt idx="7">
                  <c:v>1.4318472696245733E-2</c:v>
                </c:pt>
                <c:pt idx="8">
                  <c:v>5.1727815699658701E-3</c:v>
                </c:pt>
                <c:pt idx="9">
                  <c:v>8.7723976109215021E-3</c:v>
                </c:pt>
                <c:pt idx="10">
                  <c:v>0.28191659556313992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305-4D32-8530-60D49515C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1D-4B7D-8466-FE0FBBB8F62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1D-4B7D-8466-FE0FBBB8F62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1D-4B7D-8466-FE0FBBB8F62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1D-4B7D-8466-FE0FBBB8F62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1D-4B7D-8466-FE0FBBB8F62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C1D-4B7D-8466-FE0FBBB8F62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C1D-4B7D-8466-FE0FBBB8F62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C1D-4B7D-8466-FE0FBBB8F6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25421</c:v>
                </c:pt>
                <c:pt idx="1">
                  <c:v>3212</c:v>
                </c:pt>
                <c:pt idx="2">
                  <c:v>22209</c:v>
                </c:pt>
                <c:pt idx="3">
                  <c:v>11236</c:v>
                </c:pt>
                <c:pt idx="4">
                  <c:v>1470</c:v>
                </c:pt>
                <c:pt idx="5">
                  <c:v>1937</c:v>
                </c:pt>
                <c:pt idx="6">
                  <c:v>533</c:v>
                </c:pt>
                <c:pt idx="7">
                  <c:v>269</c:v>
                </c:pt>
                <c:pt idx="8">
                  <c:v>12</c:v>
                </c:pt>
                <c:pt idx="9">
                  <c:v>12</c:v>
                </c:pt>
                <c:pt idx="10">
                  <c:v>6740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1D-4B7D-8466-FE0FBBB8F623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5845814619234707E-3"/>
                  <c:y val="0.56431066417449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1D-4B7D-8466-FE0FBBB8F623}"/>
                </c:ext>
              </c:extLst>
            </c:dLbl>
            <c:dLbl>
              <c:idx val="1"/>
              <c:layout>
                <c:manualLayout>
                  <c:x val="-9.1468876652948464E-3"/>
                  <c:y val="0.251436991428703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1D-4B7D-8466-FE0FBBB8F623}"/>
                </c:ext>
              </c:extLst>
            </c:dLbl>
            <c:dLbl>
              <c:idx val="2"/>
              <c:layout>
                <c:manualLayout>
                  <c:x val="-5.1018234892476148E-3"/>
                  <c:y val="0.511798243264704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1D-4B7D-8466-FE0FBBB8F623}"/>
                </c:ext>
              </c:extLst>
            </c:dLbl>
            <c:dLbl>
              <c:idx val="3"/>
              <c:layout>
                <c:manualLayout>
                  <c:x val="-3.7759152420983179E-3"/>
                  <c:y val="0.359035195788496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1D-4B7D-8466-FE0FBBB8F623}"/>
                </c:ext>
              </c:extLst>
            </c:dLbl>
            <c:dLbl>
              <c:idx val="4"/>
              <c:layout>
                <c:manualLayout>
                  <c:x val="-6.4950711709962751E-3"/>
                  <c:y val="0.222406221778668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1D-4B7D-8466-FE0FBBB8F623}"/>
                </c:ext>
              </c:extLst>
            </c:dLbl>
            <c:dLbl>
              <c:idx val="5"/>
              <c:layout>
                <c:manualLayout>
                  <c:x val="-3.977724741447892E-3"/>
                  <c:y val="0.244724296680960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1D-4B7D-8466-FE0FBBB8F623}"/>
                </c:ext>
              </c:extLst>
            </c:dLbl>
            <c:dLbl>
              <c:idx val="6"/>
              <c:layout>
                <c:manualLayout>
                  <c:x val="-5.1691629238469292E-3"/>
                  <c:y val="0.19966752276266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1D-4B7D-8466-FE0FBBB8F623}"/>
                </c:ext>
              </c:extLst>
            </c:dLbl>
            <c:dLbl>
              <c:idx val="7"/>
              <c:layout>
                <c:manualLayout>
                  <c:x val="-7.8882144505206531E-3"/>
                  <c:y val="0.199588209368565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1D-4B7D-8466-FE0FBBB8F623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1D-4B7D-8466-FE0FBBB8F623}"/>
                </c:ext>
              </c:extLst>
            </c:dLbl>
            <c:dLbl>
              <c:idx val="9"/>
              <c:layout>
                <c:manualLayout>
                  <c:x val="-3.7086802097230907E-3"/>
                  <c:y val="-6.7217537657416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1D-4B7D-8466-FE0FBBB8F623}"/>
                </c:ext>
              </c:extLst>
            </c:dLbl>
            <c:dLbl>
              <c:idx val="10"/>
              <c:layout>
                <c:manualLayout>
                  <c:x val="-6.6295412357464866E-3"/>
                  <c:y val="-0.19630309369223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1D-4B7D-8466-FE0FBBB8F623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-3.8794570272620676E-2</c:v>
                </c:pt>
                <c:pt idx="1">
                  <c:v>-0.14415134559019449</c:v>
                </c:pt>
                <c:pt idx="2">
                  <c:v>-2.1371287564995178E-2</c:v>
                </c:pt>
                <c:pt idx="3">
                  <c:v>-1.5681121331581283E-2</c:v>
                </c:pt>
                <c:pt idx="4">
                  <c:v>-0.19978225367446922</c:v>
                </c:pt>
                <c:pt idx="5">
                  <c:v>-0.17433930093776639</c:v>
                </c:pt>
                <c:pt idx="6">
                  <c:v>-0.47796278158667971</c:v>
                </c:pt>
                <c:pt idx="7">
                  <c:v>-0.3308457711442786</c:v>
                </c:pt>
                <c:pt idx="8">
                  <c:v>0</c:v>
                </c:pt>
                <c:pt idx="9">
                  <c:v>9.0909090909090828E-2</c:v>
                </c:pt>
                <c:pt idx="10">
                  <c:v>0.19292035398230079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C1D-4B7D-8466-FE0FBBB8F62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CC1D-4B7D-8466-FE0FBBB8F62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CC1D-4B7D-8466-FE0FBBB8F62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CC1D-4B7D-8466-FE0FBBB8F62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CC1D-4B7D-8466-FE0FBBB8F62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C1D-4B7D-8466-FE0FBBB8F62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CC1D-4B7D-8466-FE0FBBB8F62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C1D-4B7D-8466-FE0FBBB8F623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1D-4B7D-8466-FE0FBBB8F623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C1D-4B7D-8466-FE0FBBB8F623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C1D-4B7D-8466-FE0FBBB8F623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1D-4B7D-8466-FE0FBBB8F623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1D-4B7D-8466-FE0FBBB8F623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1D-4B7D-8466-FE0FBBB8F623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1D-4B7D-8466-FE0FBBB8F623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C1D-4B7D-8466-FE0FBBB8F623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C1D-4B7D-8466-FE0FBBB8F623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C1D-4B7D-8466-FE0FBBB8F623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C1D-4B7D-8466-FE0FBBB8F62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0.12635222847252273</c:v>
                </c:pt>
                <c:pt idx="2">
                  <c:v>0.8736477715274773</c:v>
                </c:pt>
                <c:pt idx="3">
                  <c:v>0.44199677432044371</c:v>
                </c:pt>
                <c:pt idx="4">
                  <c:v>5.7826206679516934E-2</c:v>
                </c:pt>
                <c:pt idx="5">
                  <c:v>7.6196845128043741E-2</c:v>
                </c:pt>
                <c:pt idx="6">
                  <c:v>2.0966917115770426E-2</c:v>
                </c:pt>
                <c:pt idx="7">
                  <c:v>1.0581802446795956E-2</c:v>
                </c:pt>
                <c:pt idx="8">
                  <c:v>4.7205066677156679E-4</c:v>
                </c:pt>
                <c:pt idx="9">
                  <c:v>4.7205066677156679E-4</c:v>
                </c:pt>
                <c:pt idx="10">
                  <c:v>0.26513512450336335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CC1D-4B7D-8466-FE0FBBB8F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61-49F2-9374-0955225C51EB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F61-49F2-9374-0955225C51E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61-49F2-9374-0955225C51E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F61-49F2-9374-0955225C51E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F61-49F2-9374-0955225C51E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F61-49F2-9374-0955225C51E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F61-49F2-9374-0955225C51E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F61-49F2-9374-0955225C51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256066</c:v>
                </c:pt>
                <c:pt idx="1">
                  <c:v>24980</c:v>
                </c:pt>
                <c:pt idx="2">
                  <c:v>15731</c:v>
                </c:pt>
                <c:pt idx="3">
                  <c:v>9249</c:v>
                </c:pt>
                <c:pt idx="4">
                  <c:v>231086</c:v>
                </c:pt>
                <c:pt idx="5">
                  <c:v>104620</c:v>
                </c:pt>
                <c:pt idx="6">
                  <c:v>19208</c:v>
                </c:pt>
                <c:pt idx="7">
                  <c:v>22877</c:v>
                </c:pt>
                <c:pt idx="8">
                  <c:v>6113</c:v>
                </c:pt>
                <c:pt idx="9">
                  <c:v>5320</c:v>
                </c:pt>
                <c:pt idx="10">
                  <c:v>2573</c:v>
                </c:pt>
                <c:pt idx="11">
                  <c:v>1892</c:v>
                </c:pt>
                <c:pt idx="12">
                  <c:v>68483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F61-49F2-9374-0955225C51EB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910489709072768E-3"/>
                  <c:y val="-0.501123449794339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61-49F2-9374-0955225C51EB}"/>
                </c:ext>
              </c:extLst>
            </c:dLbl>
            <c:dLbl>
              <c:idx val="1"/>
              <c:layout>
                <c:manualLayout>
                  <c:x val="-2.517346429548335E-3"/>
                  <c:y val="0.250573565522354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61-49F2-9374-0955225C51EB}"/>
                </c:ext>
              </c:extLst>
            </c:dLbl>
            <c:dLbl>
              <c:idx val="2"/>
              <c:layout>
                <c:manualLayout>
                  <c:x val="-2.6518164942986189E-3"/>
                  <c:y val="0.236305048335123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85-49A3-BC78-7375EA4B71F6}"/>
                </c:ext>
              </c:extLst>
            </c:dLbl>
            <c:dLbl>
              <c:idx val="3"/>
              <c:layout>
                <c:manualLayout>
                  <c:x val="-1.3259082471492973E-3"/>
                  <c:y val="0.210048931853443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85-49A3-BC78-7375EA4B71F6}"/>
                </c:ext>
              </c:extLst>
            </c:dLbl>
            <c:dLbl>
              <c:idx val="4"/>
              <c:layout>
                <c:manualLayout>
                  <c:x val="-3.7759152420983179E-3"/>
                  <c:y val="-0.518090125952301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61-49F2-9374-0955225C51EB}"/>
                </c:ext>
              </c:extLst>
            </c:dLbl>
            <c:dLbl>
              <c:idx val="5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61-49F2-9374-0955225C51EB}"/>
                </c:ext>
              </c:extLst>
            </c:dLbl>
            <c:dLbl>
              <c:idx val="6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61-49F2-9374-0955225C51EB}"/>
                </c:ext>
              </c:extLst>
            </c:dLbl>
            <c:dLbl>
              <c:idx val="7"/>
              <c:layout>
                <c:manualLayout>
                  <c:x val="-3.977724741447892E-3"/>
                  <c:y val="-0.146730718810524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61-49F2-9374-0955225C51EB}"/>
                </c:ext>
              </c:extLst>
            </c:dLbl>
            <c:dLbl>
              <c:idx val="8"/>
              <c:layout>
                <c:manualLayout>
                  <c:x val="-2.517346429548335E-3"/>
                  <c:y val="0.22114979988403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61-49F2-9374-0955225C51EB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61-49F2-9374-0955225C51EB}"/>
                </c:ext>
              </c:extLst>
            </c:dLbl>
            <c:dLbl>
              <c:idx val="10"/>
              <c:layout>
                <c:manualLayout>
                  <c:x val="-7.7536399835462094E-3"/>
                  <c:y val="0.193133940964146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61-49F2-9374-0955225C51EB}"/>
                </c:ext>
              </c:extLst>
            </c:dLbl>
            <c:dLbl>
              <c:idx val="11"/>
              <c:layout>
                <c:manualLayout>
                  <c:x val="-3.708680209723285E-3"/>
                  <c:y val="0.200117654466124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61-49F2-9374-0955225C51EB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61-49F2-9374-0955225C51EB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4.6782382614809714E-2</c:v>
                </c:pt>
                <c:pt idx="1">
                  <c:v>-0.13668567478831861</c:v>
                </c:pt>
                <c:pt idx="2">
                  <c:v>-0.16074477166026457</c:v>
                </c:pt>
                <c:pt idx="3">
                  <c:v>-9.2434501030320915E-2</c:v>
                </c:pt>
                <c:pt idx="4">
                  <c:v>7.139512348913013E-2</c:v>
                </c:pt>
                <c:pt idx="5">
                  <c:v>0.13097811986508701</c:v>
                </c:pt>
                <c:pt idx="6">
                  <c:v>4.2949448878753405E-2</c:v>
                </c:pt>
                <c:pt idx="7">
                  <c:v>3.2448776965430026E-2</c:v>
                </c:pt>
                <c:pt idx="8">
                  <c:v>-0.30065209930213932</c:v>
                </c:pt>
                <c:pt idx="9">
                  <c:v>0.11064718162839249</c:v>
                </c:pt>
                <c:pt idx="10">
                  <c:v>-7.4793239841783543E-2</c:v>
                </c:pt>
                <c:pt idx="11">
                  <c:v>-9.3435553425970319E-2</c:v>
                </c:pt>
                <c:pt idx="12">
                  <c:v>6.6563877338067901E-2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F61-49F2-9374-0955225C51E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CF61-49F2-9374-0955225C51E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CF61-49F2-9374-0955225C51E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CF61-49F2-9374-0955225C51E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CF61-49F2-9374-0955225C51E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F61-49F2-9374-0955225C51E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CF61-49F2-9374-0955225C51E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F61-49F2-9374-0955225C51EB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61-49F2-9374-0955225C51EB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F61-49F2-9374-0955225C51EB}"/>
                </c:ext>
              </c:extLst>
            </c:dLbl>
            <c:dLbl>
              <c:idx val="2"/>
              <c:layout>
                <c:manualLayout>
                  <c:x val="-3.977724741447892E-3"/>
                  <c:y val="6.20599116839718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85-49A3-BC78-7375EA4B71F6}"/>
                </c:ext>
              </c:extLst>
            </c:dLbl>
            <c:dLbl>
              <c:idx val="3"/>
              <c:layout>
                <c:manualLayout>
                  <c:x val="-1.3259082471493459E-3"/>
                  <c:y val="6.922067072443004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85-49A3-BC78-7375EA4B71F6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F61-49F2-9374-0955225C51EB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61-49F2-9374-0955225C51EB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61-49F2-9374-0955225C51EB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61-49F2-9374-0955225C51EB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61-49F2-9374-0955225C51EB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61-49F2-9374-0955225C51EB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F61-49F2-9374-0955225C51EB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F61-49F2-9374-0955225C51EB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F61-49F2-9374-0955225C51E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9.7552974623729818E-2</c:v>
                </c:pt>
                <c:pt idx="2">
                  <c:v>6.1433380456601031E-2</c:v>
                </c:pt>
                <c:pt idx="3">
                  <c:v>3.6119594167128788E-2</c:v>
                </c:pt>
                <c:pt idx="4">
                  <c:v>0.9024470253762702</c:v>
                </c:pt>
                <c:pt idx="5">
                  <c:v>0.40856654143853538</c:v>
                </c:pt>
                <c:pt idx="6">
                  <c:v>7.5011910991697447E-2</c:v>
                </c:pt>
                <c:pt idx="7">
                  <c:v>8.9340248217256488E-2</c:v>
                </c:pt>
                <c:pt idx="8">
                  <c:v>2.3872751556239406E-2</c:v>
                </c:pt>
                <c:pt idx="9">
                  <c:v>2.0775893714901628E-2</c:v>
                </c:pt>
                <c:pt idx="10">
                  <c:v>1.0048190700834941E-2</c:v>
                </c:pt>
                <c:pt idx="11">
                  <c:v>7.3887200956003528E-3</c:v>
                </c:pt>
                <c:pt idx="12">
                  <c:v>0.26744276866120453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CF61-49F2-9374-0955225C5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E3-421D-A177-CBDAFD821FE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156332</c:v>
                </c:pt>
                <c:pt idx="1">
                  <c:v>144826</c:v>
                </c:pt>
                <c:pt idx="2">
                  <c:v>154862</c:v>
                </c:pt>
                <c:pt idx="3">
                  <c:v>142052</c:v>
                </c:pt>
                <c:pt idx="4">
                  <c:v>129253</c:v>
                </c:pt>
                <c:pt idx="5">
                  <c:v>145760</c:v>
                </c:pt>
                <c:pt idx="6">
                  <c:v>181443</c:v>
                </c:pt>
                <c:pt idx="7">
                  <c:v>181850</c:v>
                </c:pt>
                <c:pt idx="8">
                  <c:v>164115</c:v>
                </c:pt>
                <c:pt idx="9">
                  <c:v>161488</c:v>
                </c:pt>
                <c:pt idx="10">
                  <c:v>145313</c:v>
                </c:pt>
                <c:pt idx="11">
                  <c:v>149462</c:v>
                </c:pt>
                <c:pt idx="12">
                  <c:v>1856756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E3-421D-A177-CBDAFD821FE8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E3-421D-A177-CBDAFD821FE8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114870</c:v>
                </c:pt>
                <c:pt idx="1">
                  <c:v>141290</c:v>
                </c:pt>
                <c:pt idx="2">
                  <c:v>148905</c:v>
                </c:pt>
                <c:pt idx="3">
                  <c:v>152510</c:v>
                </c:pt>
                <c:pt idx="4">
                  <c:v>125910</c:v>
                </c:pt>
                <c:pt idx="5">
                  <c:v>132220</c:v>
                </c:pt>
                <c:pt idx="6">
                  <c:v>159520</c:v>
                </c:pt>
                <c:pt idx="7">
                  <c:v>178525</c:v>
                </c:pt>
                <c:pt idx="8">
                  <c:v>136089</c:v>
                </c:pt>
                <c:pt idx="9">
                  <c:v>154114</c:v>
                </c:pt>
                <c:pt idx="10">
                  <c:v>153023</c:v>
                </c:pt>
                <c:pt idx="11">
                  <c:v>156141</c:v>
                </c:pt>
                <c:pt idx="12">
                  <c:v>1753117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E3-421D-A177-CBDAFD821FE8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E3-421D-A177-CBDAFD821FE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E3-421D-A177-CBDAFD821FE8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E3-421D-A177-CBDAFD821F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E3-421D-A177-CBDAFD821FE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12">
                  <c:v>1487889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E3-421D-A177-CBDAFD82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E3-421D-A177-CBDAFD821F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E3-421D-A177-CBDAFD821F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E3-421D-A177-CBDAFD821F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E3-421D-A177-CBDAFD821F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E3-421D-A177-CBDAFD821F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E3-421D-A177-CBDAFD821F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E3-421D-A177-CBDAFD821F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E3-421D-A177-CBDAFD821F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E3-421D-A177-CBDAFD821F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E3-421D-A177-CBDAFD821F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E3-421D-A177-CBDAFD821F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E3-421D-A177-CBDAFD821F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E3-421D-A177-CBDAFD821FE8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5.7881893606637425E-2</c:v>
                </c:pt>
                <c:pt idx="1">
                  <c:v>6.6411295995497888E-2</c:v>
                </c:pt>
                <c:pt idx="2">
                  <c:v>0.21032750762998353</c:v>
                </c:pt>
                <c:pt idx="3">
                  <c:v>6.7849621983636643E-2</c:v>
                </c:pt>
                <c:pt idx="4">
                  <c:v>0.1386462182540531</c:v>
                </c:pt>
                <c:pt idx="5">
                  <c:v>0.10418233313889336</c:v>
                </c:pt>
                <c:pt idx="6">
                  <c:v>4.4078326754030117E-2</c:v>
                </c:pt>
                <c:pt idx="7">
                  <c:v>-1.2976016362976517E-2</c:v>
                </c:pt>
                <c:pt idx="8">
                  <c:v>-3.2736773004263697E-2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6.8028744175830269E-2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E3-421D-A177-CBDAFD821FE8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0.10922907658061054</c:v>
                </c:pt>
                <c:pt idx="1">
                  <c:v>0.15144380152735004</c:v>
                </c:pt>
                <c:pt idx="2">
                  <c:v>0.14211362374242875</c:v>
                </c:pt>
                <c:pt idx="3">
                  <c:v>8.8770309464139885E-2</c:v>
                </c:pt>
                <c:pt idx="4">
                  <c:v>0.23729429877836483</c:v>
                </c:pt>
                <c:pt idx="5">
                  <c:v>7.7888309549945189E-2</c:v>
                </c:pt>
                <c:pt idx="6">
                  <c:v>-4.2305296980318929E-2</c:v>
                </c:pt>
                <c:pt idx="7">
                  <c:v>-1.28457519934011E-2</c:v>
                </c:pt>
                <c:pt idx="8">
                  <c:v>-0.11115985741705514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6.2403739254676793E-2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E3-421D-A177-CBDAFD82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97-4EDE-A25D-F1FB7141D9D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913</c:v>
                </c:pt>
                <c:pt idx="1">
                  <c:v>793</c:v>
                </c:pt>
                <c:pt idx="2">
                  <c:v>1749</c:v>
                </c:pt>
                <c:pt idx="3">
                  <c:v>1554</c:v>
                </c:pt>
                <c:pt idx="4">
                  <c:v>834</c:v>
                </c:pt>
                <c:pt idx="5">
                  <c:v>1360</c:v>
                </c:pt>
                <c:pt idx="6">
                  <c:v>2538</c:v>
                </c:pt>
                <c:pt idx="7">
                  <c:v>2653</c:v>
                </c:pt>
                <c:pt idx="8">
                  <c:v>4013</c:v>
                </c:pt>
                <c:pt idx="9">
                  <c:v>2009</c:v>
                </c:pt>
                <c:pt idx="10">
                  <c:v>995</c:v>
                </c:pt>
                <c:pt idx="11">
                  <c:v>1276</c:v>
                </c:pt>
                <c:pt idx="12">
                  <c:v>20687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97-4EDE-A25D-F1FB7141D9D6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97-4EDE-A25D-F1FB7141D9D6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515</c:v>
                </c:pt>
                <c:pt idx="1">
                  <c:v>515</c:v>
                </c:pt>
                <c:pt idx="2">
                  <c:v>541</c:v>
                </c:pt>
                <c:pt idx="3">
                  <c:v>688</c:v>
                </c:pt>
                <c:pt idx="4">
                  <c:v>629</c:v>
                </c:pt>
                <c:pt idx="5">
                  <c:v>736</c:v>
                </c:pt>
                <c:pt idx="6">
                  <c:v>1359</c:v>
                </c:pt>
                <c:pt idx="7">
                  <c:v>1359</c:v>
                </c:pt>
                <c:pt idx="8">
                  <c:v>914</c:v>
                </c:pt>
                <c:pt idx="9">
                  <c:v>587</c:v>
                </c:pt>
                <c:pt idx="10">
                  <c:v>454</c:v>
                </c:pt>
                <c:pt idx="11">
                  <c:v>821</c:v>
                </c:pt>
                <c:pt idx="12">
                  <c:v>9118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97-4EDE-A25D-F1FB7141D9D6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97-4EDE-A25D-F1FB7141D9D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722</c:v>
                </c:pt>
                <c:pt idx="1">
                  <c:v>509</c:v>
                </c:pt>
                <c:pt idx="2">
                  <c:v>747</c:v>
                </c:pt>
                <c:pt idx="3">
                  <c:v>838</c:v>
                </c:pt>
                <c:pt idx="4">
                  <c:v>849</c:v>
                </c:pt>
                <c:pt idx="5">
                  <c:v>1281</c:v>
                </c:pt>
                <c:pt idx="6">
                  <c:v>1503</c:v>
                </c:pt>
                <c:pt idx="7">
                  <c:v>1534</c:v>
                </c:pt>
                <c:pt idx="8">
                  <c:v>1027</c:v>
                </c:pt>
                <c:pt idx="9">
                  <c:v>688</c:v>
                </c:pt>
                <c:pt idx="10">
                  <c:v>605</c:v>
                </c:pt>
                <c:pt idx="11">
                  <c:v>977</c:v>
                </c:pt>
                <c:pt idx="12">
                  <c:v>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97-4EDE-A25D-F1FB7141D9D6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97-4EDE-A25D-F1FB7141D9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597-4EDE-A25D-F1FB7141D9D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461</c:v>
                </c:pt>
                <c:pt idx="1">
                  <c:v>473</c:v>
                </c:pt>
                <c:pt idx="2">
                  <c:v>813</c:v>
                </c:pt>
                <c:pt idx="3">
                  <c:v>563</c:v>
                </c:pt>
                <c:pt idx="4">
                  <c:v>742</c:v>
                </c:pt>
                <c:pt idx="5">
                  <c:v>858</c:v>
                </c:pt>
                <c:pt idx="6">
                  <c:v>1216</c:v>
                </c:pt>
                <c:pt idx="7">
                  <c:v>1718</c:v>
                </c:pt>
                <c:pt idx="8">
                  <c:v>1147</c:v>
                </c:pt>
                <c:pt idx="12">
                  <c:v>7991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597-4EDE-A25D-F1FB7141D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97-4EDE-A25D-F1FB7141D9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97-4EDE-A25D-F1FB7141D9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97-4EDE-A25D-F1FB7141D9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97-4EDE-A25D-F1FB7141D9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97-4EDE-A25D-F1FB7141D9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97-4EDE-A25D-F1FB7141D9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97-4EDE-A25D-F1FB7141D9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97-4EDE-A25D-F1FB7141D9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97-4EDE-A25D-F1FB7141D9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97-4EDE-A25D-F1FB7141D9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97-4EDE-A25D-F1FB7141D9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97-4EDE-A25D-F1FB7141D9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97-4EDE-A25D-F1FB7141D9D6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-0.36149584487534625</c:v>
                </c:pt>
                <c:pt idx="1">
                  <c:v>-7.0726915520628708E-2</c:v>
                </c:pt>
                <c:pt idx="2">
                  <c:v>8.8353413654618462E-2</c:v>
                </c:pt>
                <c:pt idx="3">
                  <c:v>-0.32816229116945106</c:v>
                </c:pt>
                <c:pt idx="4">
                  <c:v>-0.12603062426383982</c:v>
                </c:pt>
                <c:pt idx="5">
                  <c:v>-0.33021077283372369</c:v>
                </c:pt>
                <c:pt idx="6">
                  <c:v>-0.19095143047238861</c:v>
                </c:pt>
                <c:pt idx="7">
                  <c:v>0.11994784876140807</c:v>
                </c:pt>
                <c:pt idx="8">
                  <c:v>0.11684518013631928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-0.11309655937846841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597-4EDE-A25D-F1FB7141D9D6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-0.49507119386637455</c:v>
                </c:pt>
                <c:pt idx="1">
                  <c:v>-0.40353089533417408</c:v>
                </c:pt>
                <c:pt idx="2">
                  <c:v>-0.53516295025728988</c:v>
                </c:pt>
                <c:pt idx="3">
                  <c:v>-0.63770913770913773</c:v>
                </c:pt>
                <c:pt idx="4">
                  <c:v>-0.11031175059952036</c:v>
                </c:pt>
                <c:pt idx="5">
                  <c:v>-0.36911764705882355</c:v>
                </c:pt>
                <c:pt idx="6">
                  <c:v>-0.52088258471237192</c:v>
                </c:pt>
                <c:pt idx="7">
                  <c:v>-0.35243120995099886</c:v>
                </c:pt>
                <c:pt idx="8">
                  <c:v>-0.71417891851482684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-0.512951788870604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597-4EDE-A25D-F1FB7141D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70-44D9-AC30-1FE2CADBBE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7797</c:v>
                </c:pt>
                <c:pt idx="1">
                  <c:v>5918</c:v>
                </c:pt>
                <c:pt idx="2">
                  <c:v>15264</c:v>
                </c:pt>
                <c:pt idx="3">
                  <c:v>22387</c:v>
                </c:pt>
                <c:pt idx="4">
                  <c:v>19293</c:v>
                </c:pt>
                <c:pt idx="5">
                  <c:v>16210</c:v>
                </c:pt>
                <c:pt idx="6">
                  <c:v>23168</c:v>
                </c:pt>
                <c:pt idx="7">
                  <c:v>27089</c:v>
                </c:pt>
                <c:pt idx="8">
                  <c:v>26178</c:v>
                </c:pt>
                <c:pt idx="9">
                  <c:v>14688</c:v>
                </c:pt>
                <c:pt idx="10">
                  <c:v>6884</c:v>
                </c:pt>
                <c:pt idx="11">
                  <c:v>8030</c:v>
                </c:pt>
                <c:pt idx="12">
                  <c:v>192906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70-44D9-AC30-1FE2CADBBEDB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70-44D9-AC30-1FE2CADBBEDB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4259</c:v>
                </c:pt>
                <c:pt idx="1">
                  <c:v>4072</c:v>
                </c:pt>
                <c:pt idx="2">
                  <c:v>4758</c:v>
                </c:pt>
                <c:pt idx="3">
                  <c:v>8585</c:v>
                </c:pt>
                <c:pt idx="4">
                  <c:v>7510</c:v>
                </c:pt>
                <c:pt idx="5">
                  <c:v>7211</c:v>
                </c:pt>
                <c:pt idx="6">
                  <c:v>16871</c:v>
                </c:pt>
                <c:pt idx="7">
                  <c:v>22263</c:v>
                </c:pt>
                <c:pt idx="8">
                  <c:v>12307</c:v>
                </c:pt>
                <c:pt idx="9">
                  <c:v>5869</c:v>
                </c:pt>
                <c:pt idx="10">
                  <c:v>3929</c:v>
                </c:pt>
                <c:pt idx="11">
                  <c:v>7585</c:v>
                </c:pt>
                <c:pt idx="12">
                  <c:v>105219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70-44D9-AC30-1FE2CADBBEDB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70-44D9-AC30-1FE2CADBBE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7684</c:v>
                </c:pt>
                <c:pt idx="1">
                  <c:v>4631</c:v>
                </c:pt>
                <c:pt idx="2">
                  <c:v>6445</c:v>
                </c:pt>
                <c:pt idx="3">
                  <c:v>11356</c:v>
                </c:pt>
                <c:pt idx="4">
                  <c:v>8116</c:v>
                </c:pt>
                <c:pt idx="5">
                  <c:v>11716</c:v>
                </c:pt>
                <c:pt idx="6">
                  <c:v>16350</c:v>
                </c:pt>
                <c:pt idx="7">
                  <c:v>17040</c:v>
                </c:pt>
                <c:pt idx="8">
                  <c:v>12268</c:v>
                </c:pt>
                <c:pt idx="9">
                  <c:v>7638</c:v>
                </c:pt>
                <c:pt idx="10">
                  <c:v>4428</c:v>
                </c:pt>
                <c:pt idx="11">
                  <c:v>6411</c:v>
                </c:pt>
                <c:pt idx="12">
                  <c:v>114083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70-44D9-AC30-1FE2CADBBEDB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70-44D9-AC30-1FE2CADBBE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70-44D9-AC30-1FE2CADBBE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4643</c:v>
                </c:pt>
                <c:pt idx="1">
                  <c:v>3359</c:v>
                </c:pt>
                <c:pt idx="2">
                  <c:v>7332</c:v>
                </c:pt>
                <c:pt idx="3">
                  <c:v>5241</c:v>
                </c:pt>
                <c:pt idx="4">
                  <c:v>6651</c:v>
                </c:pt>
                <c:pt idx="5">
                  <c:v>9313</c:v>
                </c:pt>
                <c:pt idx="6">
                  <c:v>15147</c:v>
                </c:pt>
                <c:pt idx="7">
                  <c:v>17997</c:v>
                </c:pt>
                <c:pt idx="8">
                  <c:v>11247</c:v>
                </c:pt>
                <c:pt idx="12">
                  <c:v>80930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70-44D9-AC30-1FE2CADBB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70-44D9-AC30-1FE2CADBBE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70-44D9-AC30-1FE2CADBBE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70-44D9-AC30-1FE2CADBBE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70-44D9-AC30-1FE2CADBBE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70-44D9-AC30-1FE2CADBBE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70-44D9-AC30-1FE2CADBBE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70-44D9-AC30-1FE2CADBBE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70-44D9-AC30-1FE2CADBBE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70-44D9-AC30-1FE2CADBBE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70-44D9-AC30-1FE2CADBBE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70-44D9-AC30-1FE2CADBBE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70-44D9-AC30-1FE2CADBBE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70-44D9-AC30-1FE2CADBBEDB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-0.39575741801145237</c:v>
                </c:pt>
                <c:pt idx="1">
                  <c:v>-0.27467069747354778</c:v>
                </c:pt>
                <c:pt idx="2">
                  <c:v>0.1376260667183864</c:v>
                </c:pt>
                <c:pt idx="3">
                  <c:v>-0.53848185980979224</c:v>
                </c:pt>
                <c:pt idx="4">
                  <c:v>-0.18050763923114832</c:v>
                </c:pt>
                <c:pt idx="5">
                  <c:v>-0.20510413110276549</c:v>
                </c:pt>
                <c:pt idx="6">
                  <c:v>-7.357798165137619E-2</c:v>
                </c:pt>
                <c:pt idx="7">
                  <c:v>5.6161971830985813E-2</c:v>
                </c:pt>
                <c:pt idx="8">
                  <c:v>-8.3224649494620162E-2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-0.15350501014580675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70-44D9-AC30-1FE2CADBBEDB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-0.40451455688085158</c:v>
                </c:pt>
                <c:pt idx="1">
                  <c:v>-0.43240959783710708</c:v>
                </c:pt>
                <c:pt idx="2">
                  <c:v>-0.51965408805031443</c:v>
                </c:pt>
                <c:pt idx="3">
                  <c:v>-0.76589091883682492</c:v>
                </c:pt>
                <c:pt idx="4">
                  <c:v>-0.6552635670968745</c:v>
                </c:pt>
                <c:pt idx="5">
                  <c:v>-0.42547809993830965</c:v>
                </c:pt>
                <c:pt idx="6">
                  <c:v>-0.34621029005524862</c:v>
                </c:pt>
                <c:pt idx="7">
                  <c:v>-0.33563439034294362</c:v>
                </c:pt>
                <c:pt idx="8">
                  <c:v>-0.57036442814577126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-0.50442120217508446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270-44D9-AC30-1FE2CADBB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D5-48DB-B013-9930A33DD9C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3266</c:v>
                </c:pt>
                <c:pt idx="1">
                  <c:v>2395</c:v>
                </c:pt>
                <c:pt idx="2">
                  <c:v>4694</c:v>
                </c:pt>
                <c:pt idx="3">
                  <c:v>7128</c:v>
                </c:pt>
                <c:pt idx="4">
                  <c:v>9372</c:v>
                </c:pt>
                <c:pt idx="5">
                  <c:v>9490</c:v>
                </c:pt>
                <c:pt idx="6">
                  <c:v>12475</c:v>
                </c:pt>
                <c:pt idx="7">
                  <c:v>14209</c:v>
                </c:pt>
                <c:pt idx="8">
                  <c:v>17149</c:v>
                </c:pt>
                <c:pt idx="9">
                  <c:v>7804</c:v>
                </c:pt>
                <c:pt idx="10">
                  <c:v>4350</c:v>
                </c:pt>
                <c:pt idx="11">
                  <c:v>5746</c:v>
                </c:pt>
                <c:pt idx="12">
                  <c:v>98078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D5-48DB-B013-9930A33DD9CF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D5-48DB-B013-9930A33DD9CF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2953</c:v>
                </c:pt>
                <c:pt idx="1">
                  <c:v>2193</c:v>
                </c:pt>
                <c:pt idx="2">
                  <c:v>2613</c:v>
                </c:pt>
                <c:pt idx="3">
                  <c:v>2610</c:v>
                </c:pt>
                <c:pt idx="4">
                  <c:v>2461</c:v>
                </c:pt>
                <c:pt idx="5">
                  <c:v>4006</c:v>
                </c:pt>
                <c:pt idx="6">
                  <c:v>8443</c:v>
                </c:pt>
                <c:pt idx="7">
                  <c:v>8711</c:v>
                </c:pt>
                <c:pt idx="8">
                  <c:v>5083</c:v>
                </c:pt>
                <c:pt idx="9">
                  <c:v>2717</c:v>
                </c:pt>
                <c:pt idx="10">
                  <c:v>2080</c:v>
                </c:pt>
                <c:pt idx="11">
                  <c:v>3803</c:v>
                </c:pt>
                <c:pt idx="12">
                  <c:v>47673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D5-48DB-B013-9930A33DD9CF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D5-48DB-B013-9930A33DD9C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3641</c:v>
                </c:pt>
                <c:pt idx="1">
                  <c:v>2303</c:v>
                </c:pt>
                <c:pt idx="2">
                  <c:v>3123</c:v>
                </c:pt>
                <c:pt idx="3">
                  <c:v>3426</c:v>
                </c:pt>
                <c:pt idx="4">
                  <c:v>3361</c:v>
                </c:pt>
                <c:pt idx="5">
                  <c:v>5560</c:v>
                </c:pt>
                <c:pt idx="6">
                  <c:v>8165</c:v>
                </c:pt>
                <c:pt idx="7">
                  <c:v>8609</c:v>
                </c:pt>
                <c:pt idx="8">
                  <c:v>5659</c:v>
                </c:pt>
                <c:pt idx="9">
                  <c:v>3348</c:v>
                </c:pt>
                <c:pt idx="10">
                  <c:v>2681</c:v>
                </c:pt>
                <c:pt idx="11">
                  <c:v>4117</c:v>
                </c:pt>
                <c:pt idx="12">
                  <c:v>53993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D5-48DB-B013-9930A33DD9CF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D5-48DB-B013-9930A33DD9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D5-48DB-B013-9930A33DD9C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2676</c:v>
                </c:pt>
                <c:pt idx="1">
                  <c:v>1677</c:v>
                </c:pt>
                <c:pt idx="2">
                  <c:v>3345</c:v>
                </c:pt>
                <c:pt idx="3">
                  <c:v>2702</c:v>
                </c:pt>
                <c:pt idx="4">
                  <c:v>3660</c:v>
                </c:pt>
                <c:pt idx="5">
                  <c:v>4118</c:v>
                </c:pt>
                <c:pt idx="6">
                  <c:v>7349</c:v>
                </c:pt>
                <c:pt idx="7">
                  <c:v>10060</c:v>
                </c:pt>
                <c:pt idx="8">
                  <c:v>6716</c:v>
                </c:pt>
                <c:pt idx="12">
                  <c:v>42303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D5-48DB-B013-9930A33DD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D5-48DB-B013-9930A33DD9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D5-48DB-B013-9930A33DD9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D5-48DB-B013-9930A33DD9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D5-48DB-B013-9930A33DD9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D5-48DB-B013-9930A33DD9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D5-48DB-B013-9930A33DD9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D5-48DB-B013-9930A33DD9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D5-48DB-B013-9930A33DD9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D5-48DB-B013-9930A33DD9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D5-48DB-B013-9930A33DD9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D5-48DB-B013-9930A33DD9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D5-48DB-B013-9930A33DD9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D5-48DB-B013-9930A33DD9CF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-0.26503707772589946</c:v>
                </c:pt>
                <c:pt idx="1">
                  <c:v>-0.27181936604429002</c:v>
                </c:pt>
                <c:pt idx="2">
                  <c:v>7.1085494716618625E-2</c:v>
                </c:pt>
                <c:pt idx="3">
                  <c:v>-0.21132516053706951</c:v>
                </c:pt>
                <c:pt idx="4">
                  <c:v>8.8961618565903011E-2</c:v>
                </c:pt>
                <c:pt idx="5">
                  <c:v>-0.25935251798561154</c:v>
                </c:pt>
                <c:pt idx="6">
                  <c:v>-9.9938763012859755E-2</c:v>
                </c:pt>
                <c:pt idx="7">
                  <c:v>0.16854454640492511</c:v>
                </c:pt>
                <c:pt idx="8">
                  <c:v>0.18678211698179892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-3.5213355531735324E-2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D5-48DB-B013-9930A33DD9CF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-0.1806491120636865</c:v>
                </c:pt>
                <c:pt idx="1">
                  <c:v>-0.29979123173277666</c:v>
                </c:pt>
                <c:pt idx="2">
                  <c:v>-0.28738815509160631</c:v>
                </c:pt>
                <c:pt idx="3">
                  <c:v>-0.6209315375982043</c:v>
                </c:pt>
                <c:pt idx="4">
                  <c:v>-0.60947503201024333</c:v>
                </c:pt>
                <c:pt idx="5">
                  <c:v>-0.56606954689146471</c:v>
                </c:pt>
                <c:pt idx="6">
                  <c:v>-0.4109018036072144</c:v>
                </c:pt>
                <c:pt idx="7">
                  <c:v>-0.29199802941797448</c:v>
                </c:pt>
                <c:pt idx="8">
                  <c:v>-0.60837366610297972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-0.47238644017062037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D5-48DB-B013-9930A33DD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01-4FDB-8F3B-7AD1166C9D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4531</c:v>
                </c:pt>
                <c:pt idx="1">
                  <c:v>3523</c:v>
                </c:pt>
                <c:pt idx="2">
                  <c:v>10570</c:v>
                </c:pt>
                <c:pt idx="3">
                  <c:v>15259</c:v>
                </c:pt>
                <c:pt idx="4">
                  <c:v>9921</c:v>
                </c:pt>
                <c:pt idx="5">
                  <c:v>6720</c:v>
                </c:pt>
                <c:pt idx="6">
                  <c:v>10693</c:v>
                </c:pt>
                <c:pt idx="7">
                  <c:v>12880</c:v>
                </c:pt>
                <c:pt idx="8">
                  <c:v>9029</c:v>
                </c:pt>
                <c:pt idx="9">
                  <c:v>6884</c:v>
                </c:pt>
                <c:pt idx="10">
                  <c:v>2534</c:v>
                </c:pt>
                <c:pt idx="11">
                  <c:v>2284</c:v>
                </c:pt>
                <c:pt idx="12">
                  <c:v>94828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01-4FDB-8F3B-7AD1166C9D6B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01-4FDB-8F3B-7AD1166C9D6B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1306</c:v>
                </c:pt>
                <c:pt idx="1">
                  <c:v>1879</c:v>
                </c:pt>
                <c:pt idx="2">
                  <c:v>2145</c:v>
                </c:pt>
                <c:pt idx="3">
                  <c:v>5975</c:v>
                </c:pt>
                <c:pt idx="4">
                  <c:v>5049</c:v>
                </c:pt>
                <c:pt idx="5">
                  <c:v>3205</c:v>
                </c:pt>
                <c:pt idx="6">
                  <c:v>8428</c:v>
                </c:pt>
                <c:pt idx="7">
                  <c:v>13552</c:v>
                </c:pt>
                <c:pt idx="8">
                  <c:v>7224</c:v>
                </c:pt>
                <c:pt idx="9">
                  <c:v>3152</c:v>
                </c:pt>
                <c:pt idx="10">
                  <c:v>1849</c:v>
                </c:pt>
                <c:pt idx="11">
                  <c:v>3782</c:v>
                </c:pt>
                <c:pt idx="12">
                  <c:v>57546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01-4FDB-8F3B-7AD1166C9D6B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01-4FDB-8F3B-7AD1166C9D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4043</c:v>
                </c:pt>
                <c:pt idx="1">
                  <c:v>2328</c:v>
                </c:pt>
                <c:pt idx="2">
                  <c:v>3322</c:v>
                </c:pt>
                <c:pt idx="3">
                  <c:v>7930</c:v>
                </c:pt>
                <c:pt idx="4">
                  <c:v>4755</c:v>
                </c:pt>
                <c:pt idx="5">
                  <c:v>6156</c:v>
                </c:pt>
                <c:pt idx="6">
                  <c:v>8185</c:v>
                </c:pt>
                <c:pt idx="7">
                  <c:v>8431</c:v>
                </c:pt>
                <c:pt idx="8">
                  <c:v>6609</c:v>
                </c:pt>
                <c:pt idx="9">
                  <c:v>4290</c:v>
                </c:pt>
                <c:pt idx="10">
                  <c:v>1747</c:v>
                </c:pt>
                <c:pt idx="11">
                  <c:v>2294</c:v>
                </c:pt>
                <c:pt idx="12">
                  <c:v>60090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01-4FDB-8F3B-7AD1166C9D6B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01-4FDB-8F3B-7AD1166C9D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701-4FDB-8F3B-7AD1166C9D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1967</c:v>
                </c:pt>
                <c:pt idx="1">
                  <c:v>1682</c:v>
                </c:pt>
                <c:pt idx="2">
                  <c:v>3987</c:v>
                </c:pt>
                <c:pt idx="3">
                  <c:v>2539</c:v>
                </c:pt>
                <c:pt idx="4">
                  <c:v>2991</c:v>
                </c:pt>
                <c:pt idx="5">
                  <c:v>5195</c:v>
                </c:pt>
                <c:pt idx="6">
                  <c:v>7798</c:v>
                </c:pt>
                <c:pt idx="7">
                  <c:v>7937</c:v>
                </c:pt>
                <c:pt idx="8">
                  <c:v>4531</c:v>
                </c:pt>
                <c:pt idx="12">
                  <c:v>38627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01-4FDB-8F3B-7AD1166C9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01-4FDB-8F3B-7AD1166C9D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01-4FDB-8F3B-7AD1166C9D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01-4FDB-8F3B-7AD1166C9D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01-4FDB-8F3B-7AD1166C9D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01-4FDB-8F3B-7AD1166C9D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01-4FDB-8F3B-7AD1166C9D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01-4FDB-8F3B-7AD1166C9D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01-4FDB-8F3B-7AD1166C9D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01-4FDB-8F3B-7AD1166C9D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01-4FDB-8F3B-7AD1166C9D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01-4FDB-8F3B-7AD1166C9D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01-4FDB-8F3B-7AD1166C9D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01-4FDB-8F3B-7AD1166C9D6B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-0.51348008904278997</c:v>
                </c:pt>
                <c:pt idx="1">
                  <c:v>-0.27749140893470792</c:v>
                </c:pt>
                <c:pt idx="2">
                  <c:v>0.20018061408789878</c:v>
                </c:pt>
                <c:pt idx="3">
                  <c:v>-0.67982345523329135</c:v>
                </c:pt>
                <c:pt idx="4">
                  <c:v>-0.3709779179810726</c:v>
                </c:pt>
                <c:pt idx="5">
                  <c:v>-0.15610786224821316</c:v>
                </c:pt>
                <c:pt idx="6">
                  <c:v>-4.7281612706169818E-2</c:v>
                </c:pt>
                <c:pt idx="7">
                  <c:v>-5.8593286680109102E-2</c:v>
                </c:pt>
                <c:pt idx="8">
                  <c:v>-0.31441973067029805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-0.25371432987499754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01-4FDB-8F3B-7AD1166C9D6B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-0.56587949679982341</c:v>
                </c:pt>
                <c:pt idx="1">
                  <c:v>-0.5225659948907182</c:v>
                </c:pt>
                <c:pt idx="2">
                  <c:v>-0.62280037842951752</c:v>
                </c:pt>
                <c:pt idx="3">
                  <c:v>-0.83360639622517851</c:v>
                </c:pt>
                <c:pt idx="4">
                  <c:v>-0.6985182945267614</c:v>
                </c:pt>
                <c:pt idx="5">
                  <c:v>-0.22693452380952384</c:v>
                </c:pt>
                <c:pt idx="6">
                  <c:v>-0.27073786589357529</c:v>
                </c:pt>
                <c:pt idx="7">
                  <c:v>-0.38377329192546583</c:v>
                </c:pt>
                <c:pt idx="8">
                  <c:v>-0.49817255510023262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-0.53531987585111751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701-4FDB-8F3B-7AD1166C9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BA-4AC7-BD38-452FA00F03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148535</c:v>
                </c:pt>
                <c:pt idx="1">
                  <c:v>138908</c:v>
                </c:pt>
                <c:pt idx="2">
                  <c:v>139598</c:v>
                </c:pt>
                <c:pt idx="3">
                  <c:v>119665</c:v>
                </c:pt>
                <c:pt idx="4">
                  <c:v>109960</c:v>
                </c:pt>
                <c:pt idx="5">
                  <c:v>129550</c:v>
                </c:pt>
                <c:pt idx="6">
                  <c:v>158275</c:v>
                </c:pt>
                <c:pt idx="7">
                  <c:v>154761</c:v>
                </c:pt>
                <c:pt idx="8">
                  <c:v>137937</c:v>
                </c:pt>
                <c:pt idx="9">
                  <c:v>146800</c:v>
                </c:pt>
                <c:pt idx="10">
                  <c:v>138429</c:v>
                </c:pt>
                <c:pt idx="11">
                  <c:v>141432</c:v>
                </c:pt>
                <c:pt idx="12">
                  <c:v>1663850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BA-4AC7-BD38-452FA00F03E9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BA-4AC7-BD38-452FA00F03E9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110611</c:v>
                </c:pt>
                <c:pt idx="1">
                  <c:v>137218</c:v>
                </c:pt>
                <c:pt idx="2">
                  <c:v>144147</c:v>
                </c:pt>
                <c:pt idx="3">
                  <c:v>143925</c:v>
                </c:pt>
                <c:pt idx="4">
                  <c:v>118400</c:v>
                </c:pt>
                <c:pt idx="5">
                  <c:v>125009</c:v>
                </c:pt>
                <c:pt idx="6">
                  <c:v>142649</c:v>
                </c:pt>
                <c:pt idx="7">
                  <c:v>156262</c:v>
                </c:pt>
                <c:pt idx="8">
                  <c:v>123782</c:v>
                </c:pt>
                <c:pt idx="9">
                  <c:v>148245</c:v>
                </c:pt>
                <c:pt idx="10">
                  <c:v>149094</c:v>
                </c:pt>
                <c:pt idx="11">
                  <c:v>148556</c:v>
                </c:pt>
                <c:pt idx="12">
                  <c:v>1647898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BA-4AC7-BD38-452FA00F03E9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BA-4AC7-BD38-452FA00F03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156236</c:v>
                </c:pt>
                <c:pt idx="1">
                  <c:v>151743</c:v>
                </c:pt>
                <c:pt idx="2">
                  <c:v>139689</c:v>
                </c:pt>
                <c:pt idx="3">
                  <c:v>133479</c:v>
                </c:pt>
                <c:pt idx="4">
                  <c:v>132335</c:v>
                </c:pt>
                <c:pt idx="5">
                  <c:v>130573</c:v>
                </c:pt>
                <c:pt idx="6">
                  <c:v>150081</c:v>
                </c:pt>
                <c:pt idx="7">
                  <c:v>164834</c:v>
                </c:pt>
                <c:pt idx="8">
                  <c:v>138541</c:v>
                </c:pt>
                <c:pt idx="9">
                  <c:v>163070</c:v>
                </c:pt>
                <c:pt idx="10">
                  <c:v>159961</c:v>
                </c:pt>
                <c:pt idx="11">
                  <c:v>152113</c:v>
                </c:pt>
                <c:pt idx="12">
                  <c:v>1772655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BA-4AC7-BD38-452FA00F03E9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BA-4AC7-BD38-452FA00F03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BA-4AC7-BD38-452FA00F03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168765</c:v>
                </c:pt>
                <c:pt idx="1">
                  <c:v>163400</c:v>
                </c:pt>
                <c:pt idx="2">
                  <c:v>169538</c:v>
                </c:pt>
                <c:pt idx="3">
                  <c:v>149421</c:v>
                </c:pt>
                <c:pt idx="4">
                  <c:v>153273</c:v>
                </c:pt>
                <c:pt idx="5">
                  <c:v>147800</c:v>
                </c:pt>
                <c:pt idx="6">
                  <c:v>158620</c:v>
                </c:pt>
                <c:pt idx="7">
                  <c:v>161517</c:v>
                </c:pt>
                <c:pt idx="8">
                  <c:v>134625</c:v>
                </c:pt>
                <c:pt idx="12">
                  <c:v>1406959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BA-4AC7-BD38-452FA00F0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BA-4AC7-BD38-452FA00F03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BA-4AC7-BD38-452FA00F03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BA-4AC7-BD38-452FA00F03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BA-4AC7-BD38-452FA00F03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BA-4AC7-BD38-452FA00F03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BA-4AC7-BD38-452FA00F03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BA-4AC7-BD38-452FA00F03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BA-4AC7-BD38-452FA00F03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BA-4AC7-BD38-452FA00F03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BA-4AC7-BD38-452FA00F03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BA-4AC7-BD38-452FA00F03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BA-4AC7-BD38-452FA00F03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BA-4AC7-BD38-452FA00F03E9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8.0192785273560441E-2</c:v>
                </c:pt>
                <c:pt idx="1">
                  <c:v>7.6820677065828402E-2</c:v>
                </c:pt>
                <c:pt idx="2">
                  <c:v>0.21368182176119799</c:v>
                </c:pt>
                <c:pt idx="3">
                  <c:v>0.11943451778931524</c:v>
                </c:pt>
                <c:pt idx="4">
                  <c:v>0.15821966977745872</c:v>
                </c:pt>
                <c:pt idx="5">
                  <c:v>0.13193386075222291</c:v>
                </c:pt>
                <c:pt idx="6">
                  <c:v>5.6895942857523529E-2</c:v>
                </c:pt>
                <c:pt idx="7">
                  <c:v>-2.012327553781379E-2</c:v>
                </c:pt>
                <c:pt idx="8">
                  <c:v>-2.8266000678499492E-2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8.4352271387294619E-2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BA-4AC7-BD38-452FA00F03E9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0.13619685595987474</c:v>
                </c:pt>
                <c:pt idx="1">
                  <c:v>0.17631813862412526</c:v>
                </c:pt>
                <c:pt idx="2">
                  <c:v>0.21447298671900739</c:v>
                </c:pt>
                <c:pt idx="3">
                  <c:v>0.24866084485856343</c:v>
                </c:pt>
                <c:pt idx="4">
                  <c:v>0.39389778101127693</c:v>
                </c:pt>
                <c:pt idx="5">
                  <c:v>0.14087225009648785</c:v>
                </c:pt>
                <c:pt idx="6">
                  <c:v>2.1797504343705754E-3</c:v>
                </c:pt>
                <c:pt idx="7">
                  <c:v>4.3654409056545163E-2</c:v>
                </c:pt>
                <c:pt idx="8">
                  <c:v>-2.4010961525913976E-2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0.13722236457000503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BA-4AC7-BD38-452FA00F0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EB-4270-9D19-E9983265D7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69125</c:v>
                </c:pt>
                <c:pt idx="1">
                  <c:v>65257</c:v>
                </c:pt>
                <c:pt idx="2">
                  <c:v>63093</c:v>
                </c:pt>
                <c:pt idx="3">
                  <c:v>53985</c:v>
                </c:pt>
                <c:pt idx="4">
                  <c:v>56905</c:v>
                </c:pt>
                <c:pt idx="5">
                  <c:v>78804</c:v>
                </c:pt>
                <c:pt idx="6">
                  <c:v>85109</c:v>
                </c:pt>
                <c:pt idx="7">
                  <c:v>87508</c:v>
                </c:pt>
                <c:pt idx="8">
                  <c:v>76931</c:v>
                </c:pt>
                <c:pt idx="9">
                  <c:v>77126</c:v>
                </c:pt>
                <c:pt idx="10">
                  <c:v>66892</c:v>
                </c:pt>
                <c:pt idx="11">
                  <c:v>66981</c:v>
                </c:pt>
                <c:pt idx="12">
                  <c:v>847716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EB-4270-9D19-E9983265D75E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EB-4270-9D19-E9983265D75E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36008</c:v>
                </c:pt>
                <c:pt idx="1">
                  <c:v>53181</c:v>
                </c:pt>
                <c:pt idx="2">
                  <c:v>65273</c:v>
                </c:pt>
                <c:pt idx="3">
                  <c:v>69119</c:v>
                </c:pt>
                <c:pt idx="4">
                  <c:v>59127</c:v>
                </c:pt>
                <c:pt idx="5">
                  <c:v>59135</c:v>
                </c:pt>
                <c:pt idx="6">
                  <c:v>64510</c:v>
                </c:pt>
                <c:pt idx="7">
                  <c:v>78894</c:v>
                </c:pt>
                <c:pt idx="8">
                  <c:v>60744</c:v>
                </c:pt>
                <c:pt idx="9">
                  <c:v>74615</c:v>
                </c:pt>
                <c:pt idx="10">
                  <c:v>58033</c:v>
                </c:pt>
                <c:pt idx="11">
                  <c:v>61422</c:v>
                </c:pt>
                <c:pt idx="12">
                  <c:v>740061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EB-4270-9D19-E9983265D75E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EB-4270-9D19-E9983265D7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59113</c:v>
                </c:pt>
                <c:pt idx="1">
                  <c:v>57709</c:v>
                </c:pt>
                <c:pt idx="2">
                  <c:v>46927</c:v>
                </c:pt>
                <c:pt idx="3">
                  <c:v>48951</c:v>
                </c:pt>
                <c:pt idx="4">
                  <c:v>59272</c:v>
                </c:pt>
                <c:pt idx="5">
                  <c:v>59708</c:v>
                </c:pt>
                <c:pt idx="6">
                  <c:v>67918</c:v>
                </c:pt>
                <c:pt idx="7">
                  <c:v>76684</c:v>
                </c:pt>
                <c:pt idx="8">
                  <c:v>69941</c:v>
                </c:pt>
                <c:pt idx="9">
                  <c:v>76376</c:v>
                </c:pt>
                <c:pt idx="10">
                  <c:v>64734</c:v>
                </c:pt>
                <c:pt idx="11">
                  <c:v>58399</c:v>
                </c:pt>
                <c:pt idx="12">
                  <c:v>745732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EB-4270-9D19-E9983265D75E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EB-4270-9D19-E9983265D7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0EB-4270-9D19-E9983265D7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66871</c:v>
                </c:pt>
                <c:pt idx="1">
                  <c:v>68185</c:v>
                </c:pt>
                <c:pt idx="2">
                  <c:v>62209</c:v>
                </c:pt>
                <c:pt idx="3">
                  <c:v>65140</c:v>
                </c:pt>
                <c:pt idx="4">
                  <c:v>74566</c:v>
                </c:pt>
                <c:pt idx="5">
                  <c:v>77243</c:v>
                </c:pt>
                <c:pt idx="6">
                  <c:v>76495</c:v>
                </c:pt>
                <c:pt idx="7">
                  <c:v>82370</c:v>
                </c:pt>
                <c:pt idx="8">
                  <c:v>69701</c:v>
                </c:pt>
                <c:pt idx="12">
                  <c:v>642780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EB-4270-9D19-E9983265D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EB-4270-9D19-E9983265D7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EB-4270-9D19-E9983265D7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EB-4270-9D19-E9983265D7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EB-4270-9D19-E9983265D7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EB-4270-9D19-E9983265D7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EB-4270-9D19-E9983265D7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EB-4270-9D19-E9983265D7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EB-4270-9D19-E9983265D7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EB-4270-9D19-E9983265D7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EB-4270-9D19-E9983265D7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EB-4270-9D19-E9983265D7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EB-4270-9D19-E9983265D7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EB-4270-9D19-E9983265D75E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0.13124016713751629</c:v>
                </c:pt>
                <c:pt idx="1">
                  <c:v>0.18153147689268567</c:v>
                </c:pt>
                <c:pt idx="2">
                  <c:v>0.3256547403413812</c:v>
                </c:pt>
                <c:pt idx="3">
                  <c:v>0.33071847357561635</c:v>
                </c:pt>
                <c:pt idx="4">
                  <c:v>0.2580307733837226</c:v>
                </c:pt>
                <c:pt idx="5">
                  <c:v>0.293679238962953</c:v>
                </c:pt>
                <c:pt idx="6">
                  <c:v>0.12628463735681272</c:v>
                </c:pt>
                <c:pt idx="7">
                  <c:v>7.4148453393145797E-2</c:v>
                </c:pt>
                <c:pt idx="8">
                  <c:v>-3.4314636622295724E-3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0.17677212420568167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0EB-4270-9D19-E9983265D75E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-3.2607594936708839E-2</c:v>
                </c:pt>
                <c:pt idx="1">
                  <c:v>4.4868749712674516E-2</c:v>
                </c:pt>
                <c:pt idx="2">
                  <c:v>-1.4011063033934068E-2</c:v>
                </c:pt>
                <c:pt idx="3">
                  <c:v>0.20663147170510321</c:v>
                </c:pt>
                <c:pt idx="4">
                  <c:v>0.31035937088129328</c:v>
                </c:pt>
                <c:pt idx="5">
                  <c:v>-1.9808639155372787E-2</c:v>
                </c:pt>
                <c:pt idx="6">
                  <c:v>-0.10121138774982674</c:v>
                </c:pt>
                <c:pt idx="7">
                  <c:v>-5.8714631805092066E-2</c:v>
                </c:pt>
                <c:pt idx="8">
                  <c:v>-9.3980320027037267E-2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9.5222838403874466E-3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EB-4270-9D19-E9983265D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F4-4E4C-8359-B3F954C83F8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10089</c:v>
                </c:pt>
                <c:pt idx="1">
                  <c:v>9957</c:v>
                </c:pt>
                <c:pt idx="2">
                  <c:v>10517</c:v>
                </c:pt>
                <c:pt idx="3">
                  <c:v>9564</c:v>
                </c:pt>
                <c:pt idx="4">
                  <c:v>5606</c:v>
                </c:pt>
                <c:pt idx="5">
                  <c:v>5401</c:v>
                </c:pt>
                <c:pt idx="6">
                  <c:v>11181</c:v>
                </c:pt>
                <c:pt idx="7">
                  <c:v>8979</c:v>
                </c:pt>
                <c:pt idx="8">
                  <c:v>9866</c:v>
                </c:pt>
                <c:pt idx="9">
                  <c:v>11416</c:v>
                </c:pt>
                <c:pt idx="10">
                  <c:v>10620</c:v>
                </c:pt>
                <c:pt idx="11">
                  <c:v>10575</c:v>
                </c:pt>
                <c:pt idx="12">
                  <c:v>113771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4-4E4C-8359-B3F954C83F8C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F4-4E4C-8359-B3F954C83F8C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10166</c:v>
                </c:pt>
                <c:pt idx="1">
                  <c:v>9417</c:v>
                </c:pt>
                <c:pt idx="2">
                  <c:v>11533</c:v>
                </c:pt>
                <c:pt idx="3">
                  <c:v>11437</c:v>
                </c:pt>
                <c:pt idx="4">
                  <c:v>6863</c:v>
                </c:pt>
                <c:pt idx="5">
                  <c:v>9733</c:v>
                </c:pt>
                <c:pt idx="6">
                  <c:v>9290</c:v>
                </c:pt>
                <c:pt idx="7">
                  <c:v>9424</c:v>
                </c:pt>
                <c:pt idx="8">
                  <c:v>9609</c:v>
                </c:pt>
                <c:pt idx="9">
                  <c:v>12307</c:v>
                </c:pt>
                <c:pt idx="10">
                  <c:v>19260</c:v>
                </c:pt>
                <c:pt idx="11">
                  <c:v>13422</c:v>
                </c:pt>
                <c:pt idx="12">
                  <c:v>132461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F4-4E4C-8359-B3F954C83F8C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F4-4E4C-8359-B3F954C83F8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13510</c:v>
                </c:pt>
                <c:pt idx="1">
                  <c:v>15201</c:v>
                </c:pt>
                <c:pt idx="2">
                  <c:v>17535</c:v>
                </c:pt>
                <c:pt idx="3">
                  <c:v>12234</c:v>
                </c:pt>
                <c:pt idx="4">
                  <c:v>12664</c:v>
                </c:pt>
                <c:pt idx="5">
                  <c:v>14038</c:v>
                </c:pt>
                <c:pt idx="6">
                  <c:v>13679</c:v>
                </c:pt>
                <c:pt idx="7">
                  <c:v>15009</c:v>
                </c:pt>
                <c:pt idx="8">
                  <c:v>12732</c:v>
                </c:pt>
                <c:pt idx="9">
                  <c:v>18958</c:v>
                </c:pt>
                <c:pt idx="10">
                  <c:v>19377</c:v>
                </c:pt>
                <c:pt idx="11">
                  <c:v>16292</c:v>
                </c:pt>
                <c:pt idx="12">
                  <c:v>181229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F4-4E4C-8359-B3F954C83F8C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F4-4E4C-8359-B3F954C83F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F4-4E4C-8359-B3F954C83F8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15426</c:v>
                </c:pt>
                <c:pt idx="1">
                  <c:v>18617</c:v>
                </c:pt>
                <c:pt idx="2">
                  <c:v>27146</c:v>
                </c:pt>
                <c:pt idx="3">
                  <c:v>15780</c:v>
                </c:pt>
                <c:pt idx="4">
                  <c:v>15299</c:v>
                </c:pt>
                <c:pt idx="5">
                  <c:v>12045</c:v>
                </c:pt>
                <c:pt idx="6">
                  <c:v>11369</c:v>
                </c:pt>
                <c:pt idx="7">
                  <c:v>11599</c:v>
                </c:pt>
                <c:pt idx="8">
                  <c:v>10309</c:v>
                </c:pt>
                <c:pt idx="12">
                  <c:v>137590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F4-4E4C-8359-B3F954C83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F4-4E4C-8359-B3F954C83F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F4-4E4C-8359-B3F954C83F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F4-4E4C-8359-B3F954C83F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F4-4E4C-8359-B3F954C83F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F4-4E4C-8359-B3F954C83F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F4-4E4C-8359-B3F954C83F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F4-4E4C-8359-B3F954C83F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F4-4E4C-8359-B3F954C83F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F4-4E4C-8359-B3F954C83F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F4-4E4C-8359-B3F954C83F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F4-4E4C-8359-B3F954C83F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F4-4E4C-8359-B3F954C83F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F4-4E4C-8359-B3F954C83F8C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0.14182087342709115</c:v>
                </c:pt>
                <c:pt idx="1">
                  <c:v>0.22472205775935783</c:v>
                </c:pt>
                <c:pt idx="2">
                  <c:v>0.54810379241516971</c:v>
                </c:pt>
                <c:pt idx="3">
                  <c:v>0.28984796468857277</c:v>
                </c:pt>
                <c:pt idx="4">
                  <c:v>0.20807012002526837</c:v>
                </c:pt>
                <c:pt idx="5">
                  <c:v>-0.14197179085339795</c:v>
                </c:pt>
                <c:pt idx="6">
                  <c:v>-0.16887199356678118</c:v>
                </c:pt>
                <c:pt idx="7">
                  <c:v>-0.22719701512425883</c:v>
                </c:pt>
                <c:pt idx="8">
                  <c:v>-0.19030788564247569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8.6791677856590033E-2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F4-4E4C-8359-B3F954C83F8C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0.52899197145405896</c:v>
                </c:pt>
                <c:pt idx="1">
                  <c:v>0.86973988149040871</c:v>
                </c:pt>
                <c:pt idx="2">
                  <c:v>1.5811543215745933</c:v>
                </c:pt>
                <c:pt idx="3">
                  <c:v>0.64993726474278546</c:v>
                </c:pt>
                <c:pt idx="4">
                  <c:v>1.7290403139493402</c:v>
                </c:pt>
                <c:pt idx="5">
                  <c:v>1.230142566191446</c:v>
                </c:pt>
                <c:pt idx="6">
                  <c:v>1.6814238440211016E-2</c:v>
                </c:pt>
                <c:pt idx="7">
                  <c:v>0.2917919590154805</c:v>
                </c:pt>
                <c:pt idx="8">
                  <c:v>4.4901682546117927E-2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0.69529324790537217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F4-4E4C-8359-B3F954C83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4F-40FA-BA38-85DF5179F54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9852</c:v>
                </c:pt>
                <c:pt idx="1">
                  <c:v>10742</c:v>
                </c:pt>
                <c:pt idx="2">
                  <c:v>9689</c:v>
                </c:pt>
                <c:pt idx="3">
                  <c:v>14039</c:v>
                </c:pt>
                <c:pt idx="4">
                  <c:v>11763</c:v>
                </c:pt>
                <c:pt idx="5">
                  <c:v>8211</c:v>
                </c:pt>
                <c:pt idx="6">
                  <c:v>15169</c:v>
                </c:pt>
                <c:pt idx="7">
                  <c:v>16620</c:v>
                </c:pt>
                <c:pt idx="8">
                  <c:v>10681</c:v>
                </c:pt>
                <c:pt idx="9">
                  <c:v>12991</c:v>
                </c:pt>
                <c:pt idx="10">
                  <c:v>5968</c:v>
                </c:pt>
                <c:pt idx="11">
                  <c:v>6997</c:v>
                </c:pt>
                <c:pt idx="12">
                  <c:v>132722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4F-40FA-BA38-85DF5179F54A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4F-40FA-BA38-85DF5179F54A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8832</c:v>
                </c:pt>
                <c:pt idx="1">
                  <c:v>17087</c:v>
                </c:pt>
                <c:pt idx="2">
                  <c:v>13393</c:v>
                </c:pt>
                <c:pt idx="3">
                  <c:v>16101</c:v>
                </c:pt>
                <c:pt idx="4">
                  <c:v>15637</c:v>
                </c:pt>
                <c:pt idx="5">
                  <c:v>13362</c:v>
                </c:pt>
                <c:pt idx="6">
                  <c:v>15174</c:v>
                </c:pt>
                <c:pt idx="7">
                  <c:v>18095</c:v>
                </c:pt>
                <c:pt idx="8">
                  <c:v>11521</c:v>
                </c:pt>
                <c:pt idx="9">
                  <c:v>17416</c:v>
                </c:pt>
                <c:pt idx="10">
                  <c:v>12685</c:v>
                </c:pt>
                <c:pt idx="11">
                  <c:v>11919</c:v>
                </c:pt>
                <c:pt idx="12">
                  <c:v>171222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4F-40FA-BA38-85DF5179F54A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4F-40FA-BA38-85DF5179F54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11164</c:v>
                </c:pt>
                <c:pt idx="1">
                  <c:v>13725</c:v>
                </c:pt>
                <c:pt idx="2">
                  <c:v>12285</c:v>
                </c:pt>
                <c:pt idx="3">
                  <c:v>17559</c:v>
                </c:pt>
                <c:pt idx="4">
                  <c:v>15901</c:v>
                </c:pt>
                <c:pt idx="5">
                  <c:v>11816</c:v>
                </c:pt>
                <c:pt idx="6">
                  <c:v>13315</c:v>
                </c:pt>
                <c:pt idx="7">
                  <c:v>16431</c:v>
                </c:pt>
                <c:pt idx="8">
                  <c:v>13438</c:v>
                </c:pt>
                <c:pt idx="9">
                  <c:v>15664</c:v>
                </c:pt>
                <c:pt idx="10">
                  <c:v>10572</c:v>
                </c:pt>
                <c:pt idx="11">
                  <c:v>10446</c:v>
                </c:pt>
                <c:pt idx="12">
                  <c:v>162316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4F-40FA-BA38-85DF5179F54A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4F-40FA-BA38-85DF5179F5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F4F-40FA-BA38-85DF5179F54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11995</c:v>
                </c:pt>
                <c:pt idx="1">
                  <c:v>12570</c:v>
                </c:pt>
                <c:pt idx="2">
                  <c:v>17270</c:v>
                </c:pt>
                <c:pt idx="3">
                  <c:v>18946</c:v>
                </c:pt>
                <c:pt idx="4">
                  <c:v>17473</c:v>
                </c:pt>
                <c:pt idx="5">
                  <c:v>11749</c:v>
                </c:pt>
                <c:pt idx="6">
                  <c:v>14161</c:v>
                </c:pt>
                <c:pt idx="7">
                  <c:v>16901</c:v>
                </c:pt>
                <c:pt idx="8">
                  <c:v>10957</c:v>
                </c:pt>
                <c:pt idx="12">
                  <c:v>132022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4F-40FA-BA38-85DF5179F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4F-40FA-BA38-85DF5179F5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4F-40FA-BA38-85DF5179F5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4F-40FA-BA38-85DF5179F5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4F-40FA-BA38-85DF5179F5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4F-40FA-BA38-85DF5179F5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4F-40FA-BA38-85DF5179F5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4F-40FA-BA38-85DF5179F5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4F-40FA-BA38-85DF5179F5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4F-40FA-BA38-85DF5179F5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4F-40FA-BA38-85DF5179F5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4F-40FA-BA38-85DF5179F5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4F-40FA-BA38-85DF5179F5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4F-40FA-BA38-85DF5179F54A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7.4435686134002088E-2</c:v>
                </c:pt>
                <c:pt idx="1">
                  <c:v>-8.4153005464480901E-2</c:v>
                </c:pt>
                <c:pt idx="2">
                  <c:v>0.40577940577940574</c:v>
                </c:pt>
                <c:pt idx="3">
                  <c:v>7.8990830912922139E-2</c:v>
                </c:pt>
                <c:pt idx="4">
                  <c:v>9.8861706810892347E-2</c:v>
                </c:pt>
                <c:pt idx="5">
                  <c:v>-5.6702775897088387E-3</c:v>
                </c:pt>
                <c:pt idx="6">
                  <c:v>6.353736387532849E-2</c:v>
                </c:pt>
                <c:pt idx="7">
                  <c:v>2.8604467165723291E-2</c:v>
                </c:pt>
                <c:pt idx="8">
                  <c:v>-0.18462568834648008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5.0846108537497825E-2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4F-40FA-BA38-85DF5179F54A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0.21751928542427934</c:v>
                </c:pt>
                <c:pt idx="1">
                  <c:v>0.17017315211320061</c:v>
                </c:pt>
                <c:pt idx="2">
                  <c:v>0.78243368768706789</c:v>
                </c:pt>
                <c:pt idx="3">
                  <c:v>0.34952631953842861</c:v>
                </c:pt>
                <c:pt idx="4">
                  <c:v>0.4854203859559636</c:v>
                </c:pt>
                <c:pt idx="5">
                  <c:v>0.4308853976373157</c:v>
                </c:pt>
                <c:pt idx="6">
                  <c:v>-6.6451315182279647E-2</c:v>
                </c:pt>
                <c:pt idx="7">
                  <c:v>1.6907340553550032E-2</c:v>
                </c:pt>
                <c:pt idx="8">
                  <c:v>2.5840277127609834E-2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0.23655470842777659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4F-40FA-BA38-85DF5179F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24-4B3E-B48E-334FE040652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3270</c:v>
                </c:pt>
                <c:pt idx="1">
                  <c:v>2823</c:v>
                </c:pt>
                <c:pt idx="2">
                  <c:v>3406</c:v>
                </c:pt>
                <c:pt idx="3">
                  <c:v>3441</c:v>
                </c:pt>
                <c:pt idx="4">
                  <c:v>2407</c:v>
                </c:pt>
                <c:pt idx="5">
                  <c:v>1924</c:v>
                </c:pt>
                <c:pt idx="6">
                  <c:v>5655</c:v>
                </c:pt>
                <c:pt idx="7">
                  <c:v>3842</c:v>
                </c:pt>
                <c:pt idx="8">
                  <c:v>3446</c:v>
                </c:pt>
                <c:pt idx="9">
                  <c:v>2405</c:v>
                </c:pt>
                <c:pt idx="10">
                  <c:v>2799</c:v>
                </c:pt>
                <c:pt idx="11">
                  <c:v>3777</c:v>
                </c:pt>
                <c:pt idx="12">
                  <c:v>39195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4-4B3E-B48E-334FE040652D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24-4B3E-B48E-334FE040652D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3577</c:v>
                </c:pt>
                <c:pt idx="1">
                  <c:v>2176</c:v>
                </c:pt>
                <c:pt idx="2">
                  <c:v>2516</c:v>
                </c:pt>
                <c:pt idx="3">
                  <c:v>3467</c:v>
                </c:pt>
                <c:pt idx="4">
                  <c:v>1313</c:v>
                </c:pt>
                <c:pt idx="5">
                  <c:v>1664</c:v>
                </c:pt>
                <c:pt idx="6">
                  <c:v>4163</c:v>
                </c:pt>
                <c:pt idx="7">
                  <c:v>2347</c:v>
                </c:pt>
                <c:pt idx="8">
                  <c:v>2357</c:v>
                </c:pt>
                <c:pt idx="9">
                  <c:v>2416</c:v>
                </c:pt>
                <c:pt idx="10">
                  <c:v>3088</c:v>
                </c:pt>
                <c:pt idx="11">
                  <c:v>3054</c:v>
                </c:pt>
                <c:pt idx="12">
                  <c:v>32138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24-4B3E-B48E-334FE040652D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24-4B3E-B48E-334FE040652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3157</c:v>
                </c:pt>
                <c:pt idx="1">
                  <c:v>3342</c:v>
                </c:pt>
                <c:pt idx="2">
                  <c:v>2951</c:v>
                </c:pt>
                <c:pt idx="3">
                  <c:v>2782</c:v>
                </c:pt>
                <c:pt idx="4">
                  <c:v>3918</c:v>
                </c:pt>
                <c:pt idx="5">
                  <c:v>2826</c:v>
                </c:pt>
                <c:pt idx="6">
                  <c:v>4579</c:v>
                </c:pt>
                <c:pt idx="7">
                  <c:v>3754</c:v>
                </c:pt>
                <c:pt idx="8">
                  <c:v>2600</c:v>
                </c:pt>
                <c:pt idx="9">
                  <c:v>3994</c:v>
                </c:pt>
                <c:pt idx="10">
                  <c:v>3416</c:v>
                </c:pt>
                <c:pt idx="11">
                  <c:v>3610</c:v>
                </c:pt>
                <c:pt idx="12">
                  <c:v>40929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24-4B3E-B48E-334FE040652D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24-4B3E-B48E-334FE04065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24-4B3E-B48E-334FE040652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3301</c:v>
                </c:pt>
                <c:pt idx="1">
                  <c:v>3536</c:v>
                </c:pt>
                <c:pt idx="2">
                  <c:v>4561</c:v>
                </c:pt>
                <c:pt idx="3">
                  <c:v>3507</c:v>
                </c:pt>
                <c:pt idx="4">
                  <c:v>4860</c:v>
                </c:pt>
                <c:pt idx="5">
                  <c:v>4328</c:v>
                </c:pt>
                <c:pt idx="6">
                  <c:v>4658</c:v>
                </c:pt>
                <c:pt idx="7">
                  <c:v>3150</c:v>
                </c:pt>
                <c:pt idx="8">
                  <c:v>1713</c:v>
                </c:pt>
                <c:pt idx="12">
                  <c:v>33614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24-4B3E-B48E-334FE0406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24-4B3E-B48E-334FE04065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24-4B3E-B48E-334FE04065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24-4B3E-B48E-334FE04065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24-4B3E-B48E-334FE04065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24-4B3E-B48E-334FE04065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24-4B3E-B48E-334FE04065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24-4B3E-B48E-334FE04065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24-4B3E-B48E-334FE04065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24-4B3E-B48E-334FE04065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24-4B3E-B48E-334FE04065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24-4B3E-B48E-334FE04065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24-4B3E-B48E-334FE04065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24-4B3E-B48E-334FE040652D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4.5612923661704219E-2</c:v>
                </c:pt>
                <c:pt idx="1">
                  <c:v>5.8049072411729519E-2</c:v>
                </c:pt>
                <c:pt idx="2">
                  <c:v>0.54557777024737386</c:v>
                </c:pt>
                <c:pt idx="3">
                  <c:v>0.26060388209920915</c:v>
                </c:pt>
                <c:pt idx="4">
                  <c:v>0.24042879019908114</c:v>
                </c:pt>
                <c:pt idx="5">
                  <c:v>0.53149327671620661</c:v>
                </c:pt>
                <c:pt idx="6">
                  <c:v>1.7252675256606231E-2</c:v>
                </c:pt>
                <c:pt idx="7">
                  <c:v>-0.16089504528502929</c:v>
                </c:pt>
                <c:pt idx="8">
                  <c:v>-0.34115384615384614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0.12387575646126581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24-4B3E-B48E-334FE040652D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9.4801223241589572E-3</c:v>
                </c:pt>
                <c:pt idx="1">
                  <c:v>0.25256818986893381</c:v>
                </c:pt>
                <c:pt idx="2">
                  <c:v>0.33910745742806814</c:v>
                </c:pt>
                <c:pt idx="3">
                  <c:v>1.9180470793374038E-2</c:v>
                </c:pt>
                <c:pt idx="4">
                  <c:v>1.0191109264644784</c:v>
                </c:pt>
                <c:pt idx="5">
                  <c:v>1.2494802494802495</c:v>
                </c:pt>
                <c:pt idx="6">
                  <c:v>-0.17630415561450041</c:v>
                </c:pt>
                <c:pt idx="7">
                  <c:v>-0.18011452368558045</c:v>
                </c:pt>
                <c:pt idx="8">
                  <c:v>-0.50290191526407435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0.11253061494671335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24-4B3E-B48E-334FE0406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36-497D-872B-25F9FD69CA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2485</c:v>
                </c:pt>
                <c:pt idx="1">
                  <c:v>2739</c:v>
                </c:pt>
                <c:pt idx="2">
                  <c:v>2705</c:v>
                </c:pt>
                <c:pt idx="3">
                  <c:v>3376</c:v>
                </c:pt>
                <c:pt idx="4">
                  <c:v>6870</c:v>
                </c:pt>
                <c:pt idx="5">
                  <c:v>1634</c:v>
                </c:pt>
                <c:pt idx="6">
                  <c:v>3570</c:v>
                </c:pt>
                <c:pt idx="7">
                  <c:v>3944</c:v>
                </c:pt>
                <c:pt idx="8">
                  <c:v>3118</c:v>
                </c:pt>
                <c:pt idx="9">
                  <c:v>2824</c:v>
                </c:pt>
                <c:pt idx="10">
                  <c:v>2361</c:v>
                </c:pt>
                <c:pt idx="11">
                  <c:v>3220</c:v>
                </c:pt>
                <c:pt idx="12">
                  <c:v>38846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36-497D-872B-25F9FD69CAEC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36-497D-872B-25F9FD69CAEC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5030</c:v>
                </c:pt>
                <c:pt idx="1">
                  <c:v>4398</c:v>
                </c:pt>
                <c:pt idx="2">
                  <c:v>3695</c:v>
                </c:pt>
                <c:pt idx="3">
                  <c:v>5717</c:v>
                </c:pt>
                <c:pt idx="4">
                  <c:v>5879</c:v>
                </c:pt>
                <c:pt idx="5">
                  <c:v>4085</c:v>
                </c:pt>
                <c:pt idx="6">
                  <c:v>6948</c:v>
                </c:pt>
                <c:pt idx="7">
                  <c:v>7259</c:v>
                </c:pt>
                <c:pt idx="8">
                  <c:v>5770</c:v>
                </c:pt>
                <c:pt idx="9">
                  <c:v>4458</c:v>
                </c:pt>
                <c:pt idx="10">
                  <c:v>3763</c:v>
                </c:pt>
                <c:pt idx="11">
                  <c:v>3879</c:v>
                </c:pt>
                <c:pt idx="12">
                  <c:v>60881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36-497D-872B-25F9FD69CAEC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36-497D-872B-25F9FD69CA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5017</c:v>
                </c:pt>
                <c:pt idx="1">
                  <c:v>4633</c:v>
                </c:pt>
                <c:pt idx="2">
                  <c:v>4750</c:v>
                </c:pt>
                <c:pt idx="3">
                  <c:v>7114</c:v>
                </c:pt>
                <c:pt idx="4">
                  <c:v>5786</c:v>
                </c:pt>
                <c:pt idx="5">
                  <c:v>5430</c:v>
                </c:pt>
                <c:pt idx="6">
                  <c:v>8333</c:v>
                </c:pt>
                <c:pt idx="7">
                  <c:v>11019</c:v>
                </c:pt>
                <c:pt idx="8">
                  <c:v>7531</c:v>
                </c:pt>
                <c:pt idx="9">
                  <c:v>7404</c:v>
                </c:pt>
                <c:pt idx="10">
                  <c:v>5727</c:v>
                </c:pt>
                <c:pt idx="11">
                  <c:v>5808</c:v>
                </c:pt>
                <c:pt idx="12">
                  <c:v>78552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36-497D-872B-25F9FD69CAEC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36-497D-872B-25F9FD69CA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136-497D-872B-25F9FD69CA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5560</c:v>
                </c:pt>
                <c:pt idx="1">
                  <c:v>6436</c:v>
                </c:pt>
                <c:pt idx="2">
                  <c:v>4950</c:v>
                </c:pt>
                <c:pt idx="3">
                  <c:v>4758</c:v>
                </c:pt>
                <c:pt idx="4">
                  <c:v>5717</c:v>
                </c:pt>
                <c:pt idx="5">
                  <c:v>5221</c:v>
                </c:pt>
                <c:pt idx="6">
                  <c:v>5284</c:v>
                </c:pt>
                <c:pt idx="7">
                  <c:v>4873</c:v>
                </c:pt>
                <c:pt idx="8">
                  <c:v>3763</c:v>
                </c:pt>
                <c:pt idx="12">
                  <c:v>46562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36-497D-872B-25F9FD69C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36-497D-872B-25F9FD69CA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36-497D-872B-25F9FD69CA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36-497D-872B-25F9FD69CA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36-497D-872B-25F9FD69CA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36-497D-872B-25F9FD69CA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36-497D-872B-25F9FD69CA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36-497D-872B-25F9FD69CA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36-497D-872B-25F9FD69CA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36-497D-872B-25F9FD69CA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36-497D-872B-25F9FD69CA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36-497D-872B-25F9FD69CA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36-497D-872B-25F9FD69CA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36-497D-872B-25F9FD69CAEC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0.10823201116204895</c:v>
                </c:pt>
                <c:pt idx="1">
                  <c:v>0.38916468810705807</c:v>
                </c:pt>
                <c:pt idx="2">
                  <c:v>4.2105263157894646E-2</c:v>
                </c:pt>
                <c:pt idx="3">
                  <c:v>-0.3311779589541749</c:v>
                </c:pt>
                <c:pt idx="4">
                  <c:v>-1.1925337020394E-2</c:v>
                </c:pt>
                <c:pt idx="5">
                  <c:v>-3.8489871086556215E-2</c:v>
                </c:pt>
                <c:pt idx="6">
                  <c:v>-0.36589463578543147</c:v>
                </c:pt>
                <c:pt idx="7">
                  <c:v>-0.5577638624194573</c:v>
                </c:pt>
                <c:pt idx="8">
                  <c:v>-0.50033196122692869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-0.21892875715028604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36-497D-872B-25F9FD69CAEC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1.2374245472837022</c:v>
                </c:pt>
                <c:pt idx="1">
                  <c:v>1.3497626871120847</c:v>
                </c:pt>
                <c:pt idx="2">
                  <c:v>0.82994454713493537</c:v>
                </c:pt>
                <c:pt idx="3">
                  <c:v>0.40936018957345977</c:v>
                </c:pt>
                <c:pt idx="4">
                  <c:v>-0.16783114992721981</c:v>
                </c:pt>
                <c:pt idx="5">
                  <c:v>2.1952264381884943</c:v>
                </c:pt>
                <c:pt idx="6">
                  <c:v>0.48011204481792724</c:v>
                </c:pt>
                <c:pt idx="7">
                  <c:v>0.23554766734279919</c:v>
                </c:pt>
                <c:pt idx="8">
                  <c:v>0.20686337395766508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0.52958181400085413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136-497D-872B-25F9FD69C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A-4288-A119-80121FBFF4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3323</c:v>
                </c:pt>
                <c:pt idx="1">
                  <c:v>3497</c:v>
                </c:pt>
                <c:pt idx="2">
                  <c:v>3601</c:v>
                </c:pt>
                <c:pt idx="3">
                  <c:v>992</c:v>
                </c:pt>
                <c:pt idx="4">
                  <c:v>24</c:v>
                </c:pt>
                <c:pt idx="5">
                  <c:v>59</c:v>
                </c:pt>
                <c:pt idx="6">
                  <c:v>255</c:v>
                </c:pt>
                <c:pt idx="7">
                  <c:v>331</c:v>
                </c:pt>
                <c:pt idx="8">
                  <c:v>45</c:v>
                </c:pt>
                <c:pt idx="9">
                  <c:v>1656</c:v>
                </c:pt>
                <c:pt idx="10">
                  <c:v>2411</c:v>
                </c:pt>
                <c:pt idx="11">
                  <c:v>2487</c:v>
                </c:pt>
                <c:pt idx="12">
                  <c:v>18681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7A-4288-A119-80121FBFF48E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A-4288-A119-80121FBFF48E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3368</c:v>
                </c:pt>
                <c:pt idx="1">
                  <c:v>3577</c:v>
                </c:pt>
                <c:pt idx="2">
                  <c:v>4011</c:v>
                </c:pt>
                <c:pt idx="3">
                  <c:v>2697</c:v>
                </c:pt>
                <c:pt idx="4">
                  <c:v>98</c:v>
                </c:pt>
                <c:pt idx="5">
                  <c:v>86</c:v>
                </c:pt>
                <c:pt idx="6">
                  <c:v>683</c:v>
                </c:pt>
                <c:pt idx="7">
                  <c:v>164</c:v>
                </c:pt>
                <c:pt idx="8">
                  <c:v>126</c:v>
                </c:pt>
                <c:pt idx="9">
                  <c:v>539</c:v>
                </c:pt>
                <c:pt idx="10">
                  <c:v>5248</c:v>
                </c:pt>
                <c:pt idx="11">
                  <c:v>4094</c:v>
                </c:pt>
                <c:pt idx="12">
                  <c:v>24691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7A-4288-A119-80121FBFF48E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7A-4288-A119-80121FBFF4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6826</c:v>
                </c:pt>
                <c:pt idx="1">
                  <c:v>5937</c:v>
                </c:pt>
                <c:pt idx="2">
                  <c:v>3783</c:v>
                </c:pt>
                <c:pt idx="3">
                  <c:v>1857</c:v>
                </c:pt>
                <c:pt idx="4">
                  <c:v>46</c:v>
                </c:pt>
                <c:pt idx="5">
                  <c:v>6</c:v>
                </c:pt>
                <c:pt idx="6">
                  <c:v>35</c:v>
                </c:pt>
                <c:pt idx="7">
                  <c:v>110</c:v>
                </c:pt>
                <c:pt idx="8">
                  <c:v>46</c:v>
                </c:pt>
                <c:pt idx="9">
                  <c:v>545</c:v>
                </c:pt>
                <c:pt idx="10">
                  <c:v>4889</c:v>
                </c:pt>
                <c:pt idx="11">
                  <c:v>4075</c:v>
                </c:pt>
                <c:pt idx="12">
                  <c:v>28155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7A-4288-A119-80121FBFF48E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7A-4288-A119-80121FBFF4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7A-4288-A119-80121FBFF4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5393</c:v>
                </c:pt>
                <c:pt idx="1">
                  <c:v>5083</c:v>
                </c:pt>
                <c:pt idx="2">
                  <c:v>4024</c:v>
                </c:pt>
                <c:pt idx="3">
                  <c:v>1498</c:v>
                </c:pt>
                <c:pt idx="4">
                  <c:v>193</c:v>
                </c:pt>
                <c:pt idx="5">
                  <c:v>28</c:v>
                </c:pt>
                <c:pt idx="6">
                  <c:v>144</c:v>
                </c:pt>
                <c:pt idx="7">
                  <c:v>161</c:v>
                </c:pt>
                <c:pt idx="8">
                  <c:v>94</c:v>
                </c:pt>
                <c:pt idx="12">
                  <c:v>16618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7A-4288-A119-80121FBFF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7A-4288-A119-80121FBFF4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7A-4288-A119-80121FBFF4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7A-4288-A119-80121FBFF4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7A-4288-A119-80121FBFF4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7A-4288-A119-80121FBFF4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7A-4288-A119-80121FBFF4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7A-4288-A119-80121FBFF4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7A-4288-A119-80121FBFF4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7A-4288-A119-80121FBFF4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7A-4288-A119-80121FBFF4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7A-4288-A119-80121FBFF4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7A-4288-A119-80121FBFF4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7A-4288-A119-80121FBFF48E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-0.20993261060650459</c:v>
                </c:pt>
                <c:pt idx="1">
                  <c:v>-0.14384369210038739</c:v>
                </c:pt>
                <c:pt idx="2">
                  <c:v>6.3706053396775042E-2</c:v>
                </c:pt>
                <c:pt idx="3">
                  <c:v>-0.19332256327409802</c:v>
                </c:pt>
                <c:pt idx="4">
                  <c:v>3.1956521739130439</c:v>
                </c:pt>
                <c:pt idx="5">
                  <c:v>3.666666666666667</c:v>
                </c:pt>
                <c:pt idx="6">
                  <c:v>3.1142857142857139</c:v>
                </c:pt>
                <c:pt idx="7">
                  <c:v>0.46363636363636362</c:v>
                </c:pt>
                <c:pt idx="8">
                  <c:v>1.0434782608695654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-0.10876327362436988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7A-4288-A119-80121FBFF48E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0.62293108636773997</c:v>
                </c:pt>
                <c:pt idx="1">
                  <c:v>0.45353159851301106</c:v>
                </c:pt>
                <c:pt idx="2">
                  <c:v>0.11746737017495135</c:v>
                </c:pt>
                <c:pt idx="3">
                  <c:v>0.51008064516129026</c:v>
                </c:pt>
                <c:pt idx="4">
                  <c:v>7.0416666666666661</c:v>
                </c:pt>
                <c:pt idx="5">
                  <c:v>-0.52542372881355925</c:v>
                </c:pt>
                <c:pt idx="6">
                  <c:v>-0.43529411764705883</c:v>
                </c:pt>
                <c:pt idx="7">
                  <c:v>-0.51359516616314194</c:v>
                </c:pt>
                <c:pt idx="8">
                  <c:v>1.088888888888889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0.37033066710645657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7A-4288-A119-80121FBFF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EB-4D6C-879D-3CBDEEF7D8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715</c:v>
                </c:pt>
                <c:pt idx="1">
                  <c:v>763</c:v>
                </c:pt>
                <c:pt idx="2">
                  <c:v>2256</c:v>
                </c:pt>
                <c:pt idx="3">
                  <c:v>3418</c:v>
                </c:pt>
                <c:pt idx="4">
                  <c:v>2497</c:v>
                </c:pt>
                <c:pt idx="5">
                  <c:v>1015</c:v>
                </c:pt>
                <c:pt idx="6">
                  <c:v>4188</c:v>
                </c:pt>
                <c:pt idx="7">
                  <c:v>4492</c:v>
                </c:pt>
                <c:pt idx="8">
                  <c:v>1823</c:v>
                </c:pt>
                <c:pt idx="9">
                  <c:v>1849</c:v>
                </c:pt>
                <c:pt idx="10">
                  <c:v>934</c:v>
                </c:pt>
                <c:pt idx="11">
                  <c:v>940</c:v>
                </c:pt>
                <c:pt idx="12">
                  <c:v>24890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EB-4D6C-879D-3CBDEEF7D89F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EB-4D6C-879D-3CBDEEF7D89F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229</c:v>
                </c:pt>
                <c:pt idx="1">
                  <c:v>871</c:v>
                </c:pt>
                <c:pt idx="2">
                  <c:v>936</c:v>
                </c:pt>
                <c:pt idx="3">
                  <c:v>2366</c:v>
                </c:pt>
                <c:pt idx="4">
                  <c:v>2228</c:v>
                </c:pt>
                <c:pt idx="5">
                  <c:v>1245</c:v>
                </c:pt>
                <c:pt idx="6">
                  <c:v>2676</c:v>
                </c:pt>
                <c:pt idx="7">
                  <c:v>4161</c:v>
                </c:pt>
                <c:pt idx="8">
                  <c:v>2532</c:v>
                </c:pt>
                <c:pt idx="9">
                  <c:v>1064</c:v>
                </c:pt>
                <c:pt idx="10">
                  <c:v>634</c:v>
                </c:pt>
                <c:pt idx="11">
                  <c:v>1001</c:v>
                </c:pt>
                <c:pt idx="12">
                  <c:v>19943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EB-4D6C-879D-3CBDEEF7D89F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EB-4D6C-879D-3CBDEEF7D8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927</c:v>
                </c:pt>
                <c:pt idx="1">
                  <c:v>637</c:v>
                </c:pt>
                <c:pt idx="2">
                  <c:v>1036</c:v>
                </c:pt>
                <c:pt idx="3">
                  <c:v>3146</c:v>
                </c:pt>
                <c:pt idx="4">
                  <c:v>1623</c:v>
                </c:pt>
                <c:pt idx="5">
                  <c:v>2218</c:v>
                </c:pt>
                <c:pt idx="6">
                  <c:v>2798</c:v>
                </c:pt>
                <c:pt idx="7">
                  <c:v>2724</c:v>
                </c:pt>
                <c:pt idx="8">
                  <c:v>2355</c:v>
                </c:pt>
                <c:pt idx="9">
                  <c:v>1689</c:v>
                </c:pt>
                <c:pt idx="10">
                  <c:v>679</c:v>
                </c:pt>
                <c:pt idx="11">
                  <c:v>906</c:v>
                </c:pt>
                <c:pt idx="12">
                  <c:v>20738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EB-4D6C-879D-3CBDEEF7D89F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EB-4D6C-879D-3CBDEEF7D8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6EB-4D6C-879D-3CBDEEF7D8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571</c:v>
                </c:pt>
                <c:pt idx="1">
                  <c:v>870</c:v>
                </c:pt>
                <c:pt idx="2">
                  <c:v>1527</c:v>
                </c:pt>
                <c:pt idx="3">
                  <c:v>820</c:v>
                </c:pt>
                <c:pt idx="4">
                  <c:v>1464</c:v>
                </c:pt>
                <c:pt idx="5">
                  <c:v>1876</c:v>
                </c:pt>
                <c:pt idx="6">
                  <c:v>2896</c:v>
                </c:pt>
                <c:pt idx="7">
                  <c:v>3290</c:v>
                </c:pt>
                <c:pt idx="8">
                  <c:v>1691</c:v>
                </c:pt>
                <c:pt idx="12">
                  <c:v>15005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EB-4D6C-879D-3CBDEEF7D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EB-4D6C-879D-3CBDEEF7D8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EB-4D6C-879D-3CBDEEF7D8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EB-4D6C-879D-3CBDEEF7D8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EB-4D6C-879D-3CBDEEF7D8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EB-4D6C-879D-3CBDEEF7D8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EB-4D6C-879D-3CBDEEF7D8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EB-4D6C-879D-3CBDEEF7D8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EB-4D6C-879D-3CBDEEF7D8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EB-4D6C-879D-3CBDEEF7D8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EB-4D6C-879D-3CBDEEF7D8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EB-4D6C-879D-3CBDEEF7D8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EB-4D6C-879D-3CBDEEF7D8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EB-4D6C-879D-3CBDEEF7D89F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-0.38403451995685001</c:v>
                </c:pt>
                <c:pt idx="1">
                  <c:v>0.36577708006279441</c:v>
                </c:pt>
                <c:pt idx="2">
                  <c:v>0.47393822393822393</c:v>
                </c:pt>
                <c:pt idx="3">
                  <c:v>-0.73935155753337578</c:v>
                </c:pt>
                <c:pt idx="4">
                  <c:v>-9.7966728280961202E-2</c:v>
                </c:pt>
                <c:pt idx="5">
                  <c:v>-0.15419296663660953</c:v>
                </c:pt>
                <c:pt idx="6">
                  <c:v>3.5025017869906971E-2</c:v>
                </c:pt>
                <c:pt idx="7">
                  <c:v>0.20778267254038174</c:v>
                </c:pt>
                <c:pt idx="8">
                  <c:v>-0.28195329087048837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-0.14080393953275305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EB-4D6C-879D-3CBDEEF7D89F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-0.20139860139860144</c:v>
                </c:pt>
                <c:pt idx="1">
                  <c:v>0.14023591087811282</c:v>
                </c:pt>
                <c:pt idx="2">
                  <c:v>-0.32313829787234039</c:v>
                </c:pt>
                <c:pt idx="3">
                  <c:v>-0.76009362200117025</c:v>
                </c:pt>
                <c:pt idx="4">
                  <c:v>-0.41369643572286741</c:v>
                </c:pt>
                <c:pt idx="5">
                  <c:v>0.84827586206896544</c:v>
                </c:pt>
                <c:pt idx="6">
                  <c:v>-0.30850047755491883</c:v>
                </c:pt>
                <c:pt idx="7">
                  <c:v>-0.26758682101513798</c:v>
                </c:pt>
                <c:pt idx="8">
                  <c:v>-7.240811848601203E-2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-0.29111352577124772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EB-4D6C-879D-3CBDEEF7D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AF-4ABA-B8EB-467E78F088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12100</c:v>
                </c:pt>
                <c:pt idx="1">
                  <c:v>8468</c:v>
                </c:pt>
                <c:pt idx="2">
                  <c:v>7726</c:v>
                </c:pt>
                <c:pt idx="3">
                  <c:v>4480</c:v>
                </c:pt>
                <c:pt idx="4">
                  <c:v>68</c:v>
                </c:pt>
                <c:pt idx="5">
                  <c:v>80</c:v>
                </c:pt>
                <c:pt idx="6">
                  <c:v>641</c:v>
                </c:pt>
                <c:pt idx="7">
                  <c:v>180</c:v>
                </c:pt>
                <c:pt idx="8">
                  <c:v>136</c:v>
                </c:pt>
                <c:pt idx="9">
                  <c:v>1637</c:v>
                </c:pt>
                <c:pt idx="10">
                  <c:v>6286</c:v>
                </c:pt>
                <c:pt idx="11">
                  <c:v>6080</c:v>
                </c:pt>
                <c:pt idx="12">
                  <c:v>47882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AF-4ABA-B8EB-467E78F088E4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AF-4ABA-B8EB-467E78F088E4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1650</c:v>
                </c:pt>
                <c:pt idx="1">
                  <c:v>1120</c:v>
                </c:pt>
                <c:pt idx="2">
                  <c:v>2215</c:v>
                </c:pt>
                <c:pt idx="3">
                  <c:v>1354</c:v>
                </c:pt>
                <c:pt idx="4">
                  <c:v>12</c:v>
                </c:pt>
                <c:pt idx="5">
                  <c:v>46</c:v>
                </c:pt>
                <c:pt idx="6">
                  <c:v>101</c:v>
                </c:pt>
                <c:pt idx="7">
                  <c:v>101</c:v>
                </c:pt>
                <c:pt idx="8">
                  <c:v>15</c:v>
                </c:pt>
                <c:pt idx="9">
                  <c:v>612</c:v>
                </c:pt>
                <c:pt idx="10">
                  <c:v>2952</c:v>
                </c:pt>
                <c:pt idx="11">
                  <c:v>4086</c:v>
                </c:pt>
                <c:pt idx="12">
                  <c:v>14264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AF-4ABA-B8EB-467E78F088E4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AF-4ABA-B8EB-467E78F088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4002</c:v>
                </c:pt>
                <c:pt idx="1">
                  <c:v>3629</c:v>
                </c:pt>
                <c:pt idx="2">
                  <c:v>2337</c:v>
                </c:pt>
                <c:pt idx="3">
                  <c:v>2417</c:v>
                </c:pt>
                <c:pt idx="4">
                  <c:v>133</c:v>
                </c:pt>
                <c:pt idx="5">
                  <c:v>42</c:v>
                </c:pt>
                <c:pt idx="6">
                  <c:v>112</c:v>
                </c:pt>
                <c:pt idx="7">
                  <c:v>188</c:v>
                </c:pt>
                <c:pt idx="8">
                  <c:v>53</c:v>
                </c:pt>
                <c:pt idx="9">
                  <c:v>560</c:v>
                </c:pt>
                <c:pt idx="10">
                  <c:v>3991</c:v>
                </c:pt>
                <c:pt idx="11">
                  <c:v>3911</c:v>
                </c:pt>
                <c:pt idx="12">
                  <c:v>21375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AF-4ABA-B8EB-467E78F088E4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AF-4ABA-B8EB-467E78F088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9AF-4ABA-B8EB-467E78F088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3362</c:v>
                </c:pt>
                <c:pt idx="1">
                  <c:v>3238</c:v>
                </c:pt>
                <c:pt idx="2">
                  <c:v>2853</c:v>
                </c:pt>
                <c:pt idx="3">
                  <c:v>920</c:v>
                </c:pt>
                <c:pt idx="4">
                  <c:v>71</c:v>
                </c:pt>
                <c:pt idx="5">
                  <c:v>24</c:v>
                </c:pt>
                <c:pt idx="6">
                  <c:v>146</c:v>
                </c:pt>
                <c:pt idx="7">
                  <c:v>3</c:v>
                </c:pt>
                <c:pt idx="8">
                  <c:v>102</c:v>
                </c:pt>
                <c:pt idx="12">
                  <c:v>10719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AF-4ABA-B8EB-467E78F08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AF-4ABA-B8EB-467E78F088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AF-4ABA-B8EB-467E78F088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AF-4ABA-B8EB-467E78F088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AF-4ABA-B8EB-467E78F088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AF-4ABA-B8EB-467E78F088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AF-4ABA-B8EB-467E78F088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AF-4ABA-B8EB-467E78F088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AF-4ABA-B8EB-467E78F088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AF-4ABA-B8EB-467E78F088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AF-4ABA-B8EB-467E78F088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AF-4ABA-B8EB-467E78F088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AF-4ABA-B8EB-467E78F088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AF-4ABA-B8EB-467E78F088E4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-0.15992003998001003</c:v>
                </c:pt>
                <c:pt idx="1">
                  <c:v>-0.10774317993937721</c:v>
                </c:pt>
                <c:pt idx="2">
                  <c:v>0.22079589216944795</c:v>
                </c:pt>
                <c:pt idx="3">
                  <c:v>-0.61936284650393048</c:v>
                </c:pt>
                <c:pt idx="4">
                  <c:v>-0.46616541353383456</c:v>
                </c:pt>
                <c:pt idx="5">
                  <c:v>-0.4285714285714286</c:v>
                </c:pt>
                <c:pt idx="6">
                  <c:v>0.3035714285714286</c:v>
                </c:pt>
                <c:pt idx="7">
                  <c:v>-0.98404255319148937</c:v>
                </c:pt>
                <c:pt idx="8">
                  <c:v>0.92452830188679247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-0.16990629598079454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AF-4ABA-B8EB-467E78F088E4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-0.72214876033057851</c:v>
                </c:pt>
                <c:pt idx="1">
                  <c:v>-0.61761927255550308</c:v>
                </c:pt>
                <c:pt idx="2">
                  <c:v>-0.63072741392699971</c:v>
                </c:pt>
                <c:pt idx="3">
                  <c:v>-0.79464285714285721</c:v>
                </c:pt>
                <c:pt idx="4">
                  <c:v>4.4117647058823595E-2</c:v>
                </c:pt>
                <c:pt idx="5">
                  <c:v>-0.7</c:v>
                </c:pt>
                <c:pt idx="6">
                  <c:v>-0.77223088923556937</c:v>
                </c:pt>
                <c:pt idx="7">
                  <c:v>-0.98333333333333328</c:v>
                </c:pt>
                <c:pt idx="8">
                  <c:v>-0.25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-0.68360931550518023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9AF-4ABA-B8EB-467E78F08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0F-4E0C-852A-AB4C4D6ADB7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156332</c:v>
                </c:pt>
                <c:pt idx="1">
                  <c:v>144826</c:v>
                </c:pt>
                <c:pt idx="2">
                  <c:v>154862</c:v>
                </c:pt>
                <c:pt idx="3">
                  <c:v>142052</c:v>
                </c:pt>
                <c:pt idx="4">
                  <c:v>129253</c:v>
                </c:pt>
                <c:pt idx="5">
                  <c:v>145760</c:v>
                </c:pt>
                <c:pt idx="6">
                  <c:v>181443</c:v>
                </c:pt>
                <c:pt idx="7">
                  <c:v>181850</c:v>
                </c:pt>
                <c:pt idx="8">
                  <c:v>164115</c:v>
                </c:pt>
                <c:pt idx="9">
                  <c:v>161488</c:v>
                </c:pt>
                <c:pt idx="10">
                  <c:v>145313</c:v>
                </c:pt>
                <c:pt idx="11">
                  <c:v>149462</c:v>
                </c:pt>
                <c:pt idx="12">
                  <c:v>1856756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0F-4E0C-852A-AB4C4D6ADB7D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0F-4E0C-852A-AB4C4D6ADB7D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114870</c:v>
                </c:pt>
                <c:pt idx="1">
                  <c:v>141290</c:v>
                </c:pt>
                <c:pt idx="2">
                  <c:v>148905</c:v>
                </c:pt>
                <c:pt idx="3">
                  <c:v>152510</c:v>
                </c:pt>
                <c:pt idx="4">
                  <c:v>125910</c:v>
                </c:pt>
                <c:pt idx="5">
                  <c:v>132220</c:v>
                </c:pt>
                <c:pt idx="6">
                  <c:v>159520</c:v>
                </c:pt>
                <c:pt idx="7">
                  <c:v>178525</c:v>
                </c:pt>
                <c:pt idx="8">
                  <c:v>136089</c:v>
                </c:pt>
                <c:pt idx="9">
                  <c:v>154114</c:v>
                </c:pt>
                <c:pt idx="10">
                  <c:v>153023</c:v>
                </c:pt>
                <c:pt idx="11">
                  <c:v>156141</c:v>
                </c:pt>
                <c:pt idx="12">
                  <c:v>1753117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0F-4E0C-852A-AB4C4D6ADB7D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0F-4E0C-852A-AB4C4D6ADB7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0F-4E0C-852A-AB4C4D6ADB7D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0F-4E0C-852A-AB4C4D6ADB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0F-4E0C-852A-AB4C4D6ADB7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12">
                  <c:v>1487889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0F-4E0C-852A-AB4C4D6AD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0F-4E0C-852A-AB4C4D6ADB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0F-4E0C-852A-AB4C4D6ADB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0F-4E0C-852A-AB4C4D6ADB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0F-4E0C-852A-AB4C4D6ADB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0F-4E0C-852A-AB4C4D6ADB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0F-4E0C-852A-AB4C4D6ADB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0F-4E0C-852A-AB4C4D6ADB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0F-4E0C-852A-AB4C4D6ADB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0F-4E0C-852A-AB4C4D6ADB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0F-4E0C-852A-AB4C4D6ADB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0F-4E0C-852A-AB4C4D6ADB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0F-4E0C-852A-AB4C4D6ADB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0F-4E0C-852A-AB4C4D6ADB7D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5.7881893606637425E-2</c:v>
                </c:pt>
                <c:pt idx="1">
                  <c:v>6.6411295995497888E-2</c:v>
                </c:pt>
                <c:pt idx="2">
                  <c:v>0.21032750762998353</c:v>
                </c:pt>
                <c:pt idx="3">
                  <c:v>6.7849621983636643E-2</c:v>
                </c:pt>
                <c:pt idx="4">
                  <c:v>0.1386462182540531</c:v>
                </c:pt>
                <c:pt idx="5">
                  <c:v>0.10418233313889336</c:v>
                </c:pt>
                <c:pt idx="6">
                  <c:v>4.4078326754030117E-2</c:v>
                </c:pt>
                <c:pt idx="7">
                  <c:v>-1.2976016362976517E-2</c:v>
                </c:pt>
                <c:pt idx="8">
                  <c:v>-3.2736773004263697E-2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6.8028744175830269E-2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0F-4E0C-852A-AB4C4D6ADB7D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0.10922907658061054</c:v>
                </c:pt>
                <c:pt idx="1">
                  <c:v>0.15144380152735004</c:v>
                </c:pt>
                <c:pt idx="2">
                  <c:v>0.14211362374242875</c:v>
                </c:pt>
                <c:pt idx="3">
                  <c:v>8.8770309464139885E-2</c:v>
                </c:pt>
                <c:pt idx="4">
                  <c:v>0.23729429877836483</c:v>
                </c:pt>
                <c:pt idx="5">
                  <c:v>7.7888309549945189E-2</c:v>
                </c:pt>
                <c:pt idx="6">
                  <c:v>-4.2305296980318929E-2</c:v>
                </c:pt>
                <c:pt idx="7">
                  <c:v>-1.28457519934011E-2</c:v>
                </c:pt>
                <c:pt idx="8">
                  <c:v>-0.11115985741705514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6.2403739254676793E-2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0F-4E0C-852A-AB4C4D6AD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1D-4966-B5A3-E898699A139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115438</c:v>
                </c:pt>
                <c:pt idx="1">
                  <c:v>102097</c:v>
                </c:pt>
                <c:pt idx="2">
                  <c:v>112123</c:v>
                </c:pt>
                <c:pt idx="3">
                  <c:v>108972</c:v>
                </c:pt>
                <c:pt idx="4">
                  <c:v>104051</c:v>
                </c:pt>
                <c:pt idx="5">
                  <c:v>108461</c:v>
                </c:pt>
                <c:pt idx="6">
                  <c:v>126681</c:v>
                </c:pt>
                <c:pt idx="7">
                  <c:v>134701</c:v>
                </c:pt>
                <c:pt idx="8">
                  <c:v>126374</c:v>
                </c:pt>
                <c:pt idx="9">
                  <c:v>125216</c:v>
                </c:pt>
                <c:pt idx="10">
                  <c:v>104690</c:v>
                </c:pt>
                <c:pt idx="11">
                  <c:v>109384</c:v>
                </c:pt>
                <c:pt idx="12">
                  <c:v>1378188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1D-4966-B5A3-E898699A139D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1D-4966-B5A3-E898699A139D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90631</c:v>
                </c:pt>
                <c:pt idx="1">
                  <c:v>114673</c:v>
                </c:pt>
                <c:pt idx="2">
                  <c:v>121331</c:v>
                </c:pt>
                <c:pt idx="3">
                  <c:v>129658</c:v>
                </c:pt>
                <c:pt idx="4">
                  <c:v>112218</c:v>
                </c:pt>
                <c:pt idx="5">
                  <c:v>116273</c:v>
                </c:pt>
                <c:pt idx="6">
                  <c:v>136571</c:v>
                </c:pt>
                <c:pt idx="7">
                  <c:v>151061</c:v>
                </c:pt>
                <c:pt idx="8">
                  <c:v>116897</c:v>
                </c:pt>
                <c:pt idx="9">
                  <c:v>130908</c:v>
                </c:pt>
                <c:pt idx="10">
                  <c:v>124620</c:v>
                </c:pt>
                <c:pt idx="11">
                  <c:v>127755</c:v>
                </c:pt>
                <c:pt idx="12">
                  <c:v>1472596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1D-4966-B5A3-E898699A139D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1D-4966-B5A3-E898699A139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134558</c:v>
                </c:pt>
                <c:pt idx="1">
                  <c:v>128079</c:v>
                </c:pt>
                <c:pt idx="2">
                  <c:v>117104</c:v>
                </c:pt>
                <c:pt idx="3">
                  <c:v>120355</c:v>
                </c:pt>
                <c:pt idx="4">
                  <c:v>122105</c:v>
                </c:pt>
                <c:pt idx="5">
                  <c:v>123362</c:v>
                </c:pt>
                <c:pt idx="6">
                  <c:v>139919</c:v>
                </c:pt>
                <c:pt idx="7">
                  <c:v>150474</c:v>
                </c:pt>
                <c:pt idx="8">
                  <c:v>126900</c:v>
                </c:pt>
                <c:pt idx="9">
                  <c:v>143241</c:v>
                </c:pt>
                <c:pt idx="10">
                  <c:v>135531</c:v>
                </c:pt>
                <c:pt idx="11">
                  <c:v>128235</c:v>
                </c:pt>
                <c:pt idx="12">
                  <c:v>1569863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1D-4966-B5A3-E898699A139D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1D-4966-B5A3-E898699A13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71D-4966-B5A3-E898699A139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142289</c:v>
                </c:pt>
                <c:pt idx="1">
                  <c:v>141936</c:v>
                </c:pt>
                <c:pt idx="2">
                  <c:v>145867</c:v>
                </c:pt>
                <c:pt idx="3">
                  <c:v>131033</c:v>
                </c:pt>
                <c:pt idx="4">
                  <c:v>138860</c:v>
                </c:pt>
                <c:pt idx="5">
                  <c:v>137217</c:v>
                </c:pt>
                <c:pt idx="6">
                  <c:v>146858</c:v>
                </c:pt>
                <c:pt idx="7">
                  <c:v>148337</c:v>
                </c:pt>
                <c:pt idx="8">
                  <c:v>122477</c:v>
                </c:pt>
                <c:pt idx="12">
                  <c:v>1254874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1D-4966-B5A3-E898699A1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1D-4966-B5A3-E898699A13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1D-4966-B5A3-E898699A13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1D-4966-B5A3-E898699A13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1D-4966-B5A3-E898699A13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1D-4966-B5A3-E898699A13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1D-4966-B5A3-E898699A13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1D-4966-B5A3-E898699A13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1D-4966-B5A3-E898699A13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1D-4966-B5A3-E898699A13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1D-4966-B5A3-E898699A13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1D-4966-B5A3-E898699A13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1D-4966-B5A3-E898699A13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1D-4966-B5A3-E898699A139D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5.7454777865307172E-2</c:v>
                </c:pt>
                <c:pt idx="1">
                  <c:v>0.10819103834352228</c:v>
                </c:pt>
                <c:pt idx="2">
                  <c:v>0.24561927858997135</c:v>
                </c:pt>
                <c:pt idx="3">
                  <c:v>8.8720867433841555E-2</c:v>
                </c:pt>
                <c:pt idx="4">
                  <c:v>0.1372179681421728</c:v>
                </c:pt>
                <c:pt idx="5">
                  <c:v>0.1123117329485579</c:v>
                </c:pt>
                <c:pt idx="6">
                  <c:v>4.9592978794874121E-2</c:v>
                </c:pt>
                <c:pt idx="7">
                  <c:v>-1.4201789013384425E-2</c:v>
                </c:pt>
                <c:pt idx="8">
                  <c:v>-3.4854215918045717E-2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7.9131036001018229E-2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1D-4966-B5A3-E898699A139D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0.23260104991423969</c:v>
                </c:pt>
                <c:pt idx="1">
                  <c:v>0.39020735183208122</c:v>
                </c:pt>
                <c:pt idx="2">
                  <c:v>0.30095520098463302</c:v>
                </c:pt>
                <c:pt idx="3">
                  <c:v>0.20244650001835329</c:v>
                </c:pt>
                <c:pt idx="4">
                  <c:v>0.33453787085179387</c:v>
                </c:pt>
                <c:pt idx="5">
                  <c:v>0.26512755737085225</c:v>
                </c:pt>
                <c:pt idx="6">
                  <c:v>0.15927408214333649</c:v>
                </c:pt>
                <c:pt idx="7">
                  <c:v>0.10123161669178393</c:v>
                </c:pt>
                <c:pt idx="8">
                  <c:v>-3.0837039264405619E-2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0.20788951369624353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1D-4966-B5A3-E898699A1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E3-4168-9A41-6E46188465A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100949</c:v>
                </c:pt>
                <c:pt idx="1">
                  <c:v>90864</c:v>
                </c:pt>
                <c:pt idx="2">
                  <c:v>97358</c:v>
                </c:pt>
                <c:pt idx="3">
                  <c:v>94013</c:v>
                </c:pt>
                <c:pt idx="4">
                  <c:v>87047</c:v>
                </c:pt>
                <c:pt idx="5">
                  <c:v>82588</c:v>
                </c:pt>
                <c:pt idx="6">
                  <c:v>98910</c:v>
                </c:pt>
                <c:pt idx="7">
                  <c:v>106113</c:v>
                </c:pt>
                <c:pt idx="8">
                  <c:v>97407</c:v>
                </c:pt>
                <c:pt idx="9">
                  <c:v>97469</c:v>
                </c:pt>
                <c:pt idx="10">
                  <c:v>78135</c:v>
                </c:pt>
                <c:pt idx="11">
                  <c:v>82644</c:v>
                </c:pt>
                <c:pt idx="12">
                  <c:v>1113497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E3-4168-9A41-6E46188465AE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E3-4168-9A41-6E46188465AE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73133</c:v>
                </c:pt>
                <c:pt idx="1">
                  <c:v>90824</c:v>
                </c:pt>
                <c:pt idx="2">
                  <c:v>93707</c:v>
                </c:pt>
                <c:pt idx="3">
                  <c:v>104823</c:v>
                </c:pt>
                <c:pt idx="4">
                  <c:v>85028</c:v>
                </c:pt>
                <c:pt idx="5">
                  <c:v>88450</c:v>
                </c:pt>
                <c:pt idx="6">
                  <c:v>106881</c:v>
                </c:pt>
                <c:pt idx="7">
                  <c:v>121705</c:v>
                </c:pt>
                <c:pt idx="8">
                  <c:v>91809</c:v>
                </c:pt>
                <c:pt idx="9">
                  <c:v>104534</c:v>
                </c:pt>
                <c:pt idx="10">
                  <c:v>99553</c:v>
                </c:pt>
                <c:pt idx="11">
                  <c:v>101660</c:v>
                </c:pt>
                <c:pt idx="12">
                  <c:v>1162107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E3-4168-9A41-6E46188465AE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E3-4168-9A41-6E46188465A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113052</c:v>
                </c:pt>
                <c:pt idx="1">
                  <c:v>109569</c:v>
                </c:pt>
                <c:pt idx="2">
                  <c:v>96770</c:v>
                </c:pt>
                <c:pt idx="3">
                  <c:v>98829</c:v>
                </c:pt>
                <c:pt idx="4">
                  <c:v>95544</c:v>
                </c:pt>
                <c:pt idx="5">
                  <c:v>98589</c:v>
                </c:pt>
                <c:pt idx="6">
                  <c:v>111016</c:v>
                </c:pt>
                <c:pt idx="7">
                  <c:v>120661</c:v>
                </c:pt>
                <c:pt idx="8">
                  <c:v>98874</c:v>
                </c:pt>
                <c:pt idx="9">
                  <c:v>116543</c:v>
                </c:pt>
                <c:pt idx="10">
                  <c:v>110808</c:v>
                </c:pt>
                <c:pt idx="11">
                  <c:v>103266</c:v>
                </c:pt>
                <c:pt idx="12">
                  <c:v>1273521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E3-4168-9A41-6E46188465AE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E3-4168-9A41-6E46188465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E3-4168-9A41-6E46188465A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113741</c:v>
                </c:pt>
                <c:pt idx="1">
                  <c:v>113810</c:v>
                </c:pt>
                <c:pt idx="2">
                  <c:v>116605</c:v>
                </c:pt>
                <c:pt idx="3">
                  <c:v>107032</c:v>
                </c:pt>
                <c:pt idx="4">
                  <c:v>108036</c:v>
                </c:pt>
                <c:pt idx="5">
                  <c:v>106021</c:v>
                </c:pt>
                <c:pt idx="6">
                  <c:v>115402</c:v>
                </c:pt>
                <c:pt idx="7">
                  <c:v>117130</c:v>
                </c:pt>
                <c:pt idx="8">
                  <c:v>96825</c:v>
                </c:pt>
                <c:pt idx="12">
                  <c:v>994602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E3-4168-9A41-6E461884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E3-4168-9A41-6E46188465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E3-4168-9A41-6E46188465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E3-4168-9A41-6E46188465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E3-4168-9A41-6E46188465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E3-4168-9A41-6E46188465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E3-4168-9A41-6E46188465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E3-4168-9A41-6E46188465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E3-4168-9A41-6E46188465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E3-4168-9A41-6E46188465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E3-4168-9A41-6E46188465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E3-4168-9A41-6E46188465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E3-4168-9A41-6E46188465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E3-4168-9A41-6E46188465AE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6.0945405654035945E-3</c:v>
                </c:pt>
                <c:pt idx="1">
                  <c:v>3.8706203396946304E-2</c:v>
                </c:pt>
                <c:pt idx="2">
                  <c:v>0.20497054872377807</c:v>
                </c:pt>
                <c:pt idx="3">
                  <c:v>8.3001952868085205E-2</c:v>
                </c:pt>
                <c:pt idx="4">
                  <c:v>0.13074604370761111</c:v>
                </c:pt>
                <c:pt idx="5">
                  <c:v>7.5383663491870312E-2</c:v>
                </c:pt>
                <c:pt idx="6">
                  <c:v>3.9507818692801067E-2</c:v>
                </c:pt>
                <c:pt idx="7">
                  <c:v>-2.926380520632188E-2</c:v>
                </c:pt>
                <c:pt idx="8">
                  <c:v>-2.0723344863159188E-2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5.4828487311539664E-2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E3-4168-9A41-6E46188465AE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0.1267174513863436</c:v>
                </c:pt>
                <c:pt idx="1">
                  <c:v>0.25253125550272926</c:v>
                </c:pt>
                <c:pt idx="2">
                  <c:v>0.19769305039133922</c:v>
                </c:pt>
                <c:pt idx="3">
                  <c:v>0.13848084839330732</c:v>
                </c:pt>
                <c:pt idx="4">
                  <c:v>0.24112261192229489</c:v>
                </c:pt>
                <c:pt idx="5">
                  <c:v>0.28373371434106653</c:v>
                </c:pt>
                <c:pt idx="6">
                  <c:v>0.16673743807501773</c:v>
                </c:pt>
                <c:pt idx="7">
                  <c:v>0.10382328272690433</c:v>
                </c:pt>
                <c:pt idx="8">
                  <c:v>-5.9749299331670613E-3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0.1629385126436862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E3-4168-9A41-6E461884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81-46AA-AFC3-AA2ACF27824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14489</c:v>
                </c:pt>
                <c:pt idx="1">
                  <c:v>11233</c:v>
                </c:pt>
                <c:pt idx="2">
                  <c:v>14765</c:v>
                </c:pt>
                <c:pt idx="3">
                  <c:v>14959</c:v>
                </c:pt>
                <c:pt idx="4">
                  <c:v>17004</c:v>
                </c:pt>
                <c:pt idx="5">
                  <c:v>25873</c:v>
                </c:pt>
                <c:pt idx="6">
                  <c:v>27771</c:v>
                </c:pt>
                <c:pt idx="7">
                  <c:v>28588</c:v>
                </c:pt>
                <c:pt idx="8">
                  <c:v>28967</c:v>
                </c:pt>
                <c:pt idx="9">
                  <c:v>27747</c:v>
                </c:pt>
                <c:pt idx="10">
                  <c:v>26555</c:v>
                </c:pt>
                <c:pt idx="11">
                  <c:v>26740</c:v>
                </c:pt>
                <c:pt idx="12">
                  <c:v>264691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1-46AA-AFC3-AA2ACF27824C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81-46AA-AFC3-AA2ACF27824C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17498</c:v>
                </c:pt>
                <c:pt idx="1">
                  <c:v>23849</c:v>
                </c:pt>
                <c:pt idx="2">
                  <c:v>27624</c:v>
                </c:pt>
                <c:pt idx="3">
                  <c:v>24835</c:v>
                </c:pt>
                <c:pt idx="4">
                  <c:v>27190</c:v>
                </c:pt>
                <c:pt idx="5">
                  <c:v>27823</c:v>
                </c:pt>
                <c:pt idx="6">
                  <c:v>29690</c:v>
                </c:pt>
                <c:pt idx="7">
                  <c:v>29356</c:v>
                </c:pt>
                <c:pt idx="8">
                  <c:v>25088</c:v>
                </c:pt>
                <c:pt idx="9">
                  <c:v>26374</c:v>
                </c:pt>
                <c:pt idx="10">
                  <c:v>25067</c:v>
                </c:pt>
                <c:pt idx="11">
                  <c:v>26095</c:v>
                </c:pt>
                <c:pt idx="12">
                  <c:v>310489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81-46AA-AFC3-AA2ACF27824C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81-46AA-AFC3-AA2ACF27824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21506</c:v>
                </c:pt>
                <c:pt idx="1">
                  <c:v>18510</c:v>
                </c:pt>
                <c:pt idx="2">
                  <c:v>20334</c:v>
                </c:pt>
                <c:pt idx="3">
                  <c:v>21526</c:v>
                </c:pt>
                <c:pt idx="4">
                  <c:v>26561</c:v>
                </c:pt>
                <c:pt idx="5">
                  <c:v>24773</c:v>
                </c:pt>
                <c:pt idx="6">
                  <c:v>28903</c:v>
                </c:pt>
                <c:pt idx="7">
                  <c:v>29813</c:v>
                </c:pt>
                <c:pt idx="8">
                  <c:v>28026</c:v>
                </c:pt>
                <c:pt idx="9">
                  <c:v>26698</c:v>
                </c:pt>
                <c:pt idx="10">
                  <c:v>24723</c:v>
                </c:pt>
                <c:pt idx="11">
                  <c:v>24969</c:v>
                </c:pt>
                <c:pt idx="12">
                  <c:v>296342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81-46AA-AFC3-AA2ACF27824C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81-46AA-AFC3-AA2ACF2782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A81-46AA-AFC3-AA2ACF27824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28548</c:v>
                </c:pt>
                <c:pt idx="1">
                  <c:v>28126</c:v>
                </c:pt>
                <c:pt idx="2">
                  <c:v>29262</c:v>
                </c:pt>
                <c:pt idx="3">
                  <c:v>24001</c:v>
                </c:pt>
                <c:pt idx="4">
                  <c:v>30824</c:v>
                </c:pt>
                <c:pt idx="5">
                  <c:v>31196</c:v>
                </c:pt>
                <c:pt idx="6">
                  <c:v>31456</c:v>
                </c:pt>
                <c:pt idx="7">
                  <c:v>31207</c:v>
                </c:pt>
                <c:pt idx="8">
                  <c:v>25652</c:v>
                </c:pt>
                <c:pt idx="12">
                  <c:v>260272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81-46AA-AFC3-AA2ACF278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81-46AA-AFC3-AA2ACF2782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81-46AA-AFC3-AA2ACF2782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81-46AA-AFC3-AA2ACF2782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81-46AA-AFC3-AA2ACF2782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81-46AA-AFC3-AA2ACF2782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81-46AA-AFC3-AA2ACF2782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81-46AA-AFC3-AA2ACF2782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81-46AA-AFC3-AA2ACF2782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81-46AA-AFC3-AA2ACF2782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81-46AA-AFC3-AA2ACF2782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81-46AA-AFC3-AA2ACF2782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81-46AA-AFC3-AA2ACF2782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81-46AA-AFC3-AA2ACF27824C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0.32744350413838008</c:v>
                </c:pt>
                <c:pt idx="1">
                  <c:v>0.51950297136682866</c:v>
                </c:pt>
                <c:pt idx="2">
                  <c:v>0.43906757155503096</c:v>
                </c:pt>
                <c:pt idx="3">
                  <c:v>0.11497723682988004</c:v>
                </c:pt>
                <c:pt idx="4">
                  <c:v>0.16049847520801164</c:v>
                </c:pt>
                <c:pt idx="5">
                  <c:v>0.25927420982521299</c:v>
                </c:pt>
                <c:pt idx="6">
                  <c:v>8.8329931149015772E-2</c:v>
                </c:pt>
                <c:pt idx="7">
                  <c:v>4.6758125649884352E-2</c:v>
                </c:pt>
                <c:pt idx="8">
                  <c:v>-8.470705773210585E-2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0.1833127227758784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81-46AA-AFC3-AA2ACF27824C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0.97032231347919118</c:v>
                </c:pt>
                <c:pt idx="1">
                  <c:v>1.5038725184723583</c:v>
                </c:pt>
                <c:pt idx="2">
                  <c:v>0.98184896715204872</c:v>
                </c:pt>
                <c:pt idx="3">
                  <c:v>0.60445216926265122</c:v>
                </c:pt>
                <c:pt idx="4">
                  <c:v>0.81274994119030808</c:v>
                </c:pt>
                <c:pt idx="5">
                  <c:v>0.20573570904031224</c:v>
                </c:pt>
                <c:pt idx="6">
                  <c:v>0.13269237693997327</c:v>
                </c:pt>
                <c:pt idx="7">
                  <c:v>9.1611865118231384E-2</c:v>
                </c:pt>
                <c:pt idx="8">
                  <c:v>-0.11444057030413923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0.41722525034168445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81-46AA-AFC3-AA2ACF278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D9-4FB5-8EA5-1BBA241984E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40894</c:v>
                </c:pt>
                <c:pt idx="1">
                  <c:v>42729</c:v>
                </c:pt>
                <c:pt idx="2">
                  <c:v>42739</c:v>
                </c:pt>
                <c:pt idx="3">
                  <c:v>33080</c:v>
                </c:pt>
                <c:pt idx="4">
                  <c:v>25202</c:v>
                </c:pt>
                <c:pt idx="5">
                  <c:v>37299</c:v>
                </c:pt>
                <c:pt idx="6">
                  <c:v>54762</c:v>
                </c:pt>
                <c:pt idx="7">
                  <c:v>47149</c:v>
                </c:pt>
                <c:pt idx="8">
                  <c:v>37741</c:v>
                </c:pt>
                <c:pt idx="9">
                  <c:v>36272</c:v>
                </c:pt>
                <c:pt idx="10">
                  <c:v>40623</c:v>
                </c:pt>
                <c:pt idx="11">
                  <c:v>40078</c:v>
                </c:pt>
                <c:pt idx="12">
                  <c:v>478568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D9-4FB5-8EA5-1BBA241984EA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D9-4FB5-8EA5-1BBA241984EA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24239</c:v>
                </c:pt>
                <c:pt idx="1">
                  <c:v>26617</c:v>
                </c:pt>
                <c:pt idx="2">
                  <c:v>27574</c:v>
                </c:pt>
                <c:pt idx="3">
                  <c:v>22852</c:v>
                </c:pt>
                <c:pt idx="4">
                  <c:v>13692</c:v>
                </c:pt>
                <c:pt idx="5">
                  <c:v>15947</c:v>
                </c:pt>
                <c:pt idx="6">
                  <c:v>22949</c:v>
                </c:pt>
                <c:pt idx="7">
                  <c:v>27464</c:v>
                </c:pt>
                <c:pt idx="8">
                  <c:v>19192</c:v>
                </c:pt>
                <c:pt idx="9">
                  <c:v>23206</c:v>
                </c:pt>
                <c:pt idx="10">
                  <c:v>28403</c:v>
                </c:pt>
                <c:pt idx="11">
                  <c:v>28386</c:v>
                </c:pt>
                <c:pt idx="12">
                  <c:v>280521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D9-4FB5-8EA5-1BBA241984EA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D9-4FB5-8EA5-1BBA241984E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29362</c:v>
                </c:pt>
                <c:pt idx="1">
                  <c:v>28295</c:v>
                </c:pt>
                <c:pt idx="2">
                  <c:v>29030</c:v>
                </c:pt>
                <c:pt idx="3">
                  <c:v>24480</c:v>
                </c:pt>
                <c:pt idx="4">
                  <c:v>18346</c:v>
                </c:pt>
                <c:pt idx="5">
                  <c:v>18927</c:v>
                </c:pt>
                <c:pt idx="6">
                  <c:v>26512</c:v>
                </c:pt>
                <c:pt idx="7">
                  <c:v>31400</c:v>
                </c:pt>
                <c:pt idx="8">
                  <c:v>23909</c:v>
                </c:pt>
                <c:pt idx="9">
                  <c:v>27467</c:v>
                </c:pt>
                <c:pt idx="10">
                  <c:v>28858</c:v>
                </c:pt>
                <c:pt idx="11">
                  <c:v>30289</c:v>
                </c:pt>
                <c:pt idx="12">
                  <c:v>316875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D9-4FB5-8EA5-1BBA241984EA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D9-4FB5-8EA5-1BBA241984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D9-4FB5-8EA5-1BBA241984E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31119</c:v>
                </c:pt>
                <c:pt idx="1">
                  <c:v>24823</c:v>
                </c:pt>
                <c:pt idx="2">
                  <c:v>31003</c:v>
                </c:pt>
                <c:pt idx="3">
                  <c:v>23629</c:v>
                </c:pt>
                <c:pt idx="4">
                  <c:v>21064</c:v>
                </c:pt>
                <c:pt idx="5">
                  <c:v>19896</c:v>
                </c:pt>
                <c:pt idx="6">
                  <c:v>26909</c:v>
                </c:pt>
                <c:pt idx="7">
                  <c:v>31177</c:v>
                </c:pt>
                <c:pt idx="8">
                  <c:v>23395</c:v>
                </c:pt>
                <c:pt idx="12">
                  <c:v>233015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D9-4FB5-8EA5-1BBA24198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D9-4FB5-8EA5-1BBA241984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D9-4FB5-8EA5-1BBA241984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D9-4FB5-8EA5-1BBA241984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D9-4FB5-8EA5-1BBA241984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D9-4FB5-8EA5-1BBA241984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D9-4FB5-8EA5-1BBA241984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D9-4FB5-8EA5-1BBA241984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D9-4FB5-8EA5-1BBA241984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D9-4FB5-8EA5-1BBA241984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D9-4FB5-8EA5-1BBA241984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D9-4FB5-8EA5-1BBA241984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D9-4FB5-8EA5-1BBA241984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D9-4FB5-8EA5-1BBA241984EA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5.9839248007628854E-2</c:v>
                </c:pt>
                <c:pt idx="1">
                  <c:v>-0.12270719208340697</c:v>
                </c:pt>
                <c:pt idx="2">
                  <c:v>6.7964174991388182E-2</c:v>
                </c:pt>
                <c:pt idx="3">
                  <c:v>-3.4763071895424824E-2</c:v>
                </c:pt>
                <c:pt idx="4">
                  <c:v>0.14815218576256406</c:v>
                </c:pt>
                <c:pt idx="5">
                  <c:v>5.1196703122523335E-2</c:v>
                </c:pt>
                <c:pt idx="6">
                  <c:v>1.4974351237175609E-2</c:v>
                </c:pt>
                <c:pt idx="7">
                  <c:v>-7.1019108280254706E-3</c:v>
                </c:pt>
                <c:pt idx="8">
                  <c:v>-2.1498180601447148E-2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1.1960340656906654E-2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D9-4FB5-8EA5-1BBA241984EA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-0.23903262092238475</c:v>
                </c:pt>
                <c:pt idx="1">
                  <c:v>-0.41905965503522202</c:v>
                </c:pt>
                <c:pt idx="2">
                  <c:v>-0.27459697232036318</c:v>
                </c:pt>
                <c:pt idx="3">
                  <c:v>-0.28570133010882703</c:v>
                </c:pt>
                <c:pt idx="4">
                  <c:v>-0.16419331799063563</c:v>
                </c:pt>
                <c:pt idx="5">
                  <c:v>-0.46658087348186283</c:v>
                </c:pt>
                <c:pt idx="6">
                  <c:v>-0.50861911544501659</c:v>
                </c:pt>
                <c:pt idx="7">
                  <c:v>-0.33875585908502837</c:v>
                </c:pt>
                <c:pt idx="8">
                  <c:v>-0.38011711401393711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-0.35559120009955891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D9-4FB5-8EA5-1BBA24198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66-4F11-991F-C4AD724E8B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7.9195542046605878</c:v>
                </c:pt>
                <c:pt idx="1">
                  <c:v>7.5339957342766475</c:v>
                </c:pt>
                <c:pt idx="2">
                  <c:v>7.0478314294816364</c:v>
                </c:pt>
                <c:pt idx="3">
                  <c:v>7.060589492519509</c:v>
                </c:pt>
                <c:pt idx="4">
                  <c:v>8.7339009392526528</c:v>
                </c:pt>
                <c:pt idx="5">
                  <c:v>7.5460757920894599</c:v>
                </c:pt>
                <c:pt idx="6">
                  <c:v>7.2991793386434951</c:v>
                </c:pt>
                <c:pt idx="7">
                  <c:v>7.3596665182726939</c:v>
                </c:pt>
                <c:pt idx="8">
                  <c:v>7.4095895977245023</c:v>
                </c:pt>
                <c:pt idx="9">
                  <c:v>7.0818751918607203</c:v>
                </c:pt>
                <c:pt idx="10">
                  <c:v>7.4287101886406628</c:v>
                </c:pt>
                <c:pt idx="11">
                  <c:v>7.1260608372270431</c:v>
                </c:pt>
                <c:pt idx="12">
                  <c:v>7.4203753436920517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66-4F11-991F-C4AD724E8BFC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66-4F11-991F-C4AD724E8BFC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7.3644056930375692</c:v>
                </c:pt>
                <c:pt idx="1">
                  <c:v>6.5212775777716239</c:v>
                </c:pt>
                <c:pt idx="2">
                  <c:v>6.6980792586928164</c:v>
                </c:pt>
                <c:pt idx="3">
                  <c:v>6.3827739181384446</c:v>
                </c:pt>
                <c:pt idx="4">
                  <c:v>6.2174707421855713</c:v>
                </c:pt>
                <c:pt idx="5">
                  <c:v>7.000953086942709</c:v>
                </c:pt>
                <c:pt idx="6">
                  <c:v>6.9023408766388297</c:v>
                </c:pt>
                <c:pt idx="7">
                  <c:v>7.2397501926274384</c:v>
                </c:pt>
                <c:pt idx="8">
                  <c:v>6.7605067064083455</c:v>
                </c:pt>
                <c:pt idx="9">
                  <c:v>6.9025843149549875</c:v>
                </c:pt>
                <c:pt idx="10">
                  <c:v>7.2594999762797094</c:v>
                </c:pt>
                <c:pt idx="11">
                  <c:v>6.7056474124973162</c:v>
                </c:pt>
                <c:pt idx="12">
                  <c:v>6.81836284648623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66-4F11-991F-C4AD724E8BFC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66-4F11-991F-C4AD724E8B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66-4F11-991F-C4AD724E8BFC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66-4F11-991F-C4AD724E8B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266-4F11-991F-C4AD724E8B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12">
                  <c:v>6.958735548321922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66-4F11-991F-C4AD724E8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66-4F11-991F-C4AD724E8B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66-4F11-991F-C4AD724E8B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66-4F11-991F-C4AD724E8B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66-4F11-991F-C4AD724E8B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66-4F11-991F-C4AD724E8B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66-4F11-991F-C4AD724E8B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66-4F11-991F-C4AD724E8B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66-4F11-991F-C4AD724E8B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66-4F11-991F-C4AD724E8B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66-4F11-991F-C4AD724E8B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66-4F11-991F-C4AD724E8B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66-4F11-991F-C4AD724E8B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66-4F11-991F-C4AD724E8BFC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0.36740964097852657</c:v>
                </c:pt>
                <c:pt idx="1">
                  <c:v>0.19769625393772916</c:v>
                </c:pt>
                <c:pt idx="2">
                  <c:v>-0.27220910782744934</c:v>
                </c:pt>
                <c:pt idx="3">
                  <c:v>0.79779745692794357</c:v>
                </c:pt>
                <c:pt idx="4">
                  <c:v>0.30172239178513394</c:v>
                </c:pt>
                <c:pt idx="5">
                  <c:v>0.12379264811624147</c:v>
                </c:pt>
                <c:pt idx="6">
                  <c:v>0.12477329316483932</c:v>
                </c:pt>
                <c:pt idx="7">
                  <c:v>-4.3622046735430686E-2</c:v>
                </c:pt>
                <c:pt idx="8">
                  <c:v>6.4517329798760237E-2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0.17092334980118018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66-4F11-991F-C4AD724E8BFC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-0.26357186470473781</c:v>
                </c:pt>
                <c:pt idx="1">
                  <c:v>-0.5627570736855354</c:v>
                </c:pt>
                <c:pt idx="2">
                  <c:v>-0.58233939848295257</c:v>
                </c:pt>
                <c:pt idx="3">
                  <c:v>-9.540147180345393E-2</c:v>
                </c:pt>
                <c:pt idx="4">
                  <c:v>-1.9138233240025357</c:v>
                </c:pt>
                <c:pt idx="5">
                  <c:v>-0.66752406493215499</c:v>
                </c:pt>
                <c:pt idx="6">
                  <c:v>-0.31862255561212116</c:v>
                </c:pt>
                <c:pt idx="7">
                  <c:v>-0.2695760723625078</c:v>
                </c:pt>
                <c:pt idx="8">
                  <c:v>-0.5229877659805684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-0.53510026602479233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266-4F11-991F-C4AD724E8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1A-49F5-B2C9-8CB9610E901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4.7893120393120396</c:v>
                </c:pt>
                <c:pt idx="1">
                  <c:v>3.8033419023136248</c:v>
                </c:pt>
                <c:pt idx="2">
                  <c:v>3.8112359550561798</c:v>
                </c:pt>
                <c:pt idx="3">
                  <c:v>4.5026146419951729</c:v>
                </c:pt>
                <c:pt idx="4">
                  <c:v>5.79195436805764</c:v>
                </c:pt>
                <c:pt idx="5">
                  <c:v>6.8252631578947369</c:v>
                </c:pt>
                <c:pt idx="6">
                  <c:v>3.4445435622955696</c:v>
                </c:pt>
                <c:pt idx="7">
                  <c:v>3.7913226032190344</c:v>
                </c:pt>
                <c:pt idx="8">
                  <c:v>4.485606579849212</c:v>
                </c:pt>
                <c:pt idx="9">
                  <c:v>3.807153965785381</c:v>
                </c:pt>
                <c:pt idx="10">
                  <c:v>3.5686884396060137</c:v>
                </c:pt>
                <c:pt idx="11">
                  <c:v>3.6236462093862816</c:v>
                </c:pt>
                <c:pt idx="12">
                  <c:v>4.2325295653509443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1A-49F5-B2C9-8CB9610E9014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1A-49F5-B2C9-8CB9610E9014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5.724462365591398</c:v>
                </c:pt>
                <c:pt idx="1">
                  <c:v>2.9379509379509381</c:v>
                </c:pt>
                <c:pt idx="2">
                  <c:v>3.2213947190250507</c:v>
                </c:pt>
                <c:pt idx="3">
                  <c:v>2.8110674525212835</c:v>
                </c:pt>
                <c:pt idx="4">
                  <c:v>2.6286314315715784</c:v>
                </c:pt>
                <c:pt idx="5">
                  <c:v>3.6400807672892479</c:v>
                </c:pt>
                <c:pt idx="6">
                  <c:v>4.1811648079306076</c:v>
                </c:pt>
                <c:pt idx="7">
                  <c:v>4.0331521739130434</c:v>
                </c:pt>
                <c:pt idx="8">
                  <c:v>3.5713871154962273</c:v>
                </c:pt>
                <c:pt idx="9">
                  <c:v>3.554815263476681</c:v>
                </c:pt>
                <c:pt idx="10">
                  <c:v>3.6112132352941178</c:v>
                </c:pt>
                <c:pt idx="11">
                  <c:v>4.1630076838638859</c:v>
                </c:pt>
                <c:pt idx="12">
                  <c:v>3.6206255806751315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1A-49F5-B2C9-8CB9610E9014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1A-49F5-B2C9-8CB9610E901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4.65979381443299</c:v>
                </c:pt>
                <c:pt idx="1">
                  <c:v>4.0410122164048863</c:v>
                </c:pt>
                <c:pt idx="2">
                  <c:v>3.6146943353897925</c:v>
                </c:pt>
                <c:pt idx="3">
                  <c:v>2.8504016064257027</c:v>
                </c:pt>
                <c:pt idx="4">
                  <c:v>3.2831715210355985</c:v>
                </c:pt>
                <c:pt idx="5">
                  <c:v>3.3483852529294085</c:v>
                </c:pt>
                <c:pt idx="6">
                  <c:v>3.8014415252266915</c:v>
                </c:pt>
                <c:pt idx="7">
                  <c:v>4.0018788163457026</c:v>
                </c:pt>
                <c:pt idx="8">
                  <c:v>3.6274393849793021</c:v>
                </c:pt>
                <c:pt idx="9">
                  <c:v>3.2132940681531341</c:v>
                </c:pt>
                <c:pt idx="10">
                  <c:v>3.4485981308411215</c:v>
                </c:pt>
                <c:pt idx="11">
                  <c:v>3.404673393520977</c:v>
                </c:pt>
                <c:pt idx="12">
                  <c:v>3.5630895121494159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1A-49F5-B2C9-8CB9610E9014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1A-49F5-B2C9-8CB9610E90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1A-49F5-B2C9-8CB9610E901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4.4990310077519382</c:v>
                </c:pt>
                <c:pt idx="1">
                  <c:v>2.5011169024571855</c:v>
                </c:pt>
                <c:pt idx="2">
                  <c:v>3.1333333333333333</c:v>
                </c:pt>
                <c:pt idx="3">
                  <c:v>3.7895878524945772</c:v>
                </c:pt>
                <c:pt idx="4">
                  <c:v>3.0149592021758838</c:v>
                </c:pt>
                <c:pt idx="5">
                  <c:v>3.406364301389905</c:v>
                </c:pt>
                <c:pt idx="6">
                  <c:v>3.6836089494163424</c:v>
                </c:pt>
                <c:pt idx="7">
                  <c:v>3.593650159744409</c:v>
                </c:pt>
                <c:pt idx="8">
                  <c:v>3.963002114164905</c:v>
                </c:pt>
                <c:pt idx="12">
                  <c:v>3.5193077056879458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1A-49F5-B2C9-8CB9610E9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1A-49F5-B2C9-8CB9610E90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1A-49F5-B2C9-8CB9610E90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1A-49F5-B2C9-8CB9610E90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1A-49F5-B2C9-8CB9610E90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1A-49F5-B2C9-8CB9610E90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1A-49F5-B2C9-8CB9610E90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1A-49F5-B2C9-8CB9610E90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1A-49F5-B2C9-8CB9610E90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1A-49F5-B2C9-8CB9610E90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1A-49F5-B2C9-8CB9610E90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1A-49F5-B2C9-8CB9610E90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1A-49F5-B2C9-8CB9610E90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1A-49F5-B2C9-8CB9610E9014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-0.16076280668105181</c:v>
                </c:pt>
                <c:pt idx="1">
                  <c:v>-1.5398953139477007</c:v>
                </c:pt>
                <c:pt idx="2">
                  <c:v>-0.48136100205645915</c:v>
                </c:pt>
                <c:pt idx="3">
                  <c:v>0.93918624606887446</c:v>
                </c:pt>
                <c:pt idx="4">
                  <c:v>-0.26821231885971475</c:v>
                </c:pt>
                <c:pt idx="5">
                  <c:v>5.7979048460496507E-2</c:v>
                </c:pt>
                <c:pt idx="6">
                  <c:v>-0.11783257581034912</c:v>
                </c:pt>
                <c:pt idx="7">
                  <c:v>-0.40822865660129359</c:v>
                </c:pt>
                <c:pt idx="8">
                  <c:v>0.33556272918560293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-9.2009057929188121E-2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1A-49F5-B2C9-8CB9610E9014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-0.29028103156010143</c:v>
                </c:pt>
                <c:pt idx="1">
                  <c:v>-1.3022249998564392</c:v>
                </c:pt>
                <c:pt idx="2">
                  <c:v>-0.67790262172284654</c:v>
                </c:pt>
                <c:pt idx="3">
                  <c:v>-0.71302678950059573</c:v>
                </c:pt>
                <c:pt idx="4">
                  <c:v>-2.7769951658817562</c:v>
                </c:pt>
                <c:pt idx="5">
                  <c:v>-3.4188988565048319</c:v>
                </c:pt>
                <c:pt idx="6">
                  <c:v>0.23906538712077285</c:v>
                </c:pt>
                <c:pt idx="7">
                  <c:v>-0.19767244347462531</c:v>
                </c:pt>
                <c:pt idx="8">
                  <c:v>-0.52260446568430696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-0.82688913255126195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1A-49F5-B2C9-8CB9610E9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02-48A0-9FF5-CA3CB770BDD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3.5772179627601313</c:v>
                </c:pt>
                <c:pt idx="1">
                  <c:v>3.0201765447667088</c:v>
                </c:pt>
                <c:pt idx="2">
                  <c:v>2.6838193253287592</c:v>
                </c:pt>
                <c:pt idx="3">
                  <c:v>4.5868725868725866</c:v>
                </c:pt>
                <c:pt idx="4">
                  <c:v>11.237410071942445</c:v>
                </c:pt>
                <c:pt idx="5">
                  <c:v>6.9779411764705879</c:v>
                </c:pt>
                <c:pt idx="6">
                  <c:v>4.9152876280535853</c:v>
                </c:pt>
                <c:pt idx="7">
                  <c:v>5.3558235959291371</c:v>
                </c:pt>
                <c:pt idx="8">
                  <c:v>4.2733615748816343</c:v>
                </c:pt>
                <c:pt idx="9">
                  <c:v>3.8845196615231457</c:v>
                </c:pt>
                <c:pt idx="10">
                  <c:v>4.3718592964824117</c:v>
                </c:pt>
                <c:pt idx="11">
                  <c:v>4.5031347962382444</c:v>
                </c:pt>
                <c:pt idx="12">
                  <c:v>4.7410451007879342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02-48A0-9FF5-CA3CB770BDD6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02-48A0-9FF5-CA3CB770BDD6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5.7339805825242722</c:v>
                </c:pt>
                <c:pt idx="1">
                  <c:v>4.2582524271844662</c:v>
                </c:pt>
                <c:pt idx="2">
                  <c:v>4.8299445471349349</c:v>
                </c:pt>
                <c:pt idx="3">
                  <c:v>3.7936046511627906</c:v>
                </c:pt>
                <c:pt idx="4">
                  <c:v>3.9125596184419713</c:v>
                </c:pt>
                <c:pt idx="5">
                  <c:v>5.4429347826086953</c:v>
                </c:pt>
                <c:pt idx="6">
                  <c:v>6.2126563649742454</c:v>
                </c:pt>
                <c:pt idx="7">
                  <c:v>6.4098601913171454</c:v>
                </c:pt>
                <c:pt idx="8">
                  <c:v>5.5612691466083151</c:v>
                </c:pt>
                <c:pt idx="9">
                  <c:v>4.6286201022146507</c:v>
                </c:pt>
                <c:pt idx="10">
                  <c:v>4.5814977973568283</c:v>
                </c:pt>
                <c:pt idx="11">
                  <c:v>4.6321559074299632</c:v>
                </c:pt>
                <c:pt idx="12">
                  <c:v>5.2284492213204654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02-48A0-9FF5-CA3CB770BDD6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02-48A0-9FF5-CA3CB770BDD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5.0429362880886428</c:v>
                </c:pt>
                <c:pt idx="1">
                  <c:v>4.5245579567779961</c:v>
                </c:pt>
                <c:pt idx="2">
                  <c:v>4.1807228915662646</c:v>
                </c:pt>
                <c:pt idx="3">
                  <c:v>4.0883054892601436</c:v>
                </c:pt>
                <c:pt idx="4">
                  <c:v>3.9587750294464077</c:v>
                </c:pt>
                <c:pt idx="5">
                  <c:v>4.3403590944574555</c:v>
                </c:pt>
                <c:pt idx="6">
                  <c:v>5.4324683965402532</c:v>
                </c:pt>
                <c:pt idx="7">
                  <c:v>5.612125162972621</c:v>
                </c:pt>
                <c:pt idx="8">
                  <c:v>5.5102239532619279</c:v>
                </c:pt>
                <c:pt idx="9">
                  <c:v>4.8662790697674421</c:v>
                </c:pt>
                <c:pt idx="10">
                  <c:v>4.4314049586776862</c:v>
                </c:pt>
                <c:pt idx="11">
                  <c:v>4.2139201637666321</c:v>
                </c:pt>
                <c:pt idx="12">
                  <c:v>4.7866134751773046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02-48A0-9FF5-CA3CB770BDD6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02-48A0-9FF5-CA3CB770BD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02-48A0-9FF5-CA3CB770BDD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5.8047722342733188</c:v>
                </c:pt>
                <c:pt idx="1">
                  <c:v>3.5454545454545454</c:v>
                </c:pt>
                <c:pt idx="2">
                  <c:v>4.1143911439114387</c:v>
                </c:pt>
                <c:pt idx="3">
                  <c:v>4.7992895204262878</c:v>
                </c:pt>
                <c:pt idx="4">
                  <c:v>4.9326145552560643</c:v>
                </c:pt>
                <c:pt idx="5">
                  <c:v>4.7995337995337994</c:v>
                </c:pt>
                <c:pt idx="6">
                  <c:v>6.0435855263157894</c:v>
                </c:pt>
                <c:pt idx="7">
                  <c:v>5.8556461001164148</c:v>
                </c:pt>
                <c:pt idx="8">
                  <c:v>5.8552746294681777</c:v>
                </c:pt>
                <c:pt idx="12">
                  <c:v>5.2938305593793018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02-48A0-9FF5-CA3CB770B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02-48A0-9FF5-CA3CB770BD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02-48A0-9FF5-CA3CB770BD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02-48A0-9FF5-CA3CB770BD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02-48A0-9FF5-CA3CB770BD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02-48A0-9FF5-CA3CB770BD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02-48A0-9FF5-CA3CB770BD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02-48A0-9FF5-CA3CB770BD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02-48A0-9FF5-CA3CB770BD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02-48A0-9FF5-CA3CB770BD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02-48A0-9FF5-CA3CB770BD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02-48A0-9FF5-CA3CB770BD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02-48A0-9FF5-CA3CB770BD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02-48A0-9FF5-CA3CB770BDD6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0.76183594618467598</c:v>
                </c:pt>
                <c:pt idx="1">
                  <c:v>-0.97910341132345069</c:v>
                </c:pt>
                <c:pt idx="2">
                  <c:v>-6.6331747654825968E-2</c:v>
                </c:pt>
                <c:pt idx="3">
                  <c:v>0.71098403116614417</c:v>
                </c:pt>
                <c:pt idx="4">
                  <c:v>0.9738395258096566</c:v>
                </c:pt>
                <c:pt idx="5">
                  <c:v>0.45917470507634395</c:v>
                </c:pt>
                <c:pt idx="6">
                  <c:v>0.61111712977553623</c:v>
                </c:pt>
                <c:pt idx="7">
                  <c:v>0.24352093714379386</c:v>
                </c:pt>
                <c:pt idx="8">
                  <c:v>0.34505067620624974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0.42734887236487307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02-48A0-9FF5-CA3CB770BDD6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2.2275542715131875</c:v>
                </c:pt>
                <c:pt idx="1">
                  <c:v>0.52527800068783659</c:v>
                </c:pt>
                <c:pt idx="2">
                  <c:v>1.4305718185826795</c:v>
                </c:pt>
                <c:pt idx="3">
                  <c:v>0.21241693355370117</c:v>
                </c:pt>
                <c:pt idx="4">
                  <c:v>-6.3047955166863812</c:v>
                </c:pt>
                <c:pt idx="5">
                  <c:v>-2.1784073769367884</c:v>
                </c:pt>
                <c:pt idx="6">
                  <c:v>1.1282978982622041</c:v>
                </c:pt>
                <c:pt idx="7">
                  <c:v>0.49982250418727769</c:v>
                </c:pt>
                <c:pt idx="8">
                  <c:v>1.5819130545865434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0.40701395670970975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02-48A0-9FF5-CA3CB770B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5C-4359-8125-627C7E9964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6.337062937062937</c:v>
                </c:pt>
                <c:pt idx="1">
                  <c:v>4.6173001310615991</c:v>
                </c:pt>
                <c:pt idx="2">
                  <c:v>4.6852836879432624</c:v>
                </c:pt>
                <c:pt idx="3">
                  <c:v>4.4643066120538331</c:v>
                </c:pt>
                <c:pt idx="4">
                  <c:v>3.9731678013616341</c:v>
                </c:pt>
                <c:pt idx="5">
                  <c:v>6.6206896551724137</c:v>
                </c:pt>
                <c:pt idx="6">
                  <c:v>2.5532473734479466</c:v>
                </c:pt>
                <c:pt idx="7">
                  <c:v>2.8673196794300981</c:v>
                </c:pt>
                <c:pt idx="8">
                  <c:v>4.9528250137136585</c:v>
                </c:pt>
                <c:pt idx="9">
                  <c:v>3.7230935640886966</c:v>
                </c:pt>
                <c:pt idx="10">
                  <c:v>2.7130620985010707</c:v>
                </c:pt>
                <c:pt idx="11">
                  <c:v>2.429787234042553</c:v>
                </c:pt>
                <c:pt idx="12">
                  <c:v>3.8098834873443148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5C-4359-8125-627C7E99640E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5C-4359-8125-627C7E99640E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5.7030567685589517</c:v>
                </c:pt>
                <c:pt idx="1">
                  <c:v>2.1572904707233067</c:v>
                </c:pt>
                <c:pt idx="2">
                  <c:v>2.2916666666666665</c:v>
                </c:pt>
                <c:pt idx="3">
                  <c:v>2.5253592561284868</c:v>
                </c:pt>
                <c:pt idx="4">
                  <c:v>2.2661579892280073</c:v>
                </c:pt>
                <c:pt idx="5">
                  <c:v>2.5742971887550201</c:v>
                </c:pt>
                <c:pt idx="6">
                  <c:v>3.1494768310911807</c:v>
                </c:pt>
                <c:pt idx="7">
                  <c:v>3.2569093967796201</c:v>
                </c:pt>
                <c:pt idx="8">
                  <c:v>2.8530805687203791</c:v>
                </c:pt>
                <c:pt idx="9">
                  <c:v>2.9624060150375939</c:v>
                </c:pt>
                <c:pt idx="10">
                  <c:v>2.9164037854889591</c:v>
                </c:pt>
                <c:pt idx="11">
                  <c:v>3.7782217782217784</c:v>
                </c:pt>
                <c:pt idx="12">
                  <c:v>2.8855237426665998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5C-4359-8125-627C7E99640E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5C-4359-8125-627C7E9964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4.361380798274002</c:v>
                </c:pt>
                <c:pt idx="1">
                  <c:v>3.6546310832025117</c:v>
                </c:pt>
                <c:pt idx="2">
                  <c:v>3.2065637065637067</c:v>
                </c:pt>
                <c:pt idx="3">
                  <c:v>2.5206611570247932</c:v>
                </c:pt>
                <c:pt idx="4">
                  <c:v>2.9297597042513863</c:v>
                </c:pt>
                <c:pt idx="5">
                  <c:v>2.775473399458972</c:v>
                </c:pt>
                <c:pt idx="6">
                  <c:v>2.9253037884203001</c:v>
                </c:pt>
                <c:pt idx="7">
                  <c:v>3.095080763582966</c:v>
                </c:pt>
                <c:pt idx="8">
                  <c:v>2.8063694267515924</c:v>
                </c:pt>
                <c:pt idx="9">
                  <c:v>2.5399644760213143</c:v>
                </c:pt>
                <c:pt idx="10">
                  <c:v>2.5729013254786453</c:v>
                </c:pt>
                <c:pt idx="11">
                  <c:v>2.5320088300220749</c:v>
                </c:pt>
                <c:pt idx="12">
                  <c:v>2.8975793229819655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5C-4359-8125-627C7E99640E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5C-4359-8125-627C7E9964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5C-4359-8125-627C7E9964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3.444833625218914</c:v>
                </c:pt>
                <c:pt idx="1">
                  <c:v>1.9333333333333333</c:v>
                </c:pt>
                <c:pt idx="2">
                  <c:v>2.6110019646365421</c:v>
                </c:pt>
                <c:pt idx="3">
                  <c:v>3.096341463414634</c:v>
                </c:pt>
                <c:pt idx="4">
                  <c:v>2.043032786885246</c:v>
                </c:pt>
                <c:pt idx="5">
                  <c:v>2.7691897654584223</c:v>
                </c:pt>
                <c:pt idx="6">
                  <c:v>2.6926795580110499</c:v>
                </c:pt>
                <c:pt idx="7">
                  <c:v>2.4124620060790272</c:v>
                </c:pt>
                <c:pt idx="8">
                  <c:v>2.6794795978710821</c:v>
                </c:pt>
                <c:pt idx="12">
                  <c:v>2.5742752415861379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5C-4359-8125-627C7E996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5C-4359-8125-627C7E9964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5C-4359-8125-627C7E9964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5C-4359-8125-627C7E9964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5C-4359-8125-627C7E9964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5C-4359-8125-627C7E9964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5C-4359-8125-627C7E9964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5C-4359-8125-627C7E9964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5C-4359-8125-627C7E9964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5C-4359-8125-627C7E9964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5C-4359-8125-627C7E9964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5C-4359-8125-627C7E9964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5C-4359-8125-627C7E9964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5C-4359-8125-627C7E99640E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-0.91654717305508804</c:v>
                </c:pt>
                <c:pt idx="1">
                  <c:v>-1.7212977498691784</c:v>
                </c:pt>
                <c:pt idx="2">
                  <c:v>-0.5955617419271646</c:v>
                </c:pt>
                <c:pt idx="3">
                  <c:v>0.5756803063898408</c:v>
                </c:pt>
                <c:pt idx="4">
                  <c:v>-0.88672691736614029</c:v>
                </c:pt>
                <c:pt idx="5">
                  <c:v>-6.2836340005496538E-3</c:v>
                </c:pt>
                <c:pt idx="6">
                  <c:v>-0.23262423040925029</c:v>
                </c:pt>
                <c:pt idx="7">
                  <c:v>-0.68261875750393886</c:v>
                </c:pt>
                <c:pt idx="8">
                  <c:v>-0.12688982888051026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-0.38947876665939596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5C-4359-8125-627C7E99640E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-2.892229311844023</c:v>
                </c:pt>
                <c:pt idx="1">
                  <c:v>-2.6839667977282655</c:v>
                </c:pt>
                <c:pt idx="2">
                  <c:v>-2.0742817233067203</c:v>
                </c:pt>
                <c:pt idx="3">
                  <c:v>-1.367965148639199</c:v>
                </c:pt>
                <c:pt idx="4">
                  <c:v>-1.930135014476388</c:v>
                </c:pt>
                <c:pt idx="5">
                  <c:v>-3.8514998897139914</c:v>
                </c:pt>
                <c:pt idx="6">
                  <c:v>0.13943218456310325</c:v>
                </c:pt>
                <c:pt idx="7">
                  <c:v>-0.45485767335107097</c:v>
                </c:pt>
                <c:pt idx="8">
                  <c:v>-2.2733454158425763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-1.3528755119453026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5C-4359-8125-627C7E996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91-46C8-A57A-7F95F3A28C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18112</c:v>
                </c:pt>
                <c:pt idx="1">
                  <c:v>17667</c:v>
                </c:pt>
                <c:pt idx="2">
                  <c:v>17968</c:v>
                </c:pt>
                <c:pt idx="3">
                  <c:v>15147</c:v>
                </c:pt>
                <c:pt idx="4">
                  <c:v>11468</c:v>
                </c:pt>
                <c:pt idx="5">
                  <c:v>16941</c:v>
                </c:pt>
                <c:pt idx="6">
                  <c:v>18132</c:v>
                </c:pt>
                <c:pt idx="7">
                  <c:v>17564</c:v>
                </c:pt>
                <c:pt idx="8">
                  <c:v>16313</c:v>
                </c:pt>
                <c:pt idx="9">
                  <c:v>18945</c:v>
                </c:pt>
                <c:pt idx="10">
                  <c:v>17632</c:v>
                </c:pt>
                <c:pt idx="11">
                  <c:v>18758</c:v>
                </c:pt>
                <c:pt idx="12">
                  <c:v>204647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91-46C8-A57A-7F95F3A28C42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91-46C8-A57A-7F95F3A28C42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14854</c:v>
                </c:pt>
                <c:pt idx="1">
                  <c:v>20280</c:v>
                </c:pt>
                <c:pt idx="2">
                  <c:v>20754</c:v>
                </c:pt>
                <c:pt idx="3">
                  <c:v>20840</c:v>
                </c:pt>
                <c:pt idx="4">
                  <c:v>17394</c:v>
                </c:pt>
                <c:pt idx="5">
                  <c:v>16905</c:v>
                </c:pt>
                <c:pt idx="6">
                  <c:v>19076</c:v>
                </c:pt>
                <c:pt idx="7">
                  <c:v>19139</c:v>
                </c:pt>
                <c:pt idx="8">
                  <c:v>16684</c:v>
                </c:pt>
                <c:pt idx="9">
                  <c:v>20676</c:v>
                </c:pt>
                <c:pt idx="10">
                  <c:v>19991</c:v>
                </c:pt>
                <c:pt idx="11">
                  <c:v>21463</c:v>
                </c:pt>
                <c:pt idx="12">
                  <c:v>228056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91-46C8-A57A-7F95F3A28C42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91-46C8-A57A-7F95F3A28C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20841</c:v>
                </c:pt>
                <c:pt idx="1">
                  <c:v>21940</c:v>
                </c:pt>
                <c:pt idx="2">
                  <c:v>19906</c:v>
                </c:pt>
                <c:pt idx="3">
                  <c:v>19500</c:v>
                </c:pt>
                <c:pt idx="4">
                  <c:v>19075</c:v>
                </c:pt>
                <c:pt idx="5">
                  <c:v>17566</c:v>
                </c:pt>
                <c:pt idx="6">
                  <c:v>19975</c:v>
                </c:pt>
                <c:pt idx="7">
                  <c:v>21237</c:v>
                </c:pt>
                <c:pt idx="8">
                  <c:v>18724</c:v>
                </c:pt>
                <c:pt idx="9">
                  <c:v>22630</c:v>
                </c:pt>
                <c:pt idx="10">
                  <c:v>22923</c:v>
                </c:pt>
                <c:pt idx="11">
                  <c:v>22259</c:v>
                </c:pt>
                <c:pt idx="12">
                  <c:v>246576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91-46C8-A57A-7F95F3A28C42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91-46C8-A57A-7F95F3A28C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91-46C8-A57A-7F95F3A28C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21618</c:v>
                </c:pt>
                <c:pt idx="1">
                  <c:v>22578</c:v>
                </c:pt>
                <c:pt idx="2">
                  <c:v>25016</c:v>
                </c:pt>
                <c:pt idx="3">
                  <c:v>20822</c:v>
                </c:pt>
                <c:pt idx="4">
                  <c:v>21243</c:v>
                </c:pt>
                <c:pt idx="5">
                  <c:v>20107</c:v>
                </c:pt>
                <c:pt idx="6">
                  <c:v>20781</c:v>
                </c:pt>
                <c:pt idx="7">
                  <c:v>20311</c:v>
                </c:pt>
                <c:pt idx="8">
                  <c:v>18344</c:v>
                </c:pt>
                <c:pt idx="12">
                  <c:v>190820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91-46C8-A57A-7F95F3A2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91-46C8-A57A-7F95F3A28C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91-46C8-A57A-7F95F3A28C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91-46C8-A57A-7F95F3A28C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91-46C8-A57A-7F95F3A28C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91-46C8-A57A-7F95F3A28C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91-46C8-A57A-7F95F3A28C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91-46C8-A57A-7F95F3A28C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91-46C8-A57A-7F95F3A28C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91-46C8-A57A-7F95F3A28C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91-46C8-A57A-7F95F3A28C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91-46C8-A57A-7F95F3A28C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91-46C8-A57A-7F95F3A28C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91-46C8-A57A-7F95F3A28C42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3.7282280120915612E-2</c:v>
                </c:pt>
                <c:pt idx="1">
                  <c:v>2.9079307201458571E-2</c:v>
                </c:pt>
                <c:pt idx="2">
                  <c:v>0.25670652064704114</c:v>
                </c:pt>
                <c:pt idx="3">
                  <c:v>6.7794871794871758E-2</c:v>
                </c:pt>
                <c:pt idx="4">
                  <c:v>0.11365661861074705</c:v>
                </c:pt>
                <c:pt idx="5">
                  <c:v>0.14465444608903555</c:v>
                </c:pt>
                <c:pt idx="6">
                  <c:v>4.0350438047559445E-2</c:v>
                </c:pt>
                <c:pt idx="7">
                  <c:v>-4.3603145453689263E-2</c:v>
                </c:pt>
                <c:pt idx="8">
                  <c:v>-2.0294808801538111E-2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6.7440871763889909E-2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91-46C8-A57A-7F95F3A28C42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0.19357332155477036</c:v>
                </c:pt>
                <c:pt idx="1">
                  <c:v>0.27797588724741051</c:v>
                </c:pt>
                <c:pt idx="2">
                  <c:v>0.3922528940338379</c:v>
                </c:pt>
                <c:pt idx="3">
                  <c:v>0.37466164917145317</c:v>
                </c:pt>
                <c:pt idx="4">
                  <c:v>0.85237181723055455</c:v>
                </c:pt>
                <c:pt idx="5">
                  <c:v>0.18688389115164394</c:v>
                </c:pt>
                <c:pt idx="6">
                  <c:v>0.14609530112508273</c:v>
                </c:pt>
                <c:pt idx="7">
                  <c:v>0.15639945342746531</c:v>
                </c:pt>
                <c:pt idx="8">
                  <c:v>0.12450193097529572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0.27799507072438923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91-46C8-A57A-7F95F3A2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EE-44F0-8656-B278298C1D6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8.2009165194346298</c:v>
                </c:pt>
                <c:pt idx="1">
                  <c:v>7.8625686307805509</c:v>
                </c:pt>
                <c:pt idx="2">
                  <c:v>7.7692564559216386</c:v>
                </c:pt>
                <c:pt idx="3">
                  <c:v>7.9002442727932927</c:v>
                </c:pt>
                <c:pt idx="4">
                  <c:v>9.5884199511684685</c:v>
                </c:pt>
                <c:pt idx="5">
                  <c:v>7.6471282686972435</c:v>
                </c:pt>
                <c:pt idx="6">
                  <c:v>8.7290425766600492</c:v>
                </c:pt>
                <c:pt idx="7">
                  <c:v>8.8112616716010024</c:v>
                </c:pt>
                <c:pt idx="8">
                  <c:v>8.4556488690001839</c:v>
                </c:pt>
                <c:pt idx="9">
                  <c:v>7.7487463710741622</c:v>
                </c:pt>
                <c:pt idx="10">
                  <c:v>7.8510095281306711</c:v>
                </c:pt>
                <c:pt idx="11">
                  <c:v>7.5398230088495577</c:v>
                </c:pt>
                <c:pt idx="12">
                  <c:v>8.1303415149012697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EE-44F0-8656-B278298C1D60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EE-44F0-8656-B278298C1D60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7.446546384812172</c:v>
                </c:pt>
                <c:pt idx="1">
                  <c:v>6.7661735700197241</c:v>
                </c:pt>
                <c:pt idx="2">
                  <c:v>6.9455044810638915</c:v>
                </c:pt>
                <c:pt idx="3">
                  <c:v>6.9061900191938577</c:v>
                </c:pt>
                <c:pt idx="4">
                  <c:v>6.806944923536852</c:v>
                </c:pt>
                <c:pt idx="5">
                  <c:v>7.3947944395149365</c:v>
                </c:pt>
                <c:pt idx="6">
                  <c:v>7.4779303837282445</c:v>
                </c:pt>
                <c:pt idx="7">
                  <c:v>8.1645854015361312</c:v>
                </c:pt>
                <c:pt idx="8">
                  <c:v>7.4192040278110767</c:v>
                </c:pt>
                <c:pt idx="9">
                  <c:v>7.1699071387115501</c:v>
                </c:pt>
                <c:pt idx="10">
                  <c:v>7.4580561252563653</c:v>
                </c:pt>
                <c:pt idx="11">
                  <c:v>6.9214928015654849</c:v>
                </c:pt>
                <c:pt idx="12">
                  <c:v>7.225848037324166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EE-44F0-8656-B278298C1D60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EE-44F0-8656-B278298C1D6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7.4965692625113958</c:v>
                </c:pt>
                <c:pt idx="1">
                  <c:v>6.916271649954421</c:v>
                </c:pt>
                <c:pt idx="2">
                  <c:v>7.0174319300713357</c:v>
                </c:pt>
                <c:pt idx="3">
                  <c:v>6.8450769230769231</c:v>
                </c:pt>
                <c:pt idx="4">
                  <c:v>6.9376146788990827</c:v>
                </c:pt>
                <c:pt idx="5">
                  <c:v>7.4332802003871112</c:v>
                </c:pt>
                <c:pt idx="6">
                  <c:v>7.5134418022528164</c:v>
                </c:pt>
                <c:pt idx="7">
                  <c:v>7.7616424165371756</c:v>
                </c:pt>
                <c:pt idx="8">
                  <c:v>7.3991134372997225</c:v>
                </c:pt>
                <c:pt idx="9">
                  <c:v>7.2059213433495364</c:v>
                </c:pt>
                <c:pt idx="10">
                  <c:v>6.9781878462679403</c:v>
                </c:pt>
                <c:pt idx="11">
                  <c:v>6.8337751022058493</c:v>
                </c:pt>
                <c:pt idx="12">
                  <c:v>7.1890816624489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EE-44F0-8656-B278298C1D60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EE-44F0-8656-B278298C1D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EE-44F0-8656-B278298C1D6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7.8066888703857895</c:v>
                </c:pt>
                <c:pt idx="1">
                  <c:v>7.2371334927805826</c:v>
                </c:pt>
                <c:pt idx="2">
                  <c:v>6.7771826031339941</c:v>
                </c:pt>
                <c:pt idx="3">
                  <c:v>7.1761118048218231</c:v>
                </c:pt>
                <c:pt idx="4">
                  <c:v>7.215223838440898</c:v>
                </c:pt>
                <c:pt idx="5">
                  <c:v>7.3506738946635499</c:v>
                </c:pt>
                <c:pt idx="6">
                  <c:v>7.632933930032241</c:v>
                </c:pt>
                <c:pt idx="7">
                  <c:v>7.9521933927428483</c:v>
                </c:pt>
                <c:pt idx="8">
                  <c:v>7.3389119058002619</c:v>
                </c:pt>
                <c:pt idx="12">
                  <c:v>7.3732260769311395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EE-44F0-8656-B278298C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EE-44F0-8656-B278298C1D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EE-44F0-8656-B278298C1D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EE-44F0-8656-B278298C1D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EE-44F0-8656-B278298C1D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EE-44F0-8656-B278298C1D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EE-44F0-8656-B278298C1D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EE-44F0-8656-B278298C1D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EE-44F0-8656-B278298C1D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EE-44F0-8656-B278298C1D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EE-44F0-8656-B278298C1D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EE-44F0-8656-B278298C1D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EE-44F0-8656-B278298C1D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EE-44F0-8656-B278298C1D60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0.31011960787439374</c:v>
                </c:pt>
                <c:pt idx="1">
                  <c:v>0.32086184282616159</c:v>
                </c:pt>
                <c:pt idx="2">
                  <c:v>-0.24024932693734158</c:v>
                </c:pt>
                <c:pt idx="3">
                  <c:v>0.33103488174490003</c:v>
                </c:pt>
                <c:pt idx="4">
                  <c:v>0.27760915954181531</c:v>
                </c:pt>
                <c:pt idx="5">
                  <c:v>-8.2606305723561313E-2</c:v>
                </c:pt>
                <c:pt idx="6">
                  <c:v>0.11949212777942453</c:v>
                </c:pt>
                <c:pt idx="7">
                  <c:v>0.19055097620567274</c:v>
                </c:pt>
                <c:pt idx="8">
                  <c:v>-6.0201531499460614E-2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0.1149917568219454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EE-44F0-8656-B278298C1D60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-0.39422764904884033</c:v>
                </c:pt>
                <c:pt idx="1">
                  <c:v>-0.6254351379999683</c:v>
                </c:pt>
                <c:pt idx="2">
                  <c:v>-0.99207385278764448</c:v>
                </c:pt>
                <c:pt idx="3">
                  <c:v>-0.72413246797146957</c:v>
                </c:pt>
                <c:pt idx="4">
                  <c:v>-2.3731961127275705</c:v>
                </c:pt>
                <c:pt idx="5">
                  <c:v>-0.29645437403369357</c:v>
                </c:pt>
                <c:pt idx="6">
                  <c:v>-1.0961086466278083</c:v>
                </c:pt>
                <c:pt idx="7">
                  <c:v>-0.85906827885815407</c:v>
                </c:pt>
                <c:pt idx="8">
                  <c:v>-1.116736963199922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-0.9127053954220532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EE-44F0-8656-B278298C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33-425F-A35E-896331B2F23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8.6742376709750282</c:v>
                </c:pt>
                <c:pt idx="1">
                  <c:v>8.0504564520108559</c:v>
                </c:pt>
                <c:pt idx="2">
                  <c:v>7.9083730258210077</c:v>
                </c:pt>
                <c:pt idx="3">
                  <c:v>8.1229310863677409</c:v>
                </c:pt>
                <c:pt idx="4">
                  <c:v>10.177964585941693</c:v>
                </c:pt>
                <c:pt idx="5">
                  <c:v>8.6294349540078841</c:v>
                </c:pt>
                <c:pt idx="6">
                  <c:v>9.2119276978027926</c:v>
                </c:pt>
                <c:pt idx="7">
                  <c:v>8.7342050104800872</c:v>
                </c:pt>
                <c:pt idx="8">
                  <c:v>8.8752884171665904</c:v>
                </c:pt>
                <c:pt idx="9">
                  <c:v>7.8189375506893759</c:v>
                </c:pt>
                <c:pt idx="10">
                  <c:v>8.0875347600048357</c:v>
                </c:pt>
                <c:pt idx="11">
                  <c:v>7.3605494505494509</c:v>
                </c:pt>
                <c:pt idx="12">
                  <c:v>8.428024616485887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3-425F-A35E-896331B2F23A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33-425F-A35E-896331B2F23A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7.8397561506640541</c:v>
                </c:pt>
                <c:pt idx="1">
                  <c:v>7.1585677749360617</c:v>
                </c:pt>
                <c:pt idx="2">
                  <c:v>7.3829883497341928</c:v>
                </c:pt>
                <c:pt idx="3">
                  <c:v>7.6654097815237883</c:v>
                </c:pt>
                <c:pt idx="4">
                  <c:v>7.2070941004388107</c:v>
                </c:pt>
                <c:pt idx="5">
                  <c:v>8.0422956616347072</c:v>
                </c:pt>
                <c:pt idx="6">
                  <c:v>7.680676270984641</c:v>
                </c:pt>
                <c:pt idx="7">
                  <c:v>8.3796070100902806</c:v>
                </c:pt>
                <c:pt idx="8">
                  <c:v>7.5430274431888735</c:v>
                </c:pt>
                <c:pt idx="9">
                  <c:v>7.8303074824220795</c:v>
                </c:pt>
                <c:pt idx="10">
                  <c:v>7.7274300932090547</c:v>
                </c:pt>
                <c:pt idx="11">
                  <c:v>7.4731719187249057</c:v>
                </c:pt>
                <c:pt idx="12">
                  <c:v>7.6641018205919513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33-425F-A35E-896331B2F23A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33-425F-A35E-896331B2F23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7.6294527620030976</c:v>
                </c:pt>
                <c:pt idx="1">
                  <c:v>6.7291277985074629</c:v>
                </c:pt>
                <c:pt idx="2">
                  <c:v>6.494187655687794</c:v>
                </c:pt>
                <c:pt idx="3">
                  <c:v>6.8568426950553301</c:v>
                </c:pt>
                <c:pt idx="4">
                  <c:v>6.6725205448609701</c:v>
                </c:pt>
                <c:pt idx="5">
                  <c:v>7.1928683291169735</c:v>
                </c:pt>
                <c:pt idx="6">
                  <c:v>7.0888216261350587</c:v>
                </c:pt>
                <c:pt idx="7">
                  <c:v>7.4306201550387598</c:v>
                </c:pt>
                <c:pt idx="8">
                  <c:v>7.533498492029298</c:v>
                </c:pt>
                <c:pt idx="9">
                  <c:v>7.0412095510279338</c:v>
                </c:pt>
                <c:pt idx="10">
                  <c:v>7.0028126352228472</c:v>
                </c:pt>
                <c:pt idx="11">
                  <c:v>6.727220366317245</c:v>
                </c:pt>
                <c:pt idx="12">
                  <c:v>7.0465085514504393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33-425F-A35E-896331B2F23A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33-425F-A35E-896331B2F2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E33-425F-A35E-896331B2F23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7.7992768836015864</c:v>
                </c:pt>
                <c:pt idx="1">
                  <c:v>7.3254189944134076</c:v>
                </c:pt>
                <c:pt idx="2">
                  <c:v>6.58644785600847</c:v>
                </c:pt>
                <c:pt idx="3">
                  <c:v>7.2563217110393223</c:v>
                </c:pt>
                <c:pt idx="4">
                  <c:v>7.2387146878943796</c:v>
                </c:pt>
                <c:pt idx="5">
                  <c:v>7.4717546914296769</c:v>
                </c:pt>
                <c:pt idx="6">
                  <c:v>7.5208927342444207</c:v>
                </c:pt>
                <c:pt idx="7">
                  <c:v>8.2123629112662009</c:v>
                </c:pt>
                <c:pt idx="8">
                  <c:v>7.5409499080385158</c:v>
                </c:pt>
                <c:pt idx="12">
                  <c:v>7.4407028835357174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33-425F-A35E-896331B2F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33-425F-A35E-896331B2F2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33-425F-A35E-896331B2F2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33-425F-A35E-896331B2F2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33-425F-A35E-896331B2F2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33-425F-A35E-896331B2F2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33-425F-A35E-896331B2F2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33-425F-A35E-896331B2F2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33-425F-A35E-896331B2F2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33-425F-A35E-896331B2F2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33-425F-A35E-896331B2F2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33-425F-A35E-896331B2F2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33-425F-A35E-896331B2F2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33-425F-A35E-896331B2F23A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0.16982412159848881</c:v>
                </c:pt>
                <c:pt idx="1">
                  <c:v>0.5962911959059447</c:v>
                </c:pt>
                <c:pt idx="2">
                  <c:v>9.2260200320676056E-2</c:v>
                </c:pt>
                <c:pt idx="3">
                  <c:v>0.39947901598399227</c:v>
                </c:pt>
                <c:pt idx="4">
                  <c:v>0.56619414303340942</c:v>
                </c:pt>
                <c:pt idx="5">
                  <c:v>0.27888636231270336</c:v>
                </c:pt>
                <c:pt idx="6">
                  <c:v>0.432071108109362</c:v>
                </c:pt>
                <c:pt idx="7">
                  <c:v>0.78174275622744105</c:v>
                </c:pt>
                <c:pt idx="8">
                  <c:v>7.4514160092178372E-3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0.35223705260317306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33-425F-A35E-896331B2F23A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-0.87496078737344174</c:v>
                </c:pt>
                <c:pt idx="1">
                  <c:v>-0.72503745759744831</c:v>
                </c:pt>
                <c:pt idx="2">
                  <c:v>-1.3219251698125376</c:v>
                </c:pt>
                <c:pt idx="3">
                  <c:v>-0.86660937532841853</c:v>
                </c:pt>
                <c:pt idx="4">
                  <c:v>-2.9392498980473132</c:v>
                </c:pt>
                <c:pt idx="5">
                  <c:v>-1.1576802625782072</c:v>
                </c:pt>
                <c:pt idx="6">
                  <c:v>-1.6910349635583719</c:v>
                </c:pt>
                <c:pt idx="7">
                  <c:v>-0.52184209921388636</c:v>
                </c:pt>
                <c:pt idx="8">
                  <c:v>-1.3343385091280746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-1.2400655082404732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33-425F-A35E-896331B2F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24-4EE8-8581-C340D863CF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8.6974137931034488</c:v>
                </c:pt>
                <c:pt idx="1">
                  <c:v>8.3531879194630871</c:v>
                </c:pt>
                <c:pt idx="2">
                  <c:v>7.9674242424242427</c:v>
                </c:pt>
                <c:pt idx="3">
                  <c:v>7.7946210268948652</c:v>
                </c:pt>
                <c:pt idx="4">
                  <c:v>7.0962025316455692</c:v>
                </c:pt>
                <c:pt idx="5">
                  <c:v>5.3634558093346572</c:v>
                </c:pt>
                <c:pt idx="6">
                  <c:v>7.2415803108808294</c:v>
                </c:pt>
                <c:pt idx="7">
                  <c:v>8.2150045745654161</c:v>
                </c:pt>
                <c:pt idx="8">
                  <c:v>6.8993006993006993</c:v>
                </c:pt>
                <c:pt idx="9">
                  <c:v>7.8299039780521262</c:v>
                </c:pt>
                <c:pt idx="10">
                  <c:v>7.0989304812834222</c:v>
                </c:pt>
                <c:pt idx="11">
                  <c:v>7.6853197674418601</c:v>
                </c:pt>
                <c:pt idx="12">
                  <c:v>7.5379977473000732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4-4EE8-8581-C340D863CF5C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24-4EE8-8581-C340D863CF5C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9.500934579439253</c:v>
                </c:pt>
                <c:pt idx="1">
                  <c:v>7.2494226327944569</c:v>
                </c:pt>
                <c:pt idx="2">
                  <c:v>7.4262717321313589</c:v>
                </c:pt>
                <c:pt idx="3">
                  <c:v>7.5292955892034232</c:v>
                </c:pt>
                <c:pt idx="4">
                  <c:v>7.7900113507377977</c:v>
                </c:pt>
                <c:pt idx="5">
                  <c:v>7.3679031037093115</c:v>
                </c:pt>
                <c:pt idx="6">
                  <c:v>8.3393177737881512</c:v>
                </c:pt>
                <c:pt idx="7">
                  <c:v>9.4428857715430858</c:v>
                </c:pt>
                <c:pt idx="8">
                  <c:v>9.1776504297994261</c:v>
                </c:pt>
                <c:pt idx="9">
                  <c:v>7.3299583085169742</c:v>
                </c:pt>
                <c:pt idx="10">
                  <c:v>7.955390334572491</c:v>
                </c:pt>
                <c:pt idx="11">
                  <c:v>7.965578635014837</c:v>
                </c:pt>
                <c:pt idx="12">
                  <c:v>7.9858322782902276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24-4EE8-8581-C340D863CF5C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24-4EE8-8581-C340D863CF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8.3240911891558849</c:v>
                </c:pt>
                <c:pt idx="1">
                  <c:v>7.9921135646687693</c:v>
                </c:pt>
                <c:pt idx="2">
                  <c:v>8.19392523364486</c:v>
                </c:pt>
                <c:pt idx="3">
                  <c:v>7.7774952320406863</c:v>
                </c:pt>
                <c:pt idx="4">
                  <c:v>7.8512089274643522</c:v>
                </c:pt>
                <c:pt idx="5">
                  <c:v>10.041487839771101</c:v>
                </c:pt>
                <c:pt idx="6">
                  <c:v>9.5324041811846687</c:v>
                </c:pt>
                <c:pt idx="7">
                  <c:v>9.9661354581673312</c:v>
                </c:pt>
                <c:pt idx="8">
                  <c:v>8.6907849829351544</c:v>
                </c:pt>
                <c:pt idx="9">
                  <c:v>9.565085771947528</c:v>
                </c:pt>
                <c:pt idx="10">
                  <c:v>8.4321148825065269</c:v>
                </c:pt>
                <c:pt idx="11">
                  <c:v>8.8064864864864862</c:v>
                </c:pt>
                <c:pt idx="12">
                  <c:v>8.7192205917729133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24-4EE8-8581-C340D863CF5C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24-4EE8-8581-C340D863CF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624-4EE8-8581-C340D863CF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9.6112149532710287</c:v>
                </c:pt>
                <c:pt idx="1">
                  <c:v>9.1799802761341223</c:v>
                </c:pt>
                <c:pt idx="2">
                  <c:v>7.9189031505250878</c:v>
                </c:pt>
                <c:pt idx="3">
                  <c:v>9.9245283018867916</c:v>
                </c:pt>
                <c:pt idx="4">
                  <c:v>9.1011302795954787</c:v>
                </c:pt>
                <c:pt idx="5">
                  <c:v>8.6592379583033789</c:v>
                </c:pt>
                <c:pt idx="6">
                  <c:v>9.7504288164665525</c:v>
                </c:pt>
                <c:pt idx="7">
                  <c:v>9.4147727272727266</c:v>
                </c:pt>
                <c:pt idx="8">
                  <c:v>9.2540394973070015</c:v>
                </c:pt>
                <c:pt idx="12">
                  <c:v>9.0311782080735146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24-4EE8-8581-C340D863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6624-4EE8-8581-C340D863CF5C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7.5774058577405858</c:v>
                      </c:pt>
                      <c:pt idx="1">
                        <c:v>7.015625</c:v>
                      </c:pt>
                      <c:pt idx="2">
                        <c:v>7.231012658227848</c:v>
                      </c:pt>
                      <c:pt idx="3">
                        <c:v>7.3420074349442377</c:v>
                      </c:pt>
                      <c:pt idx="4">
                        <c:v>6.5496183206106871</c:v>
                      </c:pt>
                      <c:pt idx="5">
                        <c:v>7.9567099567099566</c:v>
                      </c:pt>
                      <c:pt idx="6">
                        <c:v>7.3955555555555552</c:v>
                      </c:pt>
                      <c:pt idx="7">
                        <c:v>6.5977900552486188</c:v>
                      </c:pt>
                      <c:pt idx="8">
                        <c:v>7.3301088270858523</c:v>
                      </c:pt>
                      <c:pt idx="9">
                        <c:v>6.9228694714131604</c:v>
                      </c:pt>
                      <c:pt idx="10">
                        <c:v>7.9698209718670077</c:v>
                      </c:pt>
                      <c:pt idx="11">
                        <c:v>8.2085187539732996</c:v>
                      </c:pt>
                      <c:pt idx="12">
                        <c:v>7.4559044955904499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6624-4EE8-8581-C340D863CF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24-4EE8-8581-C340D863CF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24-4EE8-8581-C340D863CF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24-4EE8-8581-C340D863CF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24-4EE8-8581-C340D863CF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24-4EE8-8581-C340D863CF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24-4EE8-8581-C340D863CF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24-4EE8-8581-C340D863CF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24-4EE8-8581-C340D863CF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24-4EE8-8581-C340D863CF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24-4EE8-8581-C340D863CF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24-4EE8-8581-C340D863CF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24-4EE8-8581-C340D863CF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24-4EE8-8581-C340D863CF5C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1.2871237641151438</c:v>
                </c:pt>
                <c:pt idx="1">
                  <c:v>1.1878667114653529</c:v>
                </c:pt>
                <c:pt idx="2">
                  <c:v>-0.27502208311977228</c:v>
                </c:pt>
                <c:pt idx="3">
                  <c:v>2.1470330698461053</c:v>
                </c:pt>
                <c:pt idx="4">
                  <c:v>1.2499213521311265</c:v>
                </c:pt>
                <c:pt idx="5">
                  <c:v>-1.3822498814677218</c:v>
                </c:pt>
                <c:pt idx="6">
                  <c:v>0.21802463528188376</c:v>
                </c:pt>
                <c:pt idx="7">
                  <c:v>-0.55136273089460452</c:v>
                </c:pt>
                <c:pt idx="8">
                  <c:v>0.56325451437184704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0.39235186894011242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624-4EE8-8581-C340D863CF5C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0.91380116016757995</c:v>
                </c:pt>
                <c:pt idx="1">
                  <c:v>0.82679235667103512</c:v>
                </c:pt>
                <c:pt idx="2">
                  <c:v>-4.8521091899154989E-2</c:v>
                </c:pt>
                <c:pt idx="3">
                  <c:v>2.1299072749919263</c:v>
                </c:pt>
                <c:pt idx="4">
                  <c:v>2.0049277479499095</c:v>
                </c:pt>
                <c:pt idx="5">
                  <c:v>3.2957821489687218</c:v>
                </c:pt>
                <c:pt idx="6">
                  <c:v>2.508848505585723</c:v>
                </c:pt>
                <c:pt idx="7">
                  <c:v>1.1997681527073105</c:v>
                </c:pt>
                <c:pt idx="8">
                  <c:v>2.3547387980063021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1.4905296900023446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624-4EE8-8581-C340D863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51-431A-8A93-7E25D5FADF0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7.7452830188679247</c:v>
                </c:pt>
                <c:pt idx="1">
                  <c:v>6.459410703547805</c:v>
                </c:pt>
                <c:pt idx="2">
                  <c:v>5.8402652200120553</c:v>
                </c:pt>
                <c:pt idx="3">
                  <c:v>6.4785417628057225</c:v>
                </c:pt>
                <c:pt idx="4">
                  <c:v>8.3189533239038198</c:v>
                </c:pt>
                <c:pt idx="5">
                  <c:v>5.481308411214953</c:v>
                </c:pt>
                <c:pt idx="6">
                  <c:v>7.3386550556361874</c:v>
                </c:pt>
                <c:pt idx="7">
                  <c:v>8.4322678843226786</c:v>
                </c:pt>
                <c:pt idx="8">
                  <c:v>7.0594844679444808</c:v>
                </c:pt>
                <c:pt idx="9">
                  <c:v>6.5944162436548224</c:v>
                </c:pt>
                <c:pt idx="10">
                  <c:v>5.4057971014492754</c:v>
                </c:pt>
                <c:pt idx="11">
                  <c:v>5.2847432024169185</c:v>
                </c:pt>
                <c:pt idx="12">
                  <c:v>6.7639384364488837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51-431A-8A93-7E25D5FADF05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51-431A-8A93-7E25D5FADF05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6.5277161862527713</c:v>
                </c:pt>
                <c:pt idx="1">
                  <c:v>5.8839531680440773</c:v>
                </c:pt>
                <c:pt idx="2">
                  <c:v>6.0988160291438982</c:v>
                </c:pt>
                <c:pt idx="3">
                  <c:v>5.4952218430034128</c:v>
                </c:pt>
                <c:pt idx="4">
                  <c:v>6.2125546285260231</c:v>
                </c:pt>
                <c:pt idx="5">
                  <c:v>6.8347826086956518</c:v>
                </c:pt>
                <c:pt idx="6">
                  <c:v>5.7849790316431564</c:v>
                </c:pt>
                <c:pt idx="7">
                  <c:v>7.3377939983779399</c:v>
                </c:pt>
                <c:pt idx="8">
                  <c:v>7.0207190737355267</c:v>
                </c:pt>
                <c:pt idx="9">
                  <c:v>6.2266714336789422</c:v>
                </c:pt>
                <c:pt idx="10">
                  <c:v>7.8496287128712874</c:v>
                </c:pt>
                <c:pt idx="11">
                  <c:v>6.1374871266735322</c:v>
                </c:pt>
                <c:pt idx="12">
                  <c:v>6.3556792873051222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51-431A-8A93-7E25D5FADF05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51-431A-8A93-7E25D5FADF0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6.7374773687386842</c:v>
                </c:pt>
                <c:pt idx="1">
                  <c:v>6.2614051094890515</c:v>
                </c:pt>
                <c:pt idx="2">
                  <c:v>6.9642857142857144</c:v>
                </c:pt>
                <c:pt idx="3">
                  <c:v>5.9081426648721402</c:v>
                </c:pt>
                <c:pt idx="4">
                  <c:v>6.3199523052464226</c:v>
                </c:pt>
                <c:pt idx="5">
                  <c:v>6.4923076923076923</c:v>
                </c:pt>
                <c:pt idx="6">
                  <c:v>6.7623158963941083</c:v>
                </c:pt>
                <c:pt idx="7">
                  <c:v>7.2864745011086471</c:v>
                </c:pt>
                <c:pt idx="8">
                  <c:v>6.5264691597863038</c:v>
                </c:pt>
                <c:pt idx="9">
                  <c:v>6.1283255086071984</c:v>
                </c:pt>
                <c:pt idx="10">
                  <c:v>7.0292553191489358</c:v>
                </c:pt>
                <c:pt idx="11">
                  <c:v>5.7238356164383566</c:v>
                </c:pt>
                <c:pt idx="12">
                  <c:v>6.4696081948264181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51-431A-8A93-7E25D5FADF05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51-431A-8A93-7E25D5FADF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51-431A-8A93-7E25D5FADF0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8.1598639455782305</c:v>
                </c:pt>
                <c:pt idx="1">
                  <c:v>6.1108410306271272</c:v>
                </c:pt>
                <c:pt idx="2">
                  <c:v>7.023180154534364</c:v>
                </c:pt>
                <c:pt idx="3">
                  <c:v>5.9860979462875195</c:v>
                </c:pt>
                <c:pt idx="4">
                  <c:v>7.0540976988292288</c:v>
                </c:pt>
                <c:pt idx="5">
                  <c:v>6.846736596736597</c:v>
                </c:pt>
                <c:pt idx="6">
                  <c:v>7.4846723044397461</c:v>
                </c:pt>
                <c:pt idx="7">
                  <c:v>7.9534117647058826</c:v>
                </c:pt>
                <c:pt idx="8">
                  <c:v>6.5689448441247</c:v>
                </c:pt>
                <c:pt idx="12">
                  <c:v>6.9379368332545059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51-431A-8A93-7E25D5FAD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51-431A-8A93-7E25D5FADF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51-431A-8A93-7E25D5FADF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51-431A-8A93-7E25D5FADF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51-431A-8A93-7E25D5FADF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51-431A-8A93-7E25D5FADF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51-431A-8A93-7E25D5FADF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51-431A-8A93-7E25D5FADF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51-431A-8A93-7E25D5FADF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51-431A-8A93-7E25D5FADF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51-431A-8A93-7E25D5FADF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51-431A-8A93-7E25D5FADF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51-431A-8A93-7E25D5FADF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51-431A-8A93-7E25D5FADF05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1.4223865768395463</c:v>
                </c:pt>
                <c:pt idx="1">
                  <c:v>-0.15056407886192424</c:v>
                </c:pt>
                <c:pt idx="2">
                  <c:v>5.8894440248649538E-2</c:v>
                </c:pt>
                <c:pt idx="3">
                  <c:v>7.7955281415379218E-2</c:v>
                </c:pt>
                <c:pt idx="4">
                  <c:v>0.73414539358280617</c:v>
                </c:pt>
                <c:pt idx="5">
                  <c:v>0.35442890442890462</c:v>
                </c:pt>
                <c:pt idx="6">
                  <c:v>0.72235640804563772</c:v>
                </c:pt>
                <c:pt idx="7">
                  <c:v>0.66693726359723549</c:v>
                </c:pt>
                <c:pt idx="8">
                  <c:v>4.2475684338396213E-2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0.39586226545613101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51-431A-8A93-7E25D5FADF05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0.41458092671030577</c:v>
                </c:pt>
                <c:pt idx="1">
                  <c:v>-0.34856967292067775</c:v>
                </c:pt>
                <c:pt idx="2">
                  <c:v>1.1829149345223087</c:v>
                </c:pt>
                <c:pt idx="3">
                  <c:v>-0.49244381651820301</c:v>
                </c:pt>
                <c:pt idx="4">
                  <c:v>-1.264855625074591</c:v>
                </c:pt>
                <c:pt idx="5">
                  <c:v>1.3654281855216439</c:v>
                </c:pt>
                <c:pt idx="6">
                  <c:v>0.14601724880355871</c:v>
                </c:pt>
                <c:pt idx="7">
                  <c:v>-0.47885611961679597</c:v>
                </c:pt>
                <c:pt idx="8">
                  <c:v>-0.49053962381978078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-7.5068947092314708E-2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51-431A-8A93-7E25D5FAD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BD-4792-950E-B832C35AF0C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10.616883116883116</c:v>
                </c:pt>
                <c:pt idx="1">
                  <c:v>9.41</c:v>
                </c:pt>
                <c:pt idx="2">
                  <c:v>9.2303523035230359</c:v>
                </c:pt>
                <c:pt idx="3">
                  <c:v>8.6024999999999991</c:v>
                </c:pt>
                <c:pt idx="4">
                  <c:v>10.330472103004292</c:v>
                </c:pt>
                <c:pt idx="5">
                  <c:v>8.0840336134453779</c:v>
                </c:pt>
                <c:pt idx="6">
                  <c:v>9.4250000000000007</c:v>
                </c:pt>
                <c:pt idx="7">
                  <c:v>10.110526315789473</c:v>
                </c:pt>
                <c:pt idx="8">
                  <c:v>9.2386058981233248</c:v>
                </c:pt>
                <c:pt idx="9">
                  <c:v>8.8419117647058822</c:v>
                </c:pt>
                <c:pt idx="10">
                  <c:v>8.7468749999999993</c:v>
                </c:pt>
                <c:pt idx="11">
                  <c:v>8.7430555555555554</c:v>
                </c:pt>
                <c:pt idx="12">
                  <c:v>9.2769230769230777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BD-4792-950E-B832C35AF0C3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BD-4792-950E-B832C35AF0C3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8.5574162679425836</c:v>
                </c:pt>
                <c:pt idx="1">
                  <c:v>5.5938303341902316</c:v>
                </c:pt>
                <c:pt idx="2">
                  <c:v>7.1073446327683616</c:v>
                </c:pt>
                <c:pt idx="3">
                  <c:v>6.235611510791367</c:v>
                </c:pt>
                <c:pt idx="4">
                  <c:v>6.1355140186915884</c:v>
                </c:pt>
                <c:pt idx="5">
                  <c:v>6.709677419354839</c:v>
                </c:pt>
                <c:pt idx="6">
                  <c:v>7.8844696969696972</c:v>
                </c:pt>
                <c:pt idx="7">
                  <c:v>8.9580152671755719</c:v>
                </c:pt>
                <c:pt idx="8">
                  <c:v>7.1208459214501509</c:v>
                </c:pt>
                <c:pt idx="9">
                  <c:v>6.3746701846965701</c:v>
                </c:pt>
                <c:pt idx="10">
                  <c:v>7.4951456310679614</c:v>
                </c:pt>
                <c:pt idx="11">
                  <c:v>6.3891213389121342</c:v>
                </c:pt>
                <c:pt idx="12">
                  <c:v>7.0339242722696431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BD-4792-950E-B832C35AF0C3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BD-4792-950E-B832C35AF0C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BD-4792-950E-B832C35AF0C3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BD-4792-950E-B832C35AF0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6BD-4792-950E-B832C35AF0C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12">
                  <c:v>7.8317800559179869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BD-4792-950E-B832C35AF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BD-4792-950E-B832C35AF0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BD-4792-950E-B832C35AF0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BD-4792-950E-B832C35AF0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BD-4792-950E-B832C35AF0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BD-4792-950E-B832C35AF0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BD-4792-950E-B832C35AF0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BD-4792-950E-B832C35AF0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BD-4792-950E-B832C35AF0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BD-4792-950E-B832C35AF0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BD-4792-950E-B832C35AF0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BD-4792-950E-B832C35AF0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BD-4792-950E-B832C35AF0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BD-4792-950E-B832C35AF0C3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0.15289625477293001</c:v>
                </c:pt>
                <c:pt idx="1">
                  <c:v>0.14356729412909175</c:v>
                </c:pt>
                <c:pt idx="2">
                  <c:v>-1.5754823219445866</c:v>
                </c:pt>
                <c:pt idx="3">
                  <c:v>0.84407335099707215</c:v>
                </c:pt>
                <c:pt idx="4">
                  <c:v>0.57699695388137506</c:v>
                </c:pt>
                <c:pt idx="5">
                  <c:v>0.3776092934796571</c:v>
                </c:pt>
                <c:pt idx="6">
                  <c:v>0.80969384472569139</c:v>
                </c:pt>
                <c:pt idx="7">
                  <c:v>-1.0718384380356207</c:v>
                </c:pt>
                <c:pt idx="8">
                  <c:v>0.22439269741582102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0.1490161206495566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6BD-4792-950E-B832C35AF0C3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-1.7670171651404889</c:v>
                </c:pt>
                <c:pt idx="1">
                  <c:v>-1.7563203463203463</c:v>
                </c:pt>
                <c:pt idx="2">
                  <c:v>-1.5259604116311438</c:v>
                </c:pt>
                <c:pt idx="3">
                  <c:v>7.8193069306932372E-2</c:v>
                </c:pt>
                <c:pt idx="4">
                  <c:v>-2.1897685854163527</c:v>
                </c:pt>
                <c:pt idx="5">
                  <c:v>3.6041433458937178E-2</c:v>
                </c:pt>
                <c:pt idx="6">
                  <c:v>-2.0078025477707016</c:v>
                </c:pt>
                <c:pt idx="7">
                  <c:v>-3.6290448343079911</c:v>
                </c:pt>
                <c:pt idx="8">
                  <c:v>-1.3445966815334627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-1.6071452799145654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6BD-4792-950E-B832C35AF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C4-4861-AA3B-CCA2C84A028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9.036363636363637</c:v>
                </c:pt>
                <c:pt idx="1">
                  <c:v>8.6132075471698109</c:v>
                </c:pt>
                <c:pt idx="2">
                  <c:v>7.7953890489913542</c:v>
                </c:pt>
                <c:pt idx="3">
                  <c:v>6.806451612903226</c:v>
                </c:pt>
                <c:pt idx="4">
                  <c:v>31.227272727272727</c:v>
                </c:pt>
                <c:pt idx="5">
                  <c:v>7.5299539170506913</c:v>
                </c:pt>
                <c:pt idx="6">
                  <c:v>8.02247191011236</c:v>
                </c:pt>
                <c:pt idx="7">
                  <c:v>12.061162079510703</c:v>
                </c:pt>
                <c:pt idx="8">
                  <c:v>9.0903790087463552</c:v>
                </c:pt>
                <c:pt idx="9">
                  <c:v>9.080385852090032</c:v>
                </c:pt>
                <c:pt idx="10">
                  <c:v>7.1981707317073171</c:v>
                </c:pt>
                <c:pt idx="11">
                  <c:v>9.8170731707317067</c:v>
                </c:pt>
                <c:pt idx="12">
                  <c:v>9.8219974715549938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C4-4861-AA3B-CCA2C84A028B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C4-4861-AA3B-CCA2C84A028B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5.4202586206896548</c:v>
                </c:pt>
                <c:pt idx="1">
                  <c:v>5.7116883116883113</c:v>
                </c:pt>
                <c:pt idx="2">
                  <c:v>6.5864527629233516</c:v>
                </c:pt>
                <c:pt idx="3">
                  <c:v>5.3230912476722532</c:v>
                </c:pt>
                <c:pt idx="4">
                  <c:v>7.1088270858524787</c:v>
                </c:pt>
                <c:pt idx="5">
                  <c:v>6.1521084337349397</c:v>
                </c:pt>
                <c:pt idx="6">
                  <c:v>6.0893952673093779</c:v>
                </c:pt>
                <c:pt idx="7">
                  <c:v>5.9843363561417968</c:v>
                </c:pt>
                <c:pt idx="8">
                  <c:v>7.141089108910891</c:v>
                </c:pt>
                <c:pt idx="9">
                  <c:v>6.2877291960507762</c:v>
                </c:pt>
                <c:pt idx="10">
                  <c:v>5.8250773993808052</c:v>
                </c:pt>
                <c:pt idx="11">
                  <c:v>6.2163461538461542</c:v>
                </c:pt>
                <c:pt idx="12">
                  <c:v>6.1094831911690921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C4-4861-AA3B-CCA2C84A028B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C4-4861-AA3B-CCA2C84A028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7.4215976331360949</c:v>
                </c:pt>
                <c:pt idx="1">
                  <c:v>6.1691078561917445</c:v>
                </c:pt>
                <c:pt idx="2">
                  <c:v>7.4685534591194971</c:v>
                </c:pt>
                <c:pt idx="3">
                  <c:v>7.0227048371174732</c:v>
                </c:pt>
                <c:pt idx="4">
                  <c:v>11.213178294573643</c:v>
                </c:pt>
                <c:pt idx="5">
                  <c:v>11.01419878296146</c:v>
                </c:pt>
                <c:pt idx="6">
                  <c:v>9.6335260115606935</c:v>
                </c:pt>
                <c:pt idx="7">
                  <c:v>10.585014409221902</c:v>
                </c:pt>
                <c:pt idx="8">
                  <c:v>9.3552795031055904</c:v>
                </c:pt>
                <c:pt idx="9">
                  <c:v>9.9650067294751015</c:v>
                </c:pt>
                <c:pt idx="10">
                  <c:v>7.9652294853963834</c:v>
                </c:pt>
                <c:pt idx="11">
                  <c:v>9.3677419354838705</c:v>
                </c:pt>
                <c:pt idx="12">
                  <c:v>8.8479387249380483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C4-4861-AA3B-CCA2C84A028B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C4-4861-AA3B-CCA2C84A02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C4-4861-AA3B-CCA2C84A028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10.036101083032491</c:v>
                </c:pt>
                <c:pt idx="1">
                  <c:v>9.6203288490284002</c:v>
                </c:pt>
                <c:pt idx="2">
                  <c:v>10.040567951318458</c:v>
                </c:pt>
                <c:pt idx="3">
                  <c:v>8.3473684210526322</c:v>
                </c:pt>
                <c:pt idx="4">
                  <c:v>10.84819734345351</c:v>
                </c:pt>
                <c:pt idx="5">
                  <c:v>12.085648148148149</c:v>
                </c:pt>
                <c:pt idx="6">
                  <c:v>9.9510357815442561</c:v>
                </c:pt>
                <c:pt idx="7">
                  <c:v>9.5925196850393704</c:v>
                </c:pt>
                <c:pt idx="8">
                  <c:v>8.4372197309417043</c:v>
                </c:pt>
                <c:pt idx="12">
                  <c:v>9.8439746300211421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C4-4861-AA3B-CCA2C84A0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C4-4861-AA3B-CCA2C84A02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C4-4861-AA3B-CCA2C84A02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C4-4861-AA3B-CCA2C84A02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C4-4861-AA3B-CCA2C84A02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C4-4861-AA3B-CCA2C84A02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C4-4861-AA3B-CCA2C84A02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C4-4861-AA3B-CCA2C84A02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C4-4861-AA3B-CCA2C84A02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C4-4861-AA3B-CCA2C84A02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C4-4861-AA3B-CCA2C84A02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C4-4861-AA3B-CCA2C84A02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C4-4861-AA3B-CCA2C84A02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C4-4861-AA3B-CCA2C84A028B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2.6145034498963966</c:v>
                </c:pt>
                <c:pt idx="1">
                  <c:v>3.4512209928366557</c:v>
                </c:pt>
                <c:pt idx="2">
                  <c:v>2.5720144921989609</c:v>
                </c:pt>
                <c:pt idx="3">
                  <c:v>1.324663583935159</c:v>
                </c:pt>
                <c:pt idx="4">
                  <c:v>-0.36498095112013296</c:v>
                </c:pt>
                <c:pt idx="5">
                  <c:v>1.0714493651866892</c:v>
                </c:pt>
                <c:pt idx="6">
                  <c:v>0.31750976998356251</c:v>
                </c:pt>
                <c:pt idx="7">
                  <c:v>-0.99249472418253148</c:v>
                </c:pt>
                <c:pt idx="8">
                  <c:v>-0.91805977216388612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1.0721971138351503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C4-4861-AA3B-CCA2C84A028B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0.99973744666885445</c:v>
                </c:pt>
                <c:pt idx="1">
                  <c:v>1.0071213018585894</c:v>
                </c:pt>
                <c:pt idx="2">
                  <c:v>2.2451789023271038</c:v>
                </c:pt>
                <c:pt idx="3">
                  <c:v>1.5409168081494062</c:v>
                </c:pt>
                <c:pt idx="4">
                  <c:v>-20.379075383819217</c:v>
                </c:pt>
                <c:pt idx="5">
                  <c:v>4.5556942310974575</c:v>
                </c:pt>
                <c:pt idx="6">
                  <c:v>1.928563871431896</c:v>
                </c:pt>
                <c:pt idx="7">
                  <c:v>-2.4686423944713329</c:v>
                </c:pt>
                <c:pt idx="8">
                  <c:v>-0.65315927780465088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-0.34377637399492222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C4-4861-AA3B-CCA2C84A0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F5-4098-9B4B-96E5BFCFD50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10.616883116883116</c:v>
                </c:pt>
                <c:pt idx="1">
                  <c:v>9.41</c:v>
                </c:pt>
                <c:pt idx="2">
                  <c:v>9.2303523035230359</c:v>
                </c:pt>
                <c:pt idx="3">
                  <c:v>8.6024999999999991</c:v>
                </c:pt>
                <c:pt idx="4">
                  <c:v>10.330472103004292</c:v>
                </c:pt>
                <c:pt idx="5">
                  <c:v>8.0840336134453779</c:v>
                </c:pt>
                <c:pt idx="6">
                  <c:v>9.4250000000000007</c:v>
                </c:pt>
                <c:pt idx="7">
                  <c:v>10.110526315789473</c:v>
                </c:pt>
                <c:pt idx="8">
                  <c:v>9.2386058981233248</c:v>
                </c:pt>
                <c:pt idx="9">
                  <c:v>8.8419117647058822</c:v>
                </c:pt>
                <c:pt idx="10">
                  <c:v>8.7468749999999993</c:v>
                </c:pt>
                <c:pt idx="11">
                  <c:v>8.7430555555555554</c:v>
                </c:pt>
                <c:pt idx="12">
                  <c:v>9.2769230769230777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F5-4098-9B4B-96E5BFCFD50A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F5-4098-9B4B-96E5BFCFD50A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8.5574162679425836</c:v>
                </c:pt>
                <c:pt idx="1">
                  <c:v>5.5938303341902316</c:v>
                </c:pt>
                <c:pt idx="2">
                  <c:v>7.1073446327683616</c:v>
                </c:pt>
                <c:pt idx="3">
                  <c:v>6.235611510791367</c:v>
                </c:pt>
                <c:pt idx="4">
                  <c:v>6.1355140186915884</c:v>
                </c:pt>
                <c:pt idx="5">
                  <c:v>6.709677419354839</c:v>
                </c:pt>
                <c:pt idx="6">
                  <c:v>7.8844696969696972</c:v>
                </c:pt>
                <c:pt idx="7">
                  <c:v>8.9580152671755719</c:v>
                </c:pt>
                <c:pt idx="8">
                  <c:v>7.1208459214501509</c:v>
                </c:pt>
                <c:pt idx="9">
                  <c:v>6.3746701846965701</c:v>
                </c:pt>
                <c:pt idx="10">
                  <c:v>7.4951456310679614</c:v>
                </c:pt>
                <c:pt idx="11">
                  <c:v>6.3891213389121342</c:v>
                </c:pt>
                <c:pt idx="12">
                  <c:v>7.0339242722696431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F5-4098-9B4B-96E5BFCFD50A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F5-4098-9B4B-96E5BFCFD50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F5-4098-9B4B-96E5BFCFD50A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F5-4098-9B4B-96E5BFCFD5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F5-4098-9B4B-96E5BFCFD50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12">
                  <c:v>7.8317800559179869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F5-4098-9B4B-96E5BFCFD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F5-4098-9B4B-96E5BFCFD5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F5-4098-9B4B-96E5BFCFD5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F5-4098-9B4B-96E5BFCFD5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F5-4098-9B4B-96E5BFCFD5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F5-4098-9B4B-96E5BFCFD5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F5-4098-9B4B-96E5BFCFD5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F5-4098-9B4B-96E5BFCFD5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F5-4098-9B4B-96E5BFCFD5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F5-4098-9B4B-96E5BFCFD5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F5-4098-9B4B-96E5BFCFD5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F5-4098-9B4B-96E5BFCFD5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F5-4098-9B4B-96E5BFCFD5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F5-4098-9B4B-96E5BFCFD50A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0.15289625477293001</c:v>
                </c:pt>
                <c:pt idx="1">
                  <c:v>0.14356729412909175</c:v>
                </c:pt>
                <c:pt idx="2">
                  <c:v>-1.5754823219445866</c:v>
                </c:pt>
                <c:pt idx="3">
                  <c:v>0.84407335099707215</c:v>
                </c:pt>
                <c:pt idx="4">
                  <c:v>0.57699695388137506</c:v>
                </c:pt>
                <c:pt idx="5">
                  <c:v>0.3776092934796571</c:v>
                </c:pt>
                <c:pt idx="6">
                  <c:v>0.80969384472569139</c:v>
                </c:pt>
                <c:pt idx="7">
                  <c:v>-1.0718384380356207</c:v>
                </c:pt>
                <c:pt idx="8">
                  <c:v>0.22439269741582102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0.1490161206495566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F5-4098-9B4B-96E5BFCFD50A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-1.7670171651404889</c:v>
                </c:pt>
                <c:pt idx="1">
                  <c:v>-1.7563203463203463</c:v>
                </c:pt>
                <c:pt idx="2">
                  <c:v>-1.5259604116311438</c:v>
                </c:pt>
                <c:pt idx="3">
                  <c:v>7.8193069306932372E-2</c:v>
                </c:pt>
                <c:pt idx="4">
                  <c:v>-2.1897685854163527</c:v>
                </c:pt>
                <c:pt idx="5">
                  <c:v>3.6041433458937178E-2</c:v>
                </c:pt>
                <c:pt idx="6">
                  <c:v>-2.0078025477707016</c:v>
                </c:pt>
                <c:pt idx="7">
                  <c:v>-3.6290448343079911</c:v>
                </c:pt>
                <c:pt idx="8">
                  <c:v>-1.3445966815334627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-1.6071452799145654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F5-4098-9B4B-96E5BFCFD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87-4C26-9A04-E53B7064AEB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7.8931116389548697</c:v>
                </c:pt>
                <c:pt idx="1">
                  <c:v>7.5692640692640696</c:v>
                </c:pt>
                <c:pt idx="2">
                  <c:v>7.7943722943722946</c:v>
                </c:pt>
                <c:pt idx="3">
                  <c:v>9.7254901960784306</c:v>
                </c:pt>
                <c:pt idx="4">
                  <c:v>3</c:v>
                </c:pt>
                <c:pt idx="5">
                  <c:v>4.5384615384615383</c:v>
                </c:pt>
                <c:pt idx="6">
                  <c:v>6.5384615384615383</c:v>
                </c:pt>
                <c:pt idx="7">
                  <c:v>8.9459459459459456</c:v>
                </c:pt>
                <c:pt idx="8">
                  <c:v>5</c:v>
                </c:pt>
                <c:pt idx="9">
                  <c:v>6.5454545454545459</c:v>
                </c:pt>
                <c:pt idx="10">
                  <c:v>7.9570957095709574</c:v>
                </c:pt>
                <c:pt idx="11">
                  <c:v>7.7962382445141065</c:v>
                </c:pt>
                <c:pt idx="12">
                  <c:v>7.6939868204283357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87-4C26-9A04-E53B7064AEB6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87-4C26-9A04-E53B7064AEB6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7.3537117903930129</c:v>
                </c:pt>
                <c:pt idx="1">
                  <c:v>8.0563063063063058</c:v>
                </c:pt>
                <c:pt idx="2">
                  <c:v>7.788349514563107</c:v>
                </c:pt>
                <c:pt idx="3">
                  <c:v>8.2225609756097562</c:v>
                </c:pt>
                <c:pt idx="4">
                  <c:v>4.4545454545454541</c:v>
                </c:pt>
                <c:pt idx="5">
                  <c:v>3.7391304347826089</c:v>
                </c:pt>
                <c:pt idx="6">
                  <c:v>8.5374999999999996</c:v>
                </c:pt>
                <c:pt idx="7">
                  <c:v>23.428571428571427</c:v>
                </c:pt>
                <c:pt idx="8">
                  <c:v>6</c:v>
                </c:pt>
                <c:pt idx="9">
                  <c:v>6.2674418604651159</c:v>
                </c:pt>
                <c:pt idx="10">
                  <c:v>6.6938775510204085</c:v>
                </c:pt>
                <c:pt idx="11">
                  <c:v>7.3633093525179856</c:v>
                </c:pt>
                <c:pt idx="12">
                  <c:v>7.4280986762936223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87-4C26-9A04-E53B7064AEB6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87-4C26-9A04-E53B7064AEB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7.5425414364640888</c:v>
                </c:pt>
                <c:pt idx="1">
                  <c:v>8.927819548872181</c:v>
                </c:pt>
                <c:pt idx="2">
                  <c:v>8.277899343544858</c:v>
                </c:pt>
                <c:pt idx="3">
                  <c:v>9.1930693069306937</c:v>
                </c:pt>
                <c:pt idx="4">
                  <c:v>5.1111111111111107</c:v>
                </c:pt>
                <c:pt idx="5">
                  <c:v>3</c:v>
                </c:pt>
                <c:pt idx="6">
                  <c:v>7</c:v>
                </c:pt>
                <c:pt idx="7">
                  <c:v>7.333333333333333</c:v>
                </c:pt>
                <c:pt idx="8">
                  <c:v>3.8333333333333335</c:v>
                </c:pt>
                <c:pt idx="9">
                  <c:v>7.0779220779220777</c:v>
                </c:pt>
                <c:pt idx="10">
                  <c:v>6.2519181585677748</c:v>
                </c:pt>
                <c:pt idx="11">
                  <c:v>7.2767857142857144</c:v>
                </c:pt>
                <c:pt idx="12">
                  <c:v>7.6280140883229475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87-4C26-9A04-E53B7064AEB6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87-4C26-9A04-E53B7064AE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87-4C26-9A04-E53B7064AEB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8.7548701298701292</c:v>
                </c:pt>
                <c:pt idx="1">
                  <c:v>7.9670846394984327</c:v>
                </c:pt>
                <c:pt idx="2">
                  <c:v>8.0641282565130261</c:v>
                </c:pt>
                <c:pt idx="3">
                  <c:v>7.3793103448275863</c:v>
                </c:pt>
                <c:pt idx="4">
                  <c:v>8.7727272727272734</c:v>
                </c:pt>
                <c:pt idx="5">
                  <c:v>4.666666666666667</c:v>
                </c:pt>
                <c:pt idx="6">
                  <c:v>8.4705882352941178</c:v>
                </c:pt>
                <c:pt idx="7">
                  <c:v>6.44</c:v>
                </c:pt>
                <c:pt idx="8">
                  <c:v>9.4</c:v>
                </c:pt>
                <c:pt idx="12">
                  <c:v>8.1620825147347738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87-4C26-9A04-E53B7064A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87-4C26-9A04-E53B7064AE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87-4C26-9A04-E53B7064AE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87-4C26-9A04-E53B7064AE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87-4C26-9A04-E53B7064AE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87-4C26-9A04-E53B7064AE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87-4C26-9A04-E53B7064AE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87-4C26-9A04-E53B7064AE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87-4C26-9A04-E53B7064AE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87-4C26-9A04-E53B7064AE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87-4C26-9A04-E53B7064AE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87-4C26-9A04-E53B7064AE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87-4C26-9A04-E53B7064AE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87-4C26-9A04-E53B7064AEB6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1.2123286934060404</c:v>
                </c:pt>
                <c:pt idx="1">
                  <c:v>-0.96073490937374828</c:v>
                </c:pt>
                <c:pt idx="2">
                  <c:v>-0.2137710870318319</c:v>
                </c:pt>
                <c:pt idx="3">
                  <c:v>-1.8137589621031074</c:v>
                </c:pt>
                <c:pt idx="4">
                  <c:v>3.6616161616161627</c:v>
                </c:pt>
                <c:pt idx="5">
                  <c:v>1.666666666666667</c:v>
                </c:pt>
                <c:pt idx="6">
                  <c:v>1.4705882352941178</c:v>
                </c:pt>
                <c:pt idx="7">
                  <c:v>-0.89333333333333265</c:v>
                </c:pt>
                <c:pt idx="8">
                  <c:v>5.5666666666666664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-4.4783682448324313E-2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87-4C26-9A04-E53B7064AEB6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0.86175849091525958</c:v>
                </c:pt>
                <c:pt idx="1">
                  <c:v>0.39782057023436312</c:v>
                </c:pt>
                <c:pt idx="2">
                  <c:v>0.2697559621407315</c:v>
                </c:pt>
                <c:pt idx="3">
                  <c:v>-2.3461798512508443</c:v>
                </c:pt>
                <c:pt idx="4">
                  <c:v>5.7727272727272734</c:v>
                </c:pt>
                <c:pt idx="5">
                  <c:v>0.12820512820512864</c:v>
                </c:pt>
                <c:pt idx="6">
                  <c:v>1.9321266968325794</c:v>
                </c:pt>
                <c:pt idx="7">
                  <c:v>-2.5059459459459452</c:v>
                </c:pt>
                <c:pt idx="8">
                  <c:v>4.4000000000000004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0.35332527069098774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87-4C26-9A04-E53B7064A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73-4628-AFAA-D3BA8038448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7.7963917525773194</c:v>
                </c:pt>
                <c:pt idx="1">
                  <c:v>7.5742397137745971</c:v>
                </c:pt>
                <c:pt idx="2">
                  <c:v>7.5375609756097557</c:v>
                </c:pt>
                <c:pt idx="3">
                  <c:v>11.399491094147583</c:v>
                </c:pt>
                <c:pt idx="4">
                  <c:v>6.8</c:v>
                </c:pt>
                <c:pt idx="5">
                  <c:v>3.6363636363636362</c:v>
                </c:pt>
                <c:pt idx="6">
                  <c:v>6.284313725490196</c:v>
                </c:pt>
                <c:pt idx="7">
                  <c:v>13.846153846153847</c:v>
                </c:pt>
                <c:pt idx="8">
                  <c:v>5.2307692307692308</c:v>
                </c:pt>
                <c:pt idx="9">
                  <c:v>5.6254295532646053</c:v>
                </c:pt>
                <c:pt idx="10">
                  <c:v>8.1955671447196874</c:v>
                </c:pt>
                <c:pt idx="11">
                  <c:v>6.7405764966740573</c:v>
                </c:pt>
                <c:pt idx="12">
                  <c:v>7.6968333065423566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3-4628-AFAA-D3BA8038448D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73-4628-AFAA-D3BA8038448D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7.1120689655172411</c:v>
                </c:pt>
                <c:pt idx="1">
                  <c:v>5.7731958762886597</c:v>
                </c:pt>
                <c:pt idx="2">
                  <c:v>8.4865900383141764</c:v>
                </c:pt>
                <c:pt idx="3">
                  <c:v>7.2406417112299462</c:v>
                </c:pt>
                <c:pt idx="4">
                  <c:v>6</c:v>
                </c:pt>
                <c:pt idx="5">
                  <c:v>3.8333333333333335</c:v>
                </c:pt>
                <c:pt idx="6">
                  <c:v>3.4827586206896552</c:v>
                </c:pt>
                <c:pt idx="7">
                  <c:v>11.222222222222221</c:v>
                </c:pt>
                <c:pt idx="8">
                  <c:v>0</c:v>
                </c:pt>
                <c:pt idx="9">
                  <c:v>4.0529801324503314</c:v>
                </c:pt>
                <c:pt idx="10">
                  <c:v>7.0791366906474824</c:v>
                </c:pt>
                <c:pt idx="11">
                  <c:v>6.9846153846153847</c:v>
                </c:pt>
                <c:pt idx="12">
                  <c:v>6.860990860990861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73-4628-AFAA-D3BA8038448D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73-4628-AFAA-D3BA8038448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7.5795454545454541</c:v>
                </c:pt>
                <c:pt idx="1">
                  <c:v>7.9409190371991247</c:v>
                </c:pt>
                <c:pt idx="2">
                  <c:v>8.3464285714285715</c:v>
                </c:pt>
                <c:pt idx="3">
                  <c:v>8.6014234875444835</c:v>
                </c:pt>
                <c:pt idx="4">
                  <c:v>4.75</c:v>
                </c:pt>
                <c:pt idx="5">
                  <c:v>3.8181818181818183</c:v>
                </c:pt>
                <c:pt idx="6">
                  <c:v>8.615384615384615</c:v>
                </c:pt>
                <c:pt idx="7">
                  <c:v>5.875</c:v>
                </c:pt>
                <c:pt idx="8">
                  <c:v>4.8181818181818183</c:v>
                </c:pt>
                <c:pt idx="9">
                  <c:v>4.2424242424242422</c:v>
                </c:pt>
                <c:pt idx="10">
                  <c:v>7.3499079189686922</c:v>
                </c:pt>
                <c:pt idx="11">
                  <c:v>6.8734622144112478</c:v>
                </c:pt>
                <c:pt idx="12">
                  <c:v>7.4090121317157713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73-4628-AFAA-D3BA8038448D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73-4628-AFAA-D3BA803844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73-4628-AFAA-D3BA8038448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6.8472505091649696</c:v>
                </c:pt>
                <c:pt idx="1">
                  <c:v>7.9557739557739557</c:v>
                </c:pt>
                <c:pt idx="2">
                  <c:v>6.3968609865470851</c:v>
                </c:pt>
                <c:pt idx="3">
                  <c:v>9.5833333333333339</c:v>
                </c:pt>
                <c:pt idx="4">
                  <c:v>5.0714285714285712</c:v>
                </c:pt>
                <c:pt idx="5">
                  <c:v>4.8</c:v>
                </c:pt>
                <c:pt idx="6">
                  <c:v>5.84</c:v>
                </c:pt>
                <c:pt idx="7">
                  <c:v>1</c:v>
                </c:pt>
                <c:pt idx="8">
                  <c:v>8.5</c:v>
                </c:pt>
                <c:pt idx="12">
                  <c:v>7.1507671781187456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73-4628-AFAA-D3BA80384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73-4628-AFAA-D3BA803844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73-4628-AFAA-D3BA803844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73-4628-AFAA-D3BA803844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73-4628-AFAA-D3BA803844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73-4628-AFAA-D3BA803844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73-4628-AFAA-D3BA803844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73-4628-AFAA-D3BA803844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73-4628-AFAA-D3BA803844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73-4628-AFAA-D3BA803844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73-4628-AFAA-D3BA803844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73-4628-AFAA-D3BA803844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73-4628-AFAA-D3BA803844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73-4628-AFAA-D3BA8038448D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-0.73229494538048456</c:v>
                </c:pt>
                <c:pt idx="1">
                  <c:v>1.4854918574831011E-2</c:v>
                </c:pt>
                <c:pt idx="2">
                  <c:v>-1.9495675848814864</c:v>
                </c:pt>
                <c:pt idx="3">
                  <c:v>0.98190984578885043</c:v>
                </c:pt>
                <c:pt idx="4">
                  <c:v>0.32142857142857117</c:v>
                </c:pt>
                <c:pt idx="5">
                  <c:v>0.98181818181818148</c:v>
                </c:pt>
                <c:pt idx="6">
                  <c:v>-2.7753846153846151</c:v>
                </c:pt>
                <c:pt idx="7">
                  <c:v>-4.875</c:v>
                </c:pt>
                <c:pt idx="8">
                  <c:v>3.6818181818181817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-0.71821514973012679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73-4628-AFAA-D3BA8038448D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-0.94914124341234984</c:v>
                </c:pt>
                <c:pt idx="1">
                  <c:v>0.38153424199935859</c:v>
                </c:pt>
                <c:pt idx="2">
                  <c:v>-1.1406999890626706</c:v>
                </c:pt>
                <c:pt idx="3">
                  <c:v>-1.8161577608142494</c:v>
                </c:pt>
                <c:pt idx="4">
                  <c:v>-1.7285714285714286</c:v>
                </c:pt>
                <c:pt idx="5">
                  <c:v>1.1636363636363636</c:v>
                </c:pt>
                <c:pt idx="6">
                  <c:v>-0.4443137254901961</c:v>
                </c:pt>
                <c:pt idx="7">
                  <c:v>-12.846153846153847</c:v>
                </c:pt>
                <c:pt idx="8">
                  <c:v>3.2692307692307692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-0.80018330298897578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73-4628-AFAA-D3BA80384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68-45DB-BAF5-7AFD4BA23DA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7.9195542046605878</c:v>
                </c:pt>
                <c:pt idx="1">
                  <c:v>7.5339957342766475</c:v>
                </c:pt>
                <c:pt idx="2">
                  <c:v>7.0478314294816364</c:v>
                </c:pt>
                <c:pt idx="3">
                  <c:v>7.060589492519509</c:v>
                </c:pt>
                <c:pt idx="4">
                  <c:v>8.7339009392526528</c:v>
                </c:pt>
                <c:pt idx="5">
                  <c:v>7.5460757920894599</c:v>
                </c:pt>
                <c:pt idx="6">
                  <c:v>7.2991793386434951</c:v>
                </c:pt>
                <c:pt idx="7">
                  <c:v>7.3596665182726939</c:v>
                </c:pt>
                <c:pt idx="8">
                  <c:v>7.4095895977245023</c:v>
                </c:pt>
                <c:pt idx="9">
                  <c:v>7.0818751918607203</c:v>
                </c:pt>
                <c:pt idx="10">
                  <c:v>7.4287101886406628</c:v>
                </c:pt>
                <c:pt idx="11">
                  <c:v>7.1260608372270431</c:v>
                </c:pt>
                <c:pt idx="12">
                  <c:v>7.4203753436920517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68-45DB-BAF5-7AFD4BA23DAB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68-45DB-BAF5-7AFD4BA23DAB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7.3644056930375692</c:v>
                </c:pt>
                <c:pt idx="1">
                  <c:v>6.5212775777716239</c:v>
                </c:pt>
                <c:pt idx="2">
                  <c:v>6.6980792586928164</c:v>
                </c:pt>
                <c:pt idx="3">
                  <c:v>6.3827739181384446</c:v>
                </c:pt>
                <c:pt idx="4">
                  <c:v>6.2174707421855713</c:v>
                </c:pt>
                <c:pt idx="5">
                  <c:v>7.000953086942709</c:v>
                </c:pt>
                <c:pt idx="6">
                  <c:v>6.9023408766388297</c:v>
                </c:pt>
                <c:pt idx="7">
                  <c:v>7.2397501926274384</c:v>
                </c:pt>
                <c:pt idx="8">
                  <c:v>6.7605067064083455</c:v>
                </c:pt>
                <c:pt idx="9">
                  <c:v>6.9025843149549875</c:v>
                </c:pt>
                <c:pt idx="10">
                  <c:v>7.2594999762797094</c:v>
                </c:pt>
                <c:pt idx="11">
                  <c:v>6.7056474124973162</c:v>
                </c:pt>
                <c:pt idx="12">
                  <c:v>6.81836284648623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68-45DB-BAF5-7AFD4BA23DAB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68-45DB-BAF5-7AFD4BA23DA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68-45DB-BAF5-7AFD4BA23DAB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68-45DB-BAF5-7AFD4BA23D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868-45DB-BAF5-7AFD4BA23DA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12">
                  <c:v>6.958735548321922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68-45DB-BAF5-7AFD4BA23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68-45DB-BAF5-7AFD4BA23D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68-45DB-BAF5-7AFD4BA23D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68-45DB-BAF5-7AFD4BA23D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68-45DB-BAF5-7AFD4BA23D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68-45DB-BAF5-7AFD4BA23D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68-45DB-BAF5-7AFD4BA23D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68-45DB-BAF5-7AFD4BA23D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68-45DB-BAF5-7AFD4BA23D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68-45DB-BAF5-7AFD4BA23D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68-45DB-BAF5-7AFD4BA23D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68-45DB-BAF5-7AFD4BA23D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68-45DB-BAF5-7AFD4BA23D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68-45DB-BAF5-7AFD4BA23DAB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0.36740964097852657</c:v>
                </c:pt>
                <c:pt idx="1">
                  <c:v>0.19769625393772916</c:v>
                </c:pt>
                <c:pt idx="2">
                  <c:v>-0.27220910782744934</c:v>
                </c:pt>
                <c:pt idx="3">
                  <c:v>0.79779745692794357</c:v>
                </c:pt>
                <c:pt idx="4">
                  <c:v>0.30172239178513394</c:v>
                </c:pt>
                <c:pt idx="5">
                  <c:v>0.12379264811624147</c:v>
                </c:pt>
                <c:pt idx="6">
                  <c:v>0.12477329316483932</c:v>
                </c:pt>
                <c:pt idx="7">
                  <c:v>-4.3622046735430686E-2</c:v>
                </c:pt>
                <c:pt idx="8">
                  <c:v>6.4517329798760237E-2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0.17092334980118018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868-45DB-BAF5-7AFD4BA23DAB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-0.26357186470473781</c:v>
                </c:pt>
                <c:pt idx="1">
                  <c:v>-0.5627570736855354</c:v>
                </c:pt>
                <c:pt idx="2">
                  <c:v>-0.58233939848295257</c:v>
                </c:pt>
                <c:pt idx="3">
                  <c:v>-9.540147180345393E-2</c:v>
                </c:pt>
                <c:pt idx="4">
                  <c:v>-1.9138233240025357</c:v>
                </c:pt>
                <c:pt idx="5">
                  <c:v>-0.66752406493215499</c:v>
                </c:pt>
                <c:pt idx="6">
                  <c:v>-0.31862255561212116</c:v>
                </c:pt>
                <c:pt idx="7">
                  <c:v>-0.2695760723625078</c:v>
                </c:pt>
                <c:pt idx="8">
                  <c:v>-0.5229877659805684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-0.53510026602479233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868-45DB-BAF5-7AFD4BA23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F7-4D29-905E-7D6A0308DCB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7969</c:v>
                </c:pt>
                <c:pt idx="1">
                  <c:v>8106</c:v>
                </c:pt>
                <c:pt idx="2">
                  <c:v>7978</c:v>
                </c:pt>
                <c:pt idx="3">
                  <c:v>6646</c:v>
                </c:pt>
                <c:pt idx="4">
                  <c:v>5591</c:v>
                </c:pt>
                <c:pt idx="5">
                  <c:v>9132</c:v>
                </c:pt>
                <c:pt idx="6">
                  <c:v>9239</c:v>
                </c:pt>
                <c:pt idx="7">
                  <c:v>10019</c:v>
                </c:pt>
                <c:pt idx="8">
                  <c:v>8668</c:v>
                </c:pt>
                <c:pt idx="9">
                  <c:v>9864</c:v>
                </c:pt>
                <c:pt idx="10">
                  <c:v>8271</c:v>
                </c:pt>
                <c:pt idx="11">
                  <c:v>9100</c:v>
                </c:pt>
                <c:pt idx="12">
                  <c:v>100583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F7-4D29-905E-7D6A0308DCB0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F7-4D29-905E-7D6A0308DCB0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4593</c:v>
                </c:pt>
                <c:pt idx="1">
                  <c:v>7429</c:v>
                </c:pt>
                <c:pt idx="2">
                  <c:v>8841</c:v>
                </c:pt>
                <c:pt idx="3">
                  <c:v>9017</c:v>
                </c:pt>
                <c:pt idx="4">
                  <c:v>8204</c:v>
                </c:pt>
                <c:pt idx="5">
                  <c:v>7353</c:v>
                </c:pt>
                <c:pt idx="6">
                  <c:v>8399</c:v>
                </c:pt>
                <c:pt idx="7">
                  <c:v>9415</c:v>
                </c:pt>
                <c:pt idx="8">
                  <c:v>8053</c:v>
                </c:pt>
                <c:pt idx="9">
                  <c:v>9529</c:v>
                </c:pt>
                <c:pt idx="10">
                  <c:v>7510</c:v>
                </c:pt>
                <c:pt idx="11">
                  <c:v>8219</c:v>
                </c:pt>
                <c:pt idx="12">
                  <c:v>96562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F7-4D29-905E-7D6A0308DCB0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F7-4D29-905E-7D6A0308DCB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7748</c:v>
                </c:pt>
                <c:pt idx="1">
                  <c:v>8576</c:v>
                </c:pt>
                <c:pt idx="2">
                  <c:v>7226</c:v>
                </c:pt>
                <c:pt idx="3">
                  <c:v>7139</c:v>
                </c:pt>
                <c:pt idx="4">
                  <c:v>8883</c:v>
                </c:pt>
                <c:pt idx="5">
                  <c:v>8301</c:v>
                </c:pt>
                <c:pt idx="6">
                  <c:v>9581</c:v>
                </c:pt>
                <c:pt idx="7">
                  <c:v>10320</c:v>
                </c:pt>
                <c:pt idx="8">
                  <c:v>9284</c:v>
                </c:pt>
                <c:pt idx="9">
                  <c:v>10847</c:v>
                </c:pt>
                <c:pt idx="10">
                  <c:v>9244</c:v>
                </c:pt>
                <c:pt idx="11">
                  <c:v>8681</c:v>
                </c:pt>
                <c:pt idx="12">
                  <c:v>105830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F7-4D29-905E-7D6A0308DCB0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F7-4D29-905E-7D6A0308DC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F7-4D29-905E-7D6A0308DCB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8574</c:v>
                </c:pt>
                <c:pt idx="1">
                  <c:v>9308</c:v>
                </c:pt>
                <c:pt idx="2">
                  <c:v>9445</c:v>
                </c:pt>
                <c:pt idx="3">
                  <c:v>8977</c:v>
                </c:pt>
                <c:pt idx="4">
                  <c:v>10301</c:v>
                </c:pt>
                <c:pt idx="5">
                  <c:v>10338</c:v>
                </c:pt>
                <c:pt idx="6">
                  <c:v>10171</c:v>
                </c:pt>
                <c:pt idx="7">
                  <c:v>10030</c:v>
                </c:pt>
                <c:pt idx="8">
                  <c:v>9243</c:v>
                </c:pt>
                <c:pt idx="12">
                  <c:v>86387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F7-4D29-905E-7D6A0308D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F7-4D29-905E-7D6A0308DC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F7-4D29-905E-7D6A0308DC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F7-4D29-905E-7D6A0308DC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F7-4D29-905E-7D6A0308DC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F7-4D29-905E-7D6A0308DC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F7-4D29-905E-7D6A0308DC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F7-4D29-905E-7D6A0308DC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F7-4D29-905E-7D6A0308DC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F7-4D29-905E-7D6A0308DC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F7-4D29-905E-7D6A0308DC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F7-4D29-905E-7D6A0308DC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F7-4D29-905E-7D6A0308DC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F7-4D29-905E-7D6A0308DCB0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0.10660815694372738</c:v>
                </c:pt>
                <c:pt idx="1">
                  <c:v>8.5354477611940371E-2</c:v>
                </c:pt>
                <c:pt idx="2">
                  <c:v>0.30708552449487958</c:v>
                </c:pt>
                <c:pt idx="3">
                  <c:v>0.25745902787505259</c:v>
                </c:pt>
                <c:pt idx="4">
                  <c:v>0.15963075537543614</c:v>
                </c:pt>
                <c:pt idx="5">
                  <c:v>0.24539212143115297</c:v>
                </c:pt>
                <c:pt idx="6">
                  <c:v>6.1580210833942273E-2</c:v>
                </c:pt>
                <c:pt idx="7">
                  <c:v>-2.81007751937985E-2</c:v>
                </c:pt>
                <c:pt idx="8">
                  <c:v>-4.4161999138302432E-3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0.12106465259934085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F7-4D29-905E-7D6A0308DCB0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7.5919186849040088E-2</c:v>
                </c:pt>
                <c:pt idx="1">
                  <c:v>0.14828522082408102</c:v>
                </c:pt>
                <c:pt idx="2">
                  <c:v>0.18388067184758095</c:v>
                </c:pt>
                <c:pt idx="3">
                  <c:v>0.35073728558531458</c:v>
                </c:pt>
                <c:pt idx="4">
                  <c:v>0.8424253264174566</c:v>
                </c:pt>
                <c:pt idx="5">
                  <c:v>0.13206307490144553</c:v>
                </c:pt>
                <c:pt idx="6">
                  <c:v>0.1008767182595518</c:v>
                </c:pt>
                <c:pt idx="7">
                  <c:v>1.0979139634694768E-3</c:v>
                </c:pt>
                <c:pt idx="8">
                  <c:v>6.6335948315643822E-2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0.17776899165621418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F7-4D29-905E-7D6A0308D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80-4263-8A66-0688F327EC6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8.0478248745119902</c:v>
                </c:pt>
                <c:pt idx="1">
                  <c:v>7.5526705133895549</c:v>
                </c:pt>
                <c:pt idx="2">
                  <c:v>7.2580916623511138</c:v>
                </c:pt>
                <c:pt idx="3">
                  <c:v>7.3426318981200724</c:v>
                </c:pt>
                <c:pt idx="4">
                  <c:v>9.3143854623578903</c:v>
                </c:pt>
                <c:pt idx="5">
                  <c:v>8.4847844793866862</c:v>
                </c:pt>
                <c:pt idx="6">
                  <c:v>7.8372308834446915</c:v>
                </c:pt>
                <c:pt idx="7">
                  <c:v>7.3764306445430154</c:v>
                </c:pt>
                <c:pt idx="8">
                  <c:v>7.4403297026788344</c:v>
                </c:pt>
                <c:pt idx="9">
                  <c:v>7.2329020332717189</c:v>
                </c:pt>
                <c:pt idx="10">
                  <c:v>7.5479452054794525</c:v>
                </c:pt>
                <c:pt idx="11">
                  <c:v>7.3412080536912754</c:v>
                </c:pt>
                <c:pt idx="12">
                  <c:v>7.6737807424400186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80-4263-8A66-0688F327EC6B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80-4263-8A66-0688F327EC6B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7.4232942910967319</c:v>
                </c:pt>
                <c:pt idx="1">
                  <c:v>6.4787005649717511</c:v>
                </c:pt>
                <c:pt idx="2">
                  <c:v>6.8313158042902993</c:v>
                </c:pt>
                <c:pt idx="3">
                  <c:v>6.5079556291723133</c:v>
                </c:pt>
                <c:pt idx="4">
                  <c:v>6.3496859616363945</c:v>
                </c:pt>
                <c:pt idx="5">
                  <c:v>7.3215162773125115</c:v>
                </c:pt>
                <c:pt idx="6">
                  <c:v>7.2865069625993701</c:v>
                </c:pt>
                <c:pt idx="7">
                  <c:v>7.3807104118825428</c:v>
                </c:pt>
                <c:pt idx="8">
                  <c:v>6.9096228868660594</c:v>
                </c:pt>
                <c:pt idx="9">
                  <c:v>6.9936959076824445</c:v>
                </c:pt>
                <c:pt idx="10">
                  <c:v>7.5262712888029952</c:v>
                </c:pt>
                <c:pt idx="11">
                  <c:v>6.8146903504560727</c:v>
                </c:pt>
                <c:pt idx="12">
                  <c:v>6.9692850855190303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80-4263-8A66-0688F327EC6B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80-4263-8A66-0688F327EC6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7.3121399847842623</c:v>
                </c:pt>
                <c:pt idx="1">
                  <c:v>6.7495257166947722</c:v>
                </c:pt>
                <c:pt idx="2">
                  <c:v>6.7355343379730819</c:v>
                </c:pt>
                <c:pt idx="3">
                  <c:v>6.2256879784812744</c:v>
                </c:pt>
                <c:pt idx="4">
                  <c:v>6.6629379024337005</c:v>
                </c:pt>
                <c:pt idx="5">
                  <c:v>6.9370747342968002</c:v>
                </c:pt>
                <c:pt idx="6">
                  <c:v>6.9112867374660407</c:v>
                </c:pt>
                <c:pt idx="7">
                  <c:v>7.3794321023981171</c:v>
                </c:pt>
                <c:pt idx="8">
                  <c:v>6.9975186104218361</c:v>
                </c:pt>
                <c:pt idx="9">
                  <c:v>6.9798752558230195</c:v>
                </c:pt>
                <c:pt idx="10">
                  <c:v>6.7701183875318449</c:v>
                </c:pt>
                <c:pt idx="11">
                  <c:v>6.5663884479492038</c:v>
                </c:pt>
                <c:pt idx="12">
                  <c:v>6.8539201732403097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80-4263-8A66-0688F327EC6B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80-4263-8A66-0688F327EC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80-4263-8A66-0688F327EC6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7.7830106115304671</c:v>
                </c:pt>
                <c:pt idx="1">
                  <c:v>7.0446694460988688</c:v>
                </c:pt>
                <c:pt idx="2">
                  <c:v>6.5830399855582638</c:v>
                </c:pt>
                <c:pt idx="3">
                  <c:v>7.0874621376027696</c:v>
                </c:pt>
                <c:pt idx="4">
                  <c:v>7.071705031574659</c:v>
                </c:pt>
                <c:pt idx="5">
                  <c:v>7.119649250246459</c:v>
                </c:pt>
                <c:pt idx="6">
                  <c:v>7.1540335151987531</c:v>
                </c:pt>
                <c:pt idx="7">
                  <c:v>7.2201022146507663</c:v>
                </c:pt>
                <c:pt idx="8">
                  <c:v>7.0984699200185464</c:v>
                </c:pt>
                <c:pt idx="12">
                  <c:v>7.1173487907799808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80-4263-8A66-0688F327E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80-4263-8A66-0688F327EC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80-4263-8A66-0688F327EC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80-4263-8A66-0688F327EC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80-4263-8A66-0688F327EC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80-4263-8A66-0688F327EC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80-4263-8A66-0688F327EC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80-4263-8A66-0688F327EC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80-4263-8A66-0688F327EC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80-4263-8A66-0688F327EC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80-4263-8A66-0688F327EC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80-4263-8A66-0688F327EC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80-4263-8A66-0688F327EC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80-4263-8A66-0688F327EC6B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0.47087062674620483</c:v>
                </c:pt>
                <c:pt idx="1">
                  <c:v>0.29514372940409661</c:v>
                </c:pt>
                <c:pt idx="2">
                  <c:v>-0.15249435241481812</c:v>
                </c:pt>
                <c:pt idx="3">
                  <c:v>0.86177415912149513</c:v>
                </c:pt>
                <c:pt idx="4">
                  <c:v>0.40876712914095847</c:v>
                </c:pt>
                <c:pt idx="5">
                  <c:v>0.18257451594965879</c:v>
                </c:pt>
                <c:pt idx="6">
                  <c:v>0.24274677773271236</c:v>
                </c:pt>
                <c:pt idx="7">
                  <c:v>-0.1593298877473508</c:v>
                </c:pt>
                <c:pt idx="8">
                  <c:v>0.10095130959671028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0.23556676256295628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80-4263-8A66-0688F327EC6B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-0.26481426298152311</c:v>
                </c:pt>
                <c:pt idx="1">
                  <c:v>-0.50800106729068606</c:v>
                </c:pt>
                <c:pt idx="2">
                  <c:v>-0.67505167679285005</c:v>
                </c:pt>
                <c:pt idx="3">
                  <c:v>-0.25516976051730289</c:v>
                </c:pt>
                <c:pt idx="4">
                  <c:v>-2.2426804307832313</c:v>
                </c:pt>
                <c:pt idx="5">
                  <c:v>-1.3651352291402272</c:v>
                </c:pt>
                <c:pt idx="6">
                  <c:v>-0.68319736824593846</c:v>
                </c:pt>
                <c:pt idx="7">
                  <c:v>-0.15632842989224915</c:v>
                </c:pt>
                <c:pt idx="8">
                  <c:v>-0.34185978266028805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-0.66378441522683485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80-4263-8A66-0688F327E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73-4FB4-9046-F59E9D6553D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8.0201001032811625</c:v>
                </c:pt>
                <c:pt idx="1">
                  <c:v>7.8540928342985561</c:v>
                </c:pt>
                <c:pt idx="2">
                  <c:v>7.4347460862924777</c:v>
                </c:pt>
                <c:pt idx="3">
                  <c:v>7.4501149060939849</c:v>
                </c:pt>
                <c:pt idx="4">
                  <c:v>10.064400508729333</c:v>
                </c:pt>
                <c:pt idx="5">
                  <c:v>8.5194965958324733</c:v>
                </c:pt>
                <c:pt idx="6">
                  <c:v>7.3185349611542732</c:v>
                </c:pt>
                <c:pt idx="7">
                  <c:v>6.964623260698346</c:v>
                </c:pt>
                <c:pt idx="8">
                  <c:v>6.6521204671173937</c:v>
                </c:pt>
                <c:pt idx="9">
                  <c:v>6.6887867142465005</c:v>
                </c:pt>
                <c:pt idx="10">
                  <c:v>6.7218685478320719</c:v>
                </c:pt>
                <c:pt idx="11">
                  <c:v>6.9216080402010052</c:v>
                </c:pt>
                <c:pt idx="12">
                  <c:v>7.4360537721295819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73-4FB4-9046-F59E9D6553D9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73-4FB4-9046-F59E9D6553D9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7.9259781077273219</c:v>
                </c:pt>
                <c:pt idx="1">
                  <c:v>6.6174134790528232</c:v>
                </c:pt>
                <c:pt idx="2">
                  <c:v>6.8081226387678004</c:v>
                </c:pt>
                <c:pt idx="3">
                  <c:v>6.5498000499875033</c:v>
                </c:pt>
                <c:pt idx="4">
                  <c:v>6.3911605532170777</c:v>
                </c:pt>
                <c:pt idx="5">
                  <c:v>7.6223715960013791</c:v>
                </c:pt>
                <c:pt idx="6">
                  <c:v>7.7461226264676037</c:v>
                </c:pt>
                <c:pt idx="7">
                  <c:v>7.6563286361348766</c:v>
                </c:pt>
                <c:pt idx="8">
                  <c:v>7.0747476304230563</c:v>
                </c:pt>
                <c:pt idx="9">
                  <c:v>7.0171175404443851</c:v>
                </c:pt>
                <c:pt idx="10">
                  <c:v>7.4343215592562171</c:v>
                </c:pt>
                <c:pt idx="11">
                  <c:v>6.6331723867936843</c:v>
                </c:pt>
                <c:pt idx="12">
                  <c:v>7.0897793341589743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73-4FB4-9046-F59E9D6553D9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73-4FB4-9046-F59E9D6553D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7.5696016069635084</c:v>
                </c:pt>
                <c:pt idx="1">
                  <c:v>7.1070247129791788</c:v>
                </c:pt>
                <c:pt idx="2">
                  <c:v>7.0281066163120052</c:v>
                </c:pt>
                <c:pt idx="3">
                  <c:v>6.4091439688715957</c:v>
                </c:pt>
                <c:pt idx="4">
                  <c:v>6.6776628459603016</c:v>
                </c:pt>
                <c:pt idx="5">
                  <c:v>7.1394742559200521</c:v>
                </c:pt>
                <c:pt idx="6">
                  <c:v>7.1045693075643159</c:v>
                </c:pt>
                <c:pt idx="7">
                  <c:v>7.7446084724005138</c:v>
                </c:pt>
                <c:pt idx="8">
                  <c:v>7.0548697823760254</c:v>
                </c:pt>
                <c:pt idx="9">
                  <c:v>7.3329767822311709</c:v>
                </c:pt>
                <c:pt idx="10">
                  <c:v>7.0038556349156185</c:v>
                </c:pt>
                <c:pt idx="11">
                  <c:v>6.6860472644868887</c:v>
                </c:pt>
                <c:pt idx="12">
                  <c:v>7.0736233461824725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73-4FB4-9046-F59E9D6553D9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73-4FB4-9046-F59E9D6553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73-4FB4-9046-F59E9D6553D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7.9239933119687889</c:v>
                </c:pt>
                <c:pt idx="1">
                  <c:v>7.2324605998983227</c:v>
                </c:pt>
                <c:pt idx="2">
                  <c:v>6.6665713795666344</c:v>
                </c:pt>
                <c:pt idx="3">
                  <c:v>7.219209496829893</c:v>
                </c:pt>
                <c:pt idx="4">
                  <c:v>7.0987581312832644</c:v>
                </c:pt>
                <c:pt idx="5">
                  <c:v>7.222138964577657</c:v>
                </c:pt>
                <c:pt idx="6">
                  <c:v>7.3560683324834271</c:v>
                </c:pt>
                <c:pt idx="7">
                  <c:v>7.669089242454004</c:v>
                </c:pt>
                <c:pt idx="8">
                  <c:v>7.4543844791746858</c:v>
                </c:pt>
                <c:pt idx="12">
                  <c:v>7.2995097463597931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73-4FB4-9046-F59E9D655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73-4FB4-9046-F59E9D6553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73-4FB4-9046-F59E9D6553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73-4FB4-9046-F59E9D6553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73-4FB4-9046-F59E9D6553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73-4FB4-9046-F59E9D6553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73-4FB4-9046-F59E9D6553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73-4FB4-9046-F59E9D6553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73-4FB4-9046-F59E9D6553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73-4FB4-9046-F59E9D6553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73-4FB4-9046-F59E9D6553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73-4FB4-9046-F59E9D6553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73-4FB4-9046-F59E9D6553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73-4FB4-9046-F59E9D6553D9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0.3543917050052805</c:v>
                </c:pt>
                <c:pt idx="1">
                  <c:v>0.12543588691914387</c:v>
                </c:pt>
                <c:pt idx="2">
                  <c:v>-0.3615352367453708</c:v>
                </c:pt>
                <c:pt idx="3">
                  <c:v>0.81006552795829734</c:v>
                </c:pt>
                <c:pt idx="4">
                  <c:v>0.42109528532296281</c:v>
                </c:pt>
                <c:pt idx="5">
                  <c:v>8.2664708657604891E-2</c:v>
                </c:pt>
                <c:pt idx="6">
                  <c:v>0.25149902491911114</c:v>
                </c:pt>
                <c:pt idx="7">
                  <c:v>-7.5519229946509725E-2</c:v>
                </c:pt>
                <c:pt idx="8">
                  <c:v>0.39951469679866047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0.20355026442510038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73-4FB4-9046-F59E9D6553D9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-9.6106791312373652E-2</c:v>
                </c:pt>
                <c:pt idx="1">
                  <c:v>-0.62163223440023341</c:v>
                </c:pt>
                <c:pt idx="2">
                  <c:v>-0.76817470672584331</c:v>
                </c:pt>
                <c:pt idx="3">
                  <c:v>-0.23090540926409187</c:v>
                </c:pt>
                <c:pt idx="4">
                  <c:v>-2.965642377446069</c:v>
                </c:pt>
                <c:pt idx="5">
                  <c:v>-1.2973576312548163</c:v>
                </c:pt>
                <c:pt idx="6">
                  <c:v>3.7533371329153908E-2</c:v>
                </c:pt>
                <c:pt idx="7">
                  <c:v>0.704465981755658</c:v>
                </c:pt>
                <c:pt idx="8">
                  <c:v>0.80226401205729214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-0.36353110233249364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73-4FB4-9046-F59E9D655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A1-4F39-A6AD-CA93BAC8945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8.2464428002276602</c:v>
                </c:pt>
                <c:pt idx="1">
                  <c:v>5.763468445356593</c:v>
                </c:pt>
                <c:pt idx="2">
                  <c:v>6.274968125796855</c:v>
                </c:pt>
                <c:pt idx="3">
                  <c:v>6.732223222322232</c:v>
                </c:pt>
                <c:pt idx="4">
                  <c:v>6.7422680412371134</c:v>
                </c:pt>
                <c:pt idx="5">
                  <c:v>8.3758497895759145</c:v>
                </c:pt>
                <c:pt idx="6">
                  <c:v>10.483578708946773</c:v>
                </c:pt>
                <c:pt idx="7">
                  <c:v>9.4505785123966941</c:v>
                </c:pt>
                <c:pt idx="8">
                  <c:v>12.368488471391972</c:v>
                </c:pt>
                <c:pt idx="9">
                  <c:v>10.126642335766423</c:v>
                </c:pt>
                <c:pt idx="10">
                  <c:v>11.823241317898486</c:v>
                </c:pt>
                <c:pt idx="11">
                  <c:v>9.0337837837837842</c:v>
                </c:pt>
                <c:pt idx="12">
                  <c:v>8.8661820861526088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A1-4F39-A6AD-CA93BAC8945E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A1-4F39-A6AD-CA93BAC8945E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5.8678739101274315</c:v>
                </c:pt>
                <c:pt idx="1">
                  <c:v>5.999748427672956</c:v>
                </c:pt>
                <c:pt idx="2">
                  <c:v>6.9111833875406559</c:v>
                </c:pt>
                <c:pt idx="3">
                  <c:v>6.3370757846389383</c:v>
                </c:pt>
                <c:pt idx="4">
                  <c:v>6.2233920805676357</c:v>
                </c:pt>
                <c:pt idx="5">
                  <c:v>6.5052606967500584</c:v>
                </c:pt>
                <c:pt idx="6">
                  <c:v>6.0040444893832152</c:v>
                </c:pt>
                <c:pt idx="7">
                  <c:v>6.4222270837891049</c:v>
                </c:pt>
                <c:pt idx="8">
                  <c:v>6.3658969804618115</c:v>
                </c:pt>
                <c:pt idx="9">
                  <c:v>6.9023815755037949</c:v>
                </c:pt>
                <c:pt idx="10">
                  <c:v>7.9150615724660565</c:v>
                </c:pt>
                <c:pt idx="11">
                  <c:v>7.6278865828705058</c:v>
                </c:pt>
                <c:pt idx="12">
                  <c:v>6.5524744117336713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A1-4F39-A6AD-CA93BAC8945E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A1-4F39-A6AD-CA93BAC8945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6.2030573983270836</c:v>
                </c:pt>
                <c:pt idx="1">
                  <c:v>5.2008991289688113</c:v>
                </c:pt>
                <c:pt idx="2">
                  <c:v>5.6217860105059438</c:v>
                </c:pt>
                <c:pt idx="3">
                  <c:v>5.5025562372188137</c:v>
                </c:pt>
                <c:pt idx="4">
                  <c:v>6.6105027376804379</c:v>
                </c:pt>
                <c:pt idx="5">
                  <c:v>6.2337695017614498</c:v>
                </c:pt>
                <c:pt idx="6">
                  <c:v>6.2574150248971643</c:v>
                </c:pt>
                <c:pt idx="7">
                  <c:v>6.1968405736853045</c:v>
                </c:pt>
                <c:pt idx="8">
                  <c:v>6.8024271844660191</c:v>
                </c:pt>
                <c:pt idx="9">
                  <c:v>5.767552387124649</c:v>
                </c:pt>
                <c:pt idx="10">
                  <c:v>5.8892329680800382</c:v>
                </c:pt>
                <c:pt idx="11">
                  <c:v>6.1138589618021548</c:v>
                </c:pt>
                <c:pt idx="12">
                  <c:v>6.0468086842964412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A1-4F39-A6AD-CA93BAC8945E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A1-4F39-A6AD-CA93BAC894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A1-4F39-A6AD-CA93BAC8945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7.2678207739307537</c:v>
                </c:pt>
                <c:pt idx="1">
                  <c:v>6.3748866727107885</c:v>
                </c:pt>
                <c:pt idx="2">
                  <c:v>6.2699807156631673</c:v>
                </c:pt>
                <c:pt idx="3">
                  <c:v>6.5540688148552704</c:v>
                </c:pt>
                <c:pt idx="4">
                  <c:v>6.9784921892687342</c:v>
                </c:pt>
                <c:pt idx="5">
                  <c:v>6.792074896581755</c:v>
                </c:pt>
                <c:pt idx="6">
                  <c:v>6.4991735537190083</c:v>
                </c:pt>
                <c:pt idx="7">
                  <c:v>5.9193854324734447</c:v>
                </c:pt>
                <c:pt idx="8">
                  <c:v>6.0145369284876908</c:v>
                </c:pt>
                <c:pt idx="12">
                  <c:v>6.4977032154983023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A1-4F39-A6AD-CA93BAC89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A1-4F39-A6AD-CA93BAC894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A1-4F39-A6AD-CA93BAC894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A1-4F39-A6AD-CA93BAC894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A1-4F39-A6AD-CA93BAC894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A1-4F39-A6AD-CA93BAC894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A1-4F39-A6AD-CA93BAC894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A1-4F39-A6AD-CA93BAC894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A1-4F39-A6AD-CA93BAC894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A1-4F39-A6AD-CA93BAC894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A1-4F39-A6AD-CA93BAC894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A1-4F39-A6AD-CA93BAC894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A1-4F39-A6AD-CA93BAC894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A1-4F39-A6AD-CA93BAC8945E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1.0647633756036701</c:v>
                </c:pt>
                <c:pt idx="1">
                  <c:v>1.1739875437419771</c:v>
                </c:pt>
                <c:pt idx="2">
                  <c:v>0.64819470515722344</c:v>
                </c:pt>
                <c:pt idx="3">
                  <c:v>1.0515125776364567</c:v>
                </c:pt>
                <c:pt idx="4">
                  <c:v>0.36798945158829621</c:v>
                </c:pt>
                <c:pt idx="5">
                  <c:v>0.55830539482030517</c:v>
                </c:pt>
                <c:pt idx="6">
                  <c:v>0.24175852882184401</c:v>
                </c:pt>
                <c:pt idx="7">
                  <c:v>-0.27745514121185977</c:v>
                </c:pt>
                <c:pt idx="8">
                  <c:v>-0.78789025597832829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0.40434365653218318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A1-4F39-A6AD-CA93BAC8945E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-0.97862202629690653</c:v>
                </c:pt>
                <c:pt idx="1">
                  <c:v>0.61141822735419549</c:v>
                </c:pt>
                <c:pt idx="2">
                  <c:v>-4.987410133687753E-3</c:v>
                </c:pt>
                <c:pt idx="3">
                  <c:v>-0.17815440746696165</c:v>
                </c:pt>
                <c:pt idx="4">
                  <c:v>0.23622414803162073</c:v>
                </c:pt>
                <c:pt idx="5">
                  <c:v>-1.5837748929941595</c:v>
                </c:pt>
                <c:pt idx="6">
                  <c:v>-3.9844051552277646</c:v>
                </c:pt>
                <c:pt idx="7">
                  <c:v>-3.5311930799232494</c:v>
                </c:pt>
                <c:pt idx="8">
                  <c:v>-6.353951542904281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-1.885033684264342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A1-4F39-A6AD-CA93BAC89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12-4715-A407-B0857E8B2A4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7.5785767234988883</c:v>
                </c:pt>
                <c:pt idx="1">
                  <c:v>7.4897458369851009</c:v>
                </c:pt>
                <c:pt idx="2">
                  <c:v>6.5500383141762448</c:v>
                </c:pt>
                <c:pt idx="3">
                  <c:v>6.2675255778704058</c:v>
                </c:pt>
                <c:pt idx="4">
                  <c:v>6.9465270121278939</c:v>
                </c:pt>
                <c:pt idx="5">
                  <c:v>5.7093219041787844</c:v>
                </c:pt>
                <c:pt idx="6">
                  <c:v>6.2988267770876467</c:v>
                </c:pt>
                <c:pt idx="7">
                  <c:v>7.3121898263027294</c:v>
                </c:pt>
                <c:pt idx="8">
                  <c:v>7.3084817970565457</c:v>
                </c:pt>
                <c:pt idx="9">
                  <c:v>6.6057184483700597</c:v>
                </c:pt>
                <c:pt idx="10">
                  <c:v>7.1381128096995257</c:v>
                </c:pt>
                <c:pt idx="11">
                  <c:v>6.5982877839973657</c:v>
                </c:pt>
                <c:pt idx="12">
                  <c:v>6.775992184292126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12-4715-A407-B0857E8B2A45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12-4715-A407-B0857E8B2A45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7.1522573030392449</c:v>
                </c:pt>
                <c:pt idx="1">
                  <c:v>6.7112960161371662</c:v>
                </c:pt>
                <c:pt idx="2">
                  <c:v>6.1686800894854583</c:v>
                </c:pt>
                <c:pt idx="3">
                  <c:v>5.7547217325610678</c:v>
                </c:pt>
                <c:pt idx="4">
                  <c:v>5.3110938712179987</c:v>
                </c:pt>
                <c:pt idx="5">
                  <c:v>5.3068219633943432</c:v>
                </c:pt>
                <c:pt idx="6">
                  <c:v>5.2538919413919416</c:v>
                </c:pt>
                <c:pt idx="7">
                  <c:v>6.5515267175572518</c:v>
                </c:pt>
                <c:pt idx="8">
                  <c:v>5.9750933997509339</c:v>
                </c:pt>
                <c:pt idx="9">
                  <c:v>6.4300360210584646</c:v>
                </c:pt>
                <c:pt idx="10">
                  <c:v>6.2824596328245965</c:v>
                </c:pt>
                <c:pt idx="11">
                  <c:v>6.2551784927280742</c:v>
                </c:pt>
                <c:pt idx="12">
                  <c:v>6.1223728147711647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12-4715-A407-B0857E8B2A45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12-4715-A407-B0857E8B2A4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7.1824853228962819</c:v>
                </c:pt>
                <c:pt idx="1">
                  <c:v>6.8844282238442824</c:v>
                </c:pt>
                <c:pt idx="2">
                  <c:v>6.7464559609574719</c:v>
                </c:pt>
                <c:pt idx="3">
                  <c:v>5.8959537572254339</c:v>
                </c:pt>
                <c:pt idx="4">
                  <c:v>5.6957466625271653</c:v>
                </c:pt>
                <c:pt idx="5">
                  <c:v>5.7669104204753197</c:v>
                </c:pt>
                <c:pt idx="6">
                  <c:v>6.5770280327462167</c:v>
                </c:pt>
                <c:pt idx="7">
                  <c:v>6.1520376175548588</c:v>
                </c:pt>
                <c:pt idx="8">
                  <c:v>6.0209015361369929</c:v>
                </c:pt>
                <c:pt idx="9">
                  <c:v>6.1241917502787064</c:v>
                </c:pt>
                <c:pt idx="10">
                  <c:v>6.8906399235912126</c:v>
                </c:pt>
                <c:pt idx="11">
                  <c:v>6.5660091047040972</c:v>
                </c:pt>
                <c:pt idx="12">
                  <c:v>6.3953136352627755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12-4715-A407-B0857E8B2A45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12-4715-A407-B0857E8B2A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F12-4715-A407-B0857E8B2A4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7.124313186813187</c:v>
                </c:pt>
                <c:pt idx="1">
                  <c:v>6.5791147627882323</c:v>
                </c:pt>
                <c:pt idx="2">
                  <c:v>5.9644093882262412</c:v>
                </c:pt>
                <c:pt idx="3">
                  <c:v>6.3570083400591875</c:v>
                </c:pt>
                <c:pt idx="4">
                  <c:v>5.5242591135588777</c:v>
                </c:pt>
                <c:pt idx="5">
                  <c:v>5.5762331838565027</c:v>
                </c:pt>
                <c:pt idx="6">
                  <c:v>6.1647193585337918</c:v>
                </c:pt>
                <c:pt idx="7">
                  <c:v>6.5305823209049016</c:v>
                </c:pt>
                <c:pt idx="8">
                  <c:v>5.9559572301425661</c:v>
                </c:pt>
                <c:pt idx="12">
                  <c:v>6.2130706058020477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12-4715-A407-B0857E8B2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12-4715-A407-B0857E8B2A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12-4715-A407-B0857E8B2A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12-4715-A407-B0857E8B2A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12-4715-A407-B0857E8B2A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12-4715-A407-B0857E8B2A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12-4715-A407-B0857E8B2A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12-4715-A407-B0857E8B2A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12-4715-A407-B0857E8B2A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12-4715-A407-B0857E8B2A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12-4715-A407-B0857E8B2A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12-4715-A407-B0857E8B2A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12-4715-A407-B0857E8B2A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12-4715-A407-B0857E8B2A45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-5.8172136083094905E-2</c:v>
                </c:pt>
                <c:pt idx="1">
                  <c:v>-0.30531346105605017</c:v>
                </c:pt>
                <c:pt idx="2">
                  <c:v>-0.78204657273123068</c:v>
                </c:pt>
                <c:pt idx="3">
                  <c:v>0.46105458283375356</c:v>
                </c:pt>
                <c:pt idx="4">
                  <c:v>-0.17148754896828766</c:v>
                </c:pt>
                <c:pt idx="5">
                  <c:v>-0.19067723661881697</c:v>
                </c:pt>
                <c:pt idx="6">
                  <c:v>-0.4123086742124249</c:v>
                </c:pt>
                <c:pt idx="7">
                  <c:v>0.37854470335004287</c:v>
                </c:pt>
                <c:pt idx="8">
                  <c:v>-6.4944305994426799E-2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-0.1368549360875333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12-4715-A407-B0857E8B2A45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-0.4542635366857013</c:v>
                </c:pt>
                <c:pt idx="1">
                  <c:v>-0.91063107419686862</c:v>
                </c:pt>
                <c:pt idx="2">
                  <c:v>-0.5856289259500036</c:v>
                </c:pt>
                <c:pt idx="3">
                  <c:v>8.9482762188781706E-2</c:v>
                </c:pt>
                <c:pt idx="4">
                  <c:v>-1.4222678985690163</c:v>
                </c:pt>
                <c:pt idx="5">
                  <c:v>-0.1330887203222817</c:v>
                </c:pt>
                <c:pt idx="6">
                  <c:v>-0.13410741855385488</c:v>
                </c:pt>
                <c:pt idx="7">
                  <c:v>-0.78160750539782775</c:v>
                </c:pt>
                <c:pt idx="8">
                  <c:v>-1.3525245669139796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-0.56205071476530133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12-4715-A407-B0857E8B2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C2-4807-B090-9A1E3AC68D9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0.7319</c:v>
                </c:pt>
                <c:pt idx="1">
                  <c:v>0.75069999999999992</c:v>
                </c:pt>
                <c:pt idx="2">
                  <c:v>0.72499999999999998</c:v>
                </c:pt>
                <c:pt idx="3">
                  <c:v>0.68720000000000003</c:v>
                </c:pt>
                <c:pt idx="4">
                  <c:v>0.60509999999999997</c:v>
                </c:pt>
                <c:pt idx="5">
                  <c:v>0.70519999999999994</c:v>
                </c:pt>
                <c:pt idx="6">
                  <c:v>0.84950000000000003</c:v>
                </c:pt>
                <c:pt idx="7">
                  <c:v>0.85140000000000005</c:v>
                </c:pt>
                <c:pt idx="8">
                  <c:v>0.79400000000000004</c:v>
                </c:pt>
                <c:pt idx="9">
                  <c:v>0.75609999999999999</c:v>
                </c:pt>
                <c:pt idx="10">
                  <c:v>0.70299999999999996</c:v>
                </c:pt>
                <c:pt idx="11">
                  <c:v>0.69980000000000009</c:v>
                </c:pt>
                <c:pt idx="12">
                  <c:v>0.73831679821858165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2-4807-B090-9A1E3AC68D9C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C2-4807-B090-9A1E3AC68D9C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0.57789999999999997</c:v>
                </c:pt>
                <c:pt idx="1">
                  <c:v>0.78700000000000003</c:v>
                </c:pt>
                <c:pt idx="2">
                  <c:v>0.74909999999999999</c:v>
                </c:pt>
                <c:pt idx="3">
                  <c:v>0.79280000000000006</c:v>
                </c:pt>
                <c:pt idx="4">
                  <c:v>0.63340000000000007</c:v>
                </c:pt>
                <c:pt idx="5">
                  <c:v>0.6873999999999999</c:v>
                </c:pt>
                <c:pt idx="6">
                  <c:v>0.80249999999999999</c:v>
                </c:pt>
                <c:pt idx="7">
                  <c:v>0.89769999999999994</c:v>
                </c:pt>
                <c:pt idx="8">
                  <c:v>0.70709999999999995</c:v>
                </c:pt>
                <c:pt idx="9">
                  <c:v>0.77500000000000002</c:v>
                </c:pt>
                <c:pt idx="10">
                  <c:v>0.79510000000000003</c:v>
                </c:pt>
                <c:pt idx="11">
                  <c:v>0.78520000000000001</c:v>
                </c:pt>
                <c:pt idx="12">
                  <c:v>0.74892677369097149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C2-4807-B090-9A1E3AC68D9C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C2-4807-B090-9A1E3AC68D9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0.82430000000000003</c:v>
                </c:pt>
                <c:pt idx="1">
                  <c:v>0.87060000000000004</c:v>
                </c:pt>
                <c:pt idx="2">
                  <c:v>0.73480000000000001</c:v>
                </c:pt>
                <c:pt idx="3">
                  <c:v>0.78159999999999996</c:v>
                </c:pt>
                <c:pt idx="4">
                  <c:v>0.73349999999999993</c:v>
                </c:pt>
                <c:pt idx="5">
                  <c:v>0.76780000000000004</c:v>
                </c:pt>
                <c:pt idx="6">
                  <c:v>0.83689999999999998</c:v>
                </c:pt>
                <c:pt idx="7">
                  <c:v>0.91459999999999997</c:v>
                </c:pt>
                <c:pt idx="8">
                  <c:v>0.78359999999999996</c:v>
                </c:pt>
                <c:pt idx="9">
                  <c:v>0.85840000000000005</c:v>
                </c:pt>
                <c:pt idx="10">
                  <c:v>0.85420000000000007</c:v>
                </c:pt>
                <c:pt idx="11">
                  <c:v>0.79709999999999992</c:v>
                </c:pt>
                <c:pt idx="12">
                  <c:v>0.81331329152256404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C2-4807-B090-9A1E3AC68D9C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C2-4807-B090-9A1E3AC68D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C2-4807-B090-9A1E3AC68D9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0.872</c:v>
                </c:pt>
                <c:pt idx="1">
                  <c:v>0.89639999999999997</c:v>
                </c:pt>
                <c:pt idx="2">
                  <c:v>0.88939999999999997</c:v>
                </c:pt>
                <c:pt idx="3">
                  <c:v>0.80359999999999998</c:v>
                </c:pt>
                <c:pt idx="4">
                  <c:v>0.80420000000000003</c:v>
                </c:pt>
                <c:pt idx="5">
                  <c:v>0.81640000000000001</c:v>
                </c:pt>
                <c:pt idx="6">
                  <c:v>0.87379999999999991</c:v>
                </c:pt>
                <c:pt idx="7">
                  <c:v>0.90269999999999995</c:v>
                </c:pt>
                <c:pt idx="8">
                  <c:v>0.75800000000000001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C2-4807-B090-9A1E3AC68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C2-4807-B090-9A1E3AC68D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C2-4807-B090-9A1E3AC68D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C2-4807-B090-9A1E3AC68D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C2-4807-B090-9A1E3AC68D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C2-4807-B090-9A1E3AC68D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C2-4807-B090-9A1E3AC68D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C2-4807-B090-9A1E3AC68D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C2-4807-B090-9A1E3AC68D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C2-4807-B090-9A1E3AC68D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C2-4807-B090-9A1E3AC68D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C2-4807-B090-9A1E3AC68D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C2-4807-B090-9A1E3AC68D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C2-4807-B090-9A1E3AC68D9C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5.7867281329613052E-2</c:v>
                </c:pt>
                <c:pt idx="1">
                  <c:v>2.9634734665747731E-2</c:v>
                </c:pt>
                <c:pt idx="2">
                  <c:v>0.21039738704409361</c:v>
                </c:pt>
                <c:pt idx="3">
                  <c:v>2.814738996929389E-2</c:v>
                </c:pt>
                <c:pt idx="4">
                  <c:v>9.6387184730743147E-2</c:v>
                </c:pt>
                <c:pt idx="5">
                  <c:v>6.3297733784839716E-2</c:v>
                </c:pt>
                <c:pt idx="6">
                  <c:v>4.4091289281873447E-2</c:v>
                </c:pt>
                <c:pt idx="7">
                  <c:v>-1.3011152416356864E-2</c:v>
                </c:pt>
                <c:pt idx="8">
                  <c:v>-3.2669729453802865E-2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C2-4807-B090-9A1E3AC68D9C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0.19141959284055199</c:v>
                </c:pt>
                <c:pt idx="1">
                  <c:v>0.19408552018116443</c:v>
                </c:pt>
                <c:pt idx="2">
                  <c:v>0.22675862068965524</c:v>
                </c:pt>
                <c:pt idx="3">
                  <c:v>0.16938300349243307</c:v>
                </c:pt>
                <c:pt idx="4">
                  <c:v>0.32903652288877883</c:v>
                </c:pt>
                <c:pt idx="5">
                  <c:v>0.15768576290414082</c:v>
                </c:pt>
                <c:pt idx="6">
                  <c:v>2.8605061801059373E-2</c:v>
                </c:pt>
                <c:pt idx="7">
                  <c:v>6.0253699788583415E-2</c:v>
                </c:pt>
                <c:pt idx="8">
                  <c:v>-4.534005037783384E-2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C2-4807-B090-9A1E3AC68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49-49AD-99CC-EB992F874DC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0.47100000000000003</c:v>
                </c:pt>
                <c:pt idx="1">
                  <c:v>0.57269999999999999</c:v>
                </c:pt>
                <c:pt idx="2">
                  <c:v>0.53579999999999994</c:v>
                </c:pt>
                <c:pt idx="3">
                  <c:v>0.45890000000000003</c:v>
                </c:pt>
                <c:pt idx="4">
                  <c:v>0.2661</c:v>
                </c:pt>
                <c:pt idx="5">
                  <c:v>0.32020000000000004</c:v>
                </c:pt>
                <c:pt idx="6">
                  <c:v>0.44600000000000001</c:v>
                </c:pt>
                <c:pt idx="7">
                  <c:v>0.53369999999999995</c:v>
                </c:pt>
                <c:pt idx="8">
                  <c:v>0.38539999999999996</c:v>
                </c:pt>
                <c:pt idx="9">
                  <c:v>0.45100000000000001</c:v>
                </c:pt>
                <c:pt idx="10">
                  <c:v>0.57030000000000003</c:v>
                </c:pt>
                <c:pt idx="11">
                  <c:v>0.55159999999999998</c:v>
                </c:pt>
                <c:pt idx="12">
                  <c:v>0.46300000000000002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9-49AD-99CC-EB992F874DCF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49-49AD-99CC-EB992F874DC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0.5706</c:v>
                </c:pt>
                <c:pt idx="1">
                  <c:v>0.60880000000000001</c:v>
                </c:pt>
                <c:pt idx="2">
                  <c:v>0.56409999999999993</c:v>
                </c:pt>
                <c:pt idx="3">
                  <c:v>0.49159999999999998</c:v>
                </c:pt>
                <c:pt idx="4">
                  <c:v>0.35649999999999998</c:v>
                </c:pt>
                <c:pt idx="5">
                  <c:v>0.38009999999999999</c:v>
                </c:pt>
                <c:pt idx="6">
                  <c:v>0.51519999999999999</c:v>
                </c:pt>
                <c:pt idx="7">
                  <c:v>0.61020000000000008</c:v>
                </c:pt>
                <c:pt idx="8">
                  <c:v>0.48009999999999997</c:v>
                </c:pt>
                <c:pt idx="9">
                  <c:v>0.53380000000000005</c:v>
                </c:pt>
                <c:pt idx="10">
                  <c:v>0.57950000000000002</c:v>
                </c:pt>
                <c:pt idx="11">
                  <c:v>0.58860000000000001</c:v>
                </c:pt>
                <c:pt idx="12">
                  <c:v>0.52325833333333349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49-49AD-99CC-EB992F874DCF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49-49AD-99CC-EB992F874DC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0.60470000000000002</c:v>
                </c:pt>
                <c:pt idx="1">
                  <c:v>0.53410000000000002</c:v>
                </c:pt>
                <c:pt idx="2">
                  <c:v>0.60250000000000004</c:v>
                </c:pt>
                <c:pt idx="3">
                  <c:v>0.47450000000000003</c:v>
                </c:pt>
                <c:pt idx="4">
                  <c:v>0.4093</c:v>
                </c:pt>
                <c:pt idx="5">
                  <c:v>0.39950000000000002</c:v>
                </c:pt>
                <c:pt idx="6">
                  <c:v>0.52290000000000003</c:v>
                </c:pt>
                <c:pt idx="7">
                  <c:v>0.60580000000000001</c:v>
                </c:pt>
                <c:pt idx="8">
                  <c:v>0.4698</c:v>
                </c:pt>
                <c:pt idx="12">
                  <c:v>0.5136777777777779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49-49AD-99CC-EB992F874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49-49AD-99CC-EB992F874D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49-49AD-99CC-EB992F874D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49-49AD-99CC-EB992F874D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49-49AD-99CC-EB992F874D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49-49AD-99CC-EB992F874D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49-49AD-99CC-EB992F874D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49-49AD-99CC-EB992F874D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49-49AD-99CC-EB992F874D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49-49AD-99CC-EB992F874D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49-49AD-99CC-EB992F874D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49-49AD-99CC-EB992F874D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49-49AD-99CC-EB992F874D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49-49AD-99CC-EB992F874DCF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5.9761654398878372E-2</c:v>
                </c:pt>
                <c:pt idx="1">
                  <c:v>-0.12270039421813406</c:v>
                </c:pt>
                <c:pt idx="2">
                  <c:v>6.8073036695621481E-2</c:v>
                </c:pt>
                <c:pt idx="3">
                  <c:v>-3.4784377542717571E-2</c:v>
                </c:pt>
                <c:pt idx="4">
                  <c:v>0.14810659186535768</c:v>
                </c:pt>
                <c:pt idx="5">
                  <c:v>5.1039200210470925E-2</c:v>
                </c:pt>
                <c:pt idx="6">
                  <c:v>1.4945652173913082E-2</c:v>
                </c:pt>
                <c:pt idx="7">
                  <c:v>-7.2107505735825583E-3</c:v>
                </c:pt>
                <c:pt idx="8">
                  <c:v>-2.1453863778379434E-2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1.0976654028834298E-2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49-49AD-99CC-EB992F874DCF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0.12314264487369986</c:v>
                </c:pt>
                <c:pt idx="1">
                  <c:v>-0.14255899823406648</c:v>
                </c:pt>
                <c:pt idx="2">
                  <c:v>7.0730406966412085E-2</c:v>
                </c:pt>
                <c:pt idx="3">
                  <c:v>5.421017551655205E-2</c:v>
                </c:pt>
                <c:pt idx="4">
                  <c:v>0.23357444243520198</c:v>
                </c:pt>
                <c:pt idx="5">
                  <c:v>-0.21280788177339893</c:v>
                </c:pt>
                <c:pt idx="6">
                  <c:v>-0.27475728155339796</c:v>
                </c:pt>
                <c:pt idx="7">
                  <c:v>-2.4162371134020644E-2</c:v>
                </c:pt>
                <c:pt idx="8">
                  <c:v>-8.5102239532619417E-2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-4.9839235424530948E-2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049-49AD-99CC-EB992F874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32-46F5-AA37-681D709FD2C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0.53200000000000003</c:v>
                </c:pt>
                <c:pt idx="1">
                  <c:v>0.80279999999999996</c:v>
                </c:pt>
                <c:pt idx="2">
                  <c:v>0.83989999999999998</c:v>
                </c:pt>
                <c:pt idx="3">
                  <c:v>0.7802</c:v>
                </c:pt>
                <c:pt idx="4">
                  <c:v>0.82669999999999999</c:v>
                </c:pt>
                <c:pt idx="5">
                  <c:v>0.87409999999999999</c:v>
                </c:pt>
                <c:pt idx="6">
                  <c:v>0.90269999999999995</c:v>
                </c:pt>
                <c:pt idx="7">
                  <c:v>0.89249999999999996</c:v>
                </c:pt>
                <c:pt idx="8">
                  <c:v>0.7881999999999999</c:v>
                </c:pt>
                <c:pt idx="9">
                  <c:v>0.80189999999999995</c:v>
                </c:pt>
                <c:pt idx="10">
                  <c:v>0.78749999999999998</c:v>
                </c:pt>
                <c:pt idx="11">
                  <c:v>0.79339999999999999</c:v>
                </c:pt>
                <c:pt idx="12">
                  <c:v>0.80182500000000001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32-46F5-AA37-681D709FD2CE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32-46F5-AA37-681D709FD2C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0.65390000000000004</c:v>
                </c:pt>
                <c:pt idx="1">
                  <c:v>0.62309999999999999</c:v>
                </c:pt>
                <c:pt idx="2">
                  <c:v>0.61819999999999997</c:v>
                </c:pt>
                <c:pt idx="3">
                  <c:v>0.6762999999999999</c:v>
                </c:pt>
                <c:pt idx="4">
                  <c:v>0.8075</c:v>
                </c:pt>
                <c:pt idx="5">
                  <c:v>0.77829999999999999</c:v>
                </c:pt>
                <c:pt idx="6">
                  <c:v>0.87879999999999991</c:v>
                </c:pt>
                <c:pt idx="7">
                  <c:v>0.90639999999999998</c:v>
                </c:pt>
                <c:pt idx="8">
                  <c:v>0.88049999999999995</c:v>
                </c:pt>
                <c:pt idx="9">
                  <c:v>0.81169999999999998</c:v>
                </c:pt>
                <c:pt idx="10">
                  <c:v>0.77670000000000006</c:v>
                </c:pt>
                <c:pt idx="11">
                  <c:v>0.7591</c:v>
                </c:pt>
                <c:pt idx="12">
                  <c:v>0.76420833333333338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32-46F5-AA37-681D709FD2CE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32-46F5-AA37-681D709FD2C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0.86799999999999999</c:v>
                </c:pt>
                <c:pt idx="1">
                  <c:v>0.94669999999999999</c:v>
                </c:pt>
                <c:pt idx="2">
                  <c:v>0.88969999999999994</c:v>
                </c:pt>
                <c:pt idx="3">
                  <c:v>0.754</c:v>
                </c:pt>
                <c:pt idx="4">
                  <c:v>0.93720000000000003</c:v>
                </c:pt>
                <c:pt idx="5">
                  <c:v>0.98010000000000008</c:v>
                </c:pt>
                <c:pt idx="6">
                  <c:v>0.95640000000000003</c:v>
                </c:pt>
                <c:pt idx="7">
                  <c:v>0.94879999999999998</c:v>
                </c:pt>
                <c:pt idx="8">
                  <c:v>0.80590000000000006</c:v>
                </c:pt>
                <c:pt idx="12">
                  <c:v>0.89853333333333341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32-46F5-AA37-681D709FD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32-46F5-AA37-681D709FD2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32-46F5-AA37-681D709FD2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32-46F5-AA37-681D709FD2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32-46F5-AA37-681D709FD2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32-46F5-AA37-681D709FD2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32-46F5-AA37-681D709FD2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32-46F5-AA37-681D709FD2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32-46F5-AA37-681D709FD2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32-46F5-AA37-681D709FD2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32-46F5-AA37-681D709FD2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32-46F5-AA37-681D709FD2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32-46F5-AA37-681D709FD2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32-46F5-AA37-681D709FD2CE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0.32742009481572087</c:v>
                </c:pt>
                <c:pt idx="1">
                  <c:v>0.51933878992136084</c:v>
                </c:pt>
                <c:pt idx="2">
                  <c:v>0.43917825946295697</c:v>
                </c:pt>
                <c:pt idx="3">
                  <c:v>0.11488984178618966</c:v>
                </c:pt>
                <c:pt idx="4">
                  <c:v>0.16061919504643973</c:v>
                </c:pt>
                <c:pt idx="5">
                  <c:v>0.25928305280740083</c:v>
                </c:pt>
                <c:pt idx="6">
                  <c:v>8.8302230314064811E-2</c:v>
                </c:pt>
                <c:pt idx="7">
                  <c:v>4.6778464254192409E-2</c:v>
                </c:pt>
                <c:pt idx="8">
                  <c:v>-8.4724588302100945E-2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0.18327123917945753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32-46F5-AA37-681D709FD2CE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0.97048808172531231</c:v>
                </c:pt>
                <c:pt idx="1">
                  <c:v>1.5038349642951596</c:v>
                </c:pt>
                <c:pt idx="2">
                  <c:v>0.98195589218088641</c:v>
                </c:pt>
                <c:pt idx="3">
                  <c:v>0.60425531914893638</c:v>
                </c:pt>
                <c:pt idx="4">
                  <c:v>0.81276595744680846</c:v>
                </c:pt>
                <c:pt idx="5">
                  <c:v>0.20583169291338588</c:v>
                </c:pt>
                <c:pt idx="6">
                  <c:v>0.13277271112163924</c:v>
                </c:pt>
                <c:pt idx="7">
                  <c:v>9.1578462954440942E-2</c:v>
                </c:pt>
                <c:pt idx="8">
                  <c:v>-0.11449291286671792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0.41717556643379505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432-46F5-AA37-681D709FD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D4-4F54-9D3A-BE9A06B45C6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0.8387</c:v>
                </c:pt>
                <c:pt idx="1">
                  <c:v>0.82120000000000004</c:v>
                </c:pt>
                <c:pt idx="2">
                  <c:v>0.81459999999999999</c:v>
                </c:pt>
                <c:pt idx="3">
                  <c:v>0.81810000000000005</c:v>
                </c:pt>
                <c:pt idx="4">
                  <c:v>0.75599999999999989</c:v>
                </c:pt>
                <c:pt idx="5">
                  <c:v>0.81430000000000002</c:v>
                </c:pt>
                <c:pt idx="6">
                  <c:v>0.92040000000000011</c:v>
                </c:pt>
                <c:pt idx="7">
                  <c:v>0.97860000000000003</c:v>
                </c:pt>
                <c:pt idx="8">
                  <c:v>0.94879999999999998</c:v>
                </c:pt>
                <c:pt idx="9">
                  <c:v>0.90969999999999995</c:v>
                </c:pt>
                <c:pt idx="10">
                  <c:v>0.78599999999999992</c:v>
                </c:pt>
                <c:pt idx="11">
                  <c:v>0.79469999999999996</c:v>
                </c:pt>
                <c:pt idx="12">
                  <c:v>0.85041836356904854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D4-4F54-9D3A-BE9A06B45C62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D4-4F54-9D3A-BE9A06B45C62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0.61520000000000008</c:v>
                </c:pt>
                <c:pt idx="1">
                  <c:v>0.86180000000000012</c:v>
                </c:pt>
                <c:pt idx="2">
                  <c:v>0.8236</c:v>
                </c:pt>
                <c:pt idx="3">
                  <c:v>0.90949999999999998</c:v>
                </c:pt>
                <c:pt idx="4">
                  <c:v>0.76180000000000003</c:v>
                </c:pt>
                <c:pt idx="5">
                  <c:v>0.81559999999999999</c:v>
                </c:pt>
                <c:pt idx="6">
                  <c:v>0.92709999999999992</c:v>
                </c:pt>
                <c:pt idx="7">
                  <c:v>1.0247999999999999</c:v>
                </c:pt>
                <c:pt idx="8">
                  <c:v>0.81950000000000001</c:v>
                </c:pt>
                <c:pt idx="9">
                  <c:v>0.8881</c:v>
                </c:pt>
                <c:pt idx="10">
                  <c:v>0.87360000000000004</c:v>
                </c:pt>
                <c:pt idx="11">
                  <c:v>0.86670000000000003</c:v>
                </c:pt>
                <c:pt idx="12">
                  <c:v>0.84878834356712252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D4-4F54-9D3A-BE9A06B45C62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D4-4F54-9D3A-BE9A06B45C6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0.91280000000000006</c:v>
                </c:pt>
                <c:pt idx="1">
                  <c:v>0.96200000000000008</c:v>
                </c:pt>
                <c:pt idx="2">
                  <c:v>0.7944</c:v>
                </c:pt>
                <c:pt idx="3">
                  <c:v>0.88819999999999988</c:v>
                </c:pt>
                <c:pt idx="4">
                  <c:v>0.872</c:v>
                </c:pt>
                <c:pt idx="5">
                  <c:v>0.9104000000000001</c:v>
                </c:pt>
                <c:pt idx="6">
                  <c:v>0.94920000000000004</c:v>
                </c:pt>
                <c:pt idx="7">
                  <c:v>1.0207999999999999</c:v>
                </c:pt>
                <c:pt idx="8">
                  <c:v>0.88959999999999995</c:v>
                </c:pt>
                <c:pt idx="9">
                  <c:v>0.97180000000000011</c:v>
                </c:pt>
                <c:pt idx="10">
                  <c:v>0.95010000000000006</c:v>
                </c:pt>
                <c:pt idx="11">
                  <c:v>0.87</c:v>
                </c:pt>
                <c:pt idx="12">
                  <c:v>0.9159504223366709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D4-4F54-9D3A-BE9A06B45C62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D4-4F54-9D3A-BE9A06B45C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CD4-4F54-9D3A-BE9A06B45C6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0.96530000000000005</c:v>
                </c:pt>
                <c:pt idx="1">
                  <c:v>1.0661</c:v>
                </c:pt>
                <c:pt idx="2">
                  <c:v>0.98959999999999992</c:v>
                </c:pt>
                <c:pt idx="3">
                  <c:v>0.91859999999999997</c:v>
                </c:pt>
                <c:pt idx="4">
                  <c:v>0.94200000000000006</c:v>
                </c:pt>
                <c:pt idx="5">
                  <c:v>0.96189999999999998</c:v>
                </c:pt>
                <c:pt idx="6">
                  <c:v>0.99629999999999996</c:v>
                </c:pt>
                <c:pt idx="7">
                  <c:v>1.0063</c:v>
                </c:pt>
                <c:pt idx="8">
                  <c:v>0.85860000000000003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D4-4F54-9D3A-BE9A06B45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D4-4F54-9D3A-BE9A06B45C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D4-4F54-9D3A-BE9A06B45C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D4-4F54-9D3A-BE9A06B45C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D4-4F54-9D3A-BE9A06B45C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D4-4F54-9D3A-BE9A06B45C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D4-4F54-9D3A-BE9A06B45C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D4-4F54-9D3A-BE9A06B45C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D4-4F54-9D3A-BE9A06B45C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D4-4F54-9D3A-BE9A06B45C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D4-4F54-9D3A-BE9A06B45C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D4-4F54-9D3A-BE9A06B45C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D4-4F54-9D3A-BE9A06B45C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D4-4F54-9D3A-BE9A06B45C62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5.7515337423312829E-2</c:v>
                </c:pt>
                <c:pt idx="1">
                  <c:v>0.10821205821205826</c:v>
                </c:pt>
                <c:pt idx="2">
                  <c:v>0.2457200402819737</c:v>
                </c:pt>
                <c:pt idx="3">
                  <c:v>3.4226525557307097E-2</c:v>
                </c:pt>
                <c:pt idx="4">
                  <c:v>8.0275229357798183E-2</c:v>
                </c:pt>
                <c:pt idx="5">
                  <c:v>5.656854130052702E-2</c:v>
                </c:pt>
                <c:pt idx="6">
                  <c:v>4.9620733249051696E-2</c:v>
                </c:pt>
                <c:pt idx="7">
                  <c:v>-1.4204545454545414E-2</c:v>
                </c:pt>
                <c:pt idx="8">
                  <c:v>-3.484712230215814E-2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D4-4F54-9D3A-BE9A06B45C62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0.1509478955526411</c:v>
                </c:pt>
                <c:pt idx="1">
                  <c:v>0.29822211397954224</c:v>
                </c:pt>
                <c:pt idx="2">
                  <c:v>0.21482936410508224</c:v>
                </c:pt>
                <c:pt idx="3">
                  <c:v>0.12284561789512272</c:v>
                </c:pt>
                <c:pt idx="4">
                  <c:v>0.24603174603174627</c:v>
                </c:pt>
                <c:pt idx="5">
                  <c:v>0.18125997789512449</c:v>
                </c:pt>
                <c:pt idx="6">
                  <c:v>8.2464146023467855E-2</c:v>
                </c:pt>
                <c:pt idx="7">
                  <c:v>2.8305742898017572E-2</c:v>
                </c:pt>
                <c:pt idx="8">
                  <c:v>-9.5067453625632292E-2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CD4-4F54-9D3A-BE9A06B45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26-4B3B-90F8-4D2A07F3EBE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0.9637</c:v>
                </c:pt>
                <c:pt idx="1">
                  <c:v>0.96040000000000003</c:v>
                </c:pt>
                <c:pt idx="2">
                  <c:v>0.9294</c:v>
                </c:pt>
                <c:pt idx="3">
                  <c:v>0.9274</c:v>
                </c:pt>
                <c:pt idx="4">
                  <c:v>0.83099999999999996</c:v>
                </c:pt>
                <c:pt idx="5">
                  <c:v>0.81469999999999998</c:v>
                </c:pt>
                <c:pt idx="6">
                  <c:v>0.94430000000000003</c:v>
                </c:pt>
                <c:pt idx="7">
                  <c:v>1.0129999999999999</c:v>
                </c:pt>
                <c:pt idx="8">
                  <c:v>0.96090000000000009</c:v>
                </c:pt>
                <c:pt idx="9">
                  <c:v>0.93049999999999999</c:v>
                </c:pt>
                <c:pt idx="10">
                  <c:v>0.77079999999999993</c:v>
                </c:pt>
                <c:pt idx="11">
                  <c:v>0.78900000000000003</c:v>
                </c:pt>
                <c:pt idx="12">
                  <c:v>0.90283418535920901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26-4B3B-90F8-4D2A07F3EBE9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26-4B3B-90F8-4D2A07F3EBE9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0.63919999999999999</c:v>
                </c:pt>
                <c:pt idx="1">
                  <c:v>0.87879999999999991</c:v>
                </c:pt>
                <c:pt idx="2">
                  <c:v>0.81900000000000006</c:v>
                </c:pt>
                <c:pt idx="3">
                  <c:v>0.94669999999999999</c:v>
                </c:pt>
                <c:pt idx="4">
                  <c:v>0.74309999999999998</c:v>
                </c:pt>
                <c:pt idx="5">
                  <c:v>0.79879999999999995</c:v>
                </c:pt>
                <c:pt idx="6">
                  <c:v>0.93409999999999993</c:v>
                </c:pt>
                <c:pt idx="7">
                  <c:v>1.0628</c:v>
                </c:pt>
                <c:pt idx="8">
                  <c:v>0.8284999999999999</c:v>
                </c:pt>
                <c:pt idx="9">
                  <c:v>0.91280000000000006</c:v>
                </c:pt>
                <c:pt idx="10">
                  <c:v>0.89829999999999999</c:v>
                </c:pt>
                <c:pt idx="11">
                  <c:v>0.88780000000000003</c:v>
                </c:pt>
                <c:pt idx="12">
                  <c:v>0.86230572081972345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26-4B3B-90F8-4D2A07F3EBE9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26-4B3B-90F8-4D2A07F3EBE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0.98719999999999997</c:v>
                </c:pt>
                <c:pt idx="1">
                  <c:v>1.0593000000000001</c:v>
                </c:pt>
                <c:pt idx="2">
                  <c:v>0.84499999999999997</c:v>
                </c:pt>
                <c:pt idx="3">
                  <c:v>0.95319999999999994</c:v>
                </c:pt>
                <c:pt idx="4">
                  <c:v>0.89180000000000004</c:v>
                </c:pt>
                <c:pt idx="5">
                  <c:v>0.95090000000000008</c:v>
                </c:pt>
                <c:pt idx="6">
                  <c:v>0.96950000000000003</c:v>
                </c:pt>
                <c:pt idx="7">
                  <c:v>1.0537000000000001</c:v>
                </c:pt>
                <c:pt idx="8">
                  <c:v>0.89219999999999999</c:v>
                </c:pt>
                <c:pt idx="9">
                  <c:v>1.0177</c:v>
                </c:pt>
                <c:pt idx="10">
                  <c:v>0.9998999999999999</c:v>
                </c:pt>
                <c:pt idx="11">
                  <c:v>0.90180000000000005</c:v>
                </c:pt>
                <c:pt idx="12">
                  <c:v>0.95995106478564085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26-4B3B-90F8-4D2A07F3EBE9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26-4B3B-90F8-4D2A07F3EB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26-4B3B-90F8-4D2A07F3EBE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0.99319999999999997</c:v>
                </c:pt>
                <c:pt idx="1">
                  <c:v>1.1003000000000001</c:v>
                </c:pt>
                <c:pt idx="2">
                  <c:v>1.0183</c:v>
                </c:pt>
                <c:pt idx="3">
                  <c:v>0.96579999999999999</c:v>
                </c:pt>
                <c:pt idx="4">
                  <c:v>0.94340000000000002</c:v>
                </c:pt>
                <c:pt idx="5">
                  <c:v>0.95669999999999999</c:v>
                </c:pt>
                <c:pt idx="6">
                  <c:v>1.0078</c:v>
                </c:pt>
                <c:pt idx="7">
                  <c:v>1.0227999999999999</c:v>
                </c:pt>
                <c:pt idx="8">
                  <c:v>0.87370000000000003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26-4B3B-90F8-4D2A07F3E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26-4B3B-90F8-4D2A07F3EB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26-4B3B-90F8-4D2A07F3EB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26-4B3B-90F8-4D2A07F3EB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26-4B3B-90F8-4D2A07F3EB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26-4B3B-90F8-4D2A07F3EB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26-4B3B-90F8-4D2A07F3EB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26-4B3B-90F8-4D2A07F3EB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26-4B3B-90F8-4D2A07F3EB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26-4B3B-90F8-4D2A07F3EB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26-4B3B-90F8-4D2A07F3EB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26-4B3B-90F8-4D2A07F3EB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26-4B3B-90F8-4D2A07F3EB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26-4B3B-90F8-4D2A07F3EBE9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6.0777957860616016E-3</c:v>
                </c:pt>
                <c:pt idx="1">
                  <c:v>3.8704805059945224E-2</c:v>
                </c:pt>
                <c:pt idx="2">
                  <c:v>0.20508875739644972</c:v>
                </c:pt>
                <c:pt idx="3">
                  <c:v>1.3218631976500195E-2</c:v>
                </c:pt>
                <c:pt idx="4">
                  <c:v>5.786050684009858E-2</c:v>
                </c:pt>
                <c:pt idx="5">
                  <c:v>6.0994846987063589E-3</c:v>
                </c:pt>
                <c:pt idx="6">
                  <c:v>3.9504899432697194E-2</c:v>
                </c:pt>
                <c:pt idx="7">
                  <c:v>-2.9325234886590223E-2</c:v>
                </c:pt>
                <c:pt idx="8">
                  <c:v>-2.0735261152208029E-2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26-4B3B-90F8-4D2A07F3EBE9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3.0611186053751238E-2</c:v>
                </c:pt>
                <c:pt idx="1">
                  <c:v>0.14566847147022077</c:v>
                </c:pt>
                <c:pt idx="2">
                  <c:v>9.5653109533031966E-2</c:v>
                </c:pt>
                <c:pt idx="3">
                  <c:v>4.1406081518222893E-2</c:v>
                </c:pt>
                <c:pt idx="4">
                  <c:v>0.13525872442839959</c:v>
                </c:pt>
                <c:pt idx="5">
                  <c:v>0.17429728734503502</c:v>
                </c:pt>
                <c:pt idx="6">
                  <c:v>6.7245578735571243E-2</c:v>
                </c:pt>
                <c:pt idx="7">
                  <c:v>9.6742349457059618E-3</c:v>
                </c:pt>
                <c:pt idx="8">
                  <c:v>-9.0748256842543507E-2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26-4B3B-90F8-4D2A07F3E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9010</c:v>
                </c:pt>
                <c:pt idx="1">
                  <c:v>15483</c:v>
                </c:pt>
                <c:pt idx="2">
                  <c:v>1981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9-4E4D-8308-9067B17ACE30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7991</c:v>
                </c:pt>
                <c:pt idx="1">
                  <c:v>11950</c:v>
                </c:pt>
                <c:pt idx="2">
                  <c:v>3055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9-4E4D-8308-9067B17AC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D99-4E4D-8308-9067B17ACE3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D99-4E4D-8308-9067B17ACE3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D99-4E4D-8308-9067B17ACE3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99-4E4D-8308-9067B17ACE30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99-4E4D-8308-9067B17ACE30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99-4E4D-8308-9067B17ACE30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99-4E4D-8308-9067B17ACE30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99-4E4D-8308-9067B17ACE3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99-4E4D-8308-9067B17ACE30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0.34749521655940163</c:v>
                </c:pt>
                <c:pt idx="1">
                  <c:v>0.51965559227691771</c:v>
                </c:pt>
                <c:pt idx="2">
                  <c:v>0.13284919116368063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D99-4E4D-8308-9067B17AC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99-4E4D-8308-9067B17ACE3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99-4E4D-8308-9067B17ACE3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99-4E4D-8308-9067B17ACE3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99-4E4D-8308-9067B17ACE3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99-4E4D-8308-9067B17ACE3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99-4E4D-8308-9067B17ACE30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99-4E4D-8308-9067B17ACE30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99-4E4D-8308-9067B17ACE30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99-4E4D-8308-9067B17ACE30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99-4E4D-8308-9067B17ACE30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99-4E4D-8308-9067B17ACE3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99-4E4D-8308-9067B17ACE3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-0.11309655937846841</c:v>
                </c:pt>
                <c:pt idx="1">
                  <c:v>-0.22818575211522318</c:v>
                </c:pt>
                <c:pt idx="2">
                  <c:v>0.54215042907622424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99-4E4D-8308-9067B17ACE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50-4597-8CB3-90AFDC56EE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1160</c:v>
                </c:pt>
                <c:pt idx="1">
                  <c:v>1192</c:v>
                </c:pt>
                <c:pt idx="2">
                  <c:v>1320</c:v>
                </c:pt>
                <c:pt idx="3">
                  <c:v>1227</c:v>
                </c:pt>
                <c:pt idx="4">
                  <c:v>790</c:v>
                </c:pt>
                <c:pt idx="5">
                  <c:v>1007</c:v>
                </c:pt>
                <c:pt idx="6">
                  <c:v>1544</c:v>
                </c:pt>
                <c:pt idx="7">
                  <c:v>1093</c:v>
                </c:pt>
                <c:pt idx="8">
                  <c:v>1430</c:v>
                </c:pt>
                <c:pt idx="9">
                  <c:v>1458</c:v>
                </c:pt>
                <c:pt idx="10">
                  <c:v>1496</c:v>
                </c:pt>
                <c:pt idx="11">
                  <c:v>1376</c:v>
                </c:pt>
                <c:pt idx="12">
                  <c:v>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50-4597-8CB3-90AFDC56EEA3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50-4597-8CB3-90AFDC56EEA3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1070</c:v>
                </c:pt>
                <c:pt idx="1">
                  <c:v>1299</c:v>
                </c:pt>
                <c:pt idx="2">
                  <c:v>1553</c:v>
                </c:pt>
                <c:pt idx="3">
                  <c:v>1519</c:v>
                </c:pt>
                <c:pt idx="4">
                  <c:v>881</c:v>
                </c:pt>
                <c:pt idx="5">
                  <c:v>1321</c:v>
                </c:pt>
                <c:pt idx="6">
                  <c:v>1114</c:v>
                </c:pt>
                <c:pt idx="7">
                  <c:v>998</c:v>
                </c:pt>
                <c:pt idx="8">
                  <c:v>1047</c:v>
                </c:pt>
                <c:pt idx="9">
                  <c:v>1679</c:v>
                </c:pt>
                <c:pt idx="10">
                  <c:v>2421</c:v>
                </c:pt>
                <c:pt idx="11">
                  <c:v>1685</c:v>
                </c:pt>
                <c:pt idx="12">
                  <c:v>16587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50-4597-8CB3-90AFDC56EEA3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50-4597-8CB3-90AFDC56EE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1623</c:v>
                </c:pt>
                <c:pt idx="1">
                  <c:v>1902</c:v>
                </c:pt>
                <c:pt idx="2">
                  <c:v>2140</c:v>
                </c:pt>
                <c:pt idx="3">
                  <c:v>1573</c:v>
                </c:pt>
                <c:pt idx="4">
                  <c:v>1613</c:v>
                </c:pt>
                <c:pt idx="5">
                  <c:v>1398</c:v>
                </c:pt>
                <c:pt idx="6">
                  <c:v>1435</c:v>
                </c:pt>
                <c:pt idx="7">
                  <c:v>1506</c:v>
                </c:pt>
                <c:pt idx="8">
                  <c:v>1465</c:v>
                </c:pt>
                <c:pt idx="9">
                  <c:v>1982</c:v>
                </c:pt>
                <c:pt idx="10">
                  <c:v>2298</c:v>
                </c:pt>
                <c:pt idx="11">
                  <c:v>1850</c:v>
                </c:pt>
                <c:pt idx="12">
                  <c:v>20785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50-4597-8CB3-90AFDC56EEA3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50-4597-8CB3-90AFDC56EE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550-4597-8CB3-90AFDC56EE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1605</c:v>
                </c:pt>
                <c:pt idx="1">
                  <c:v>2028</c:v>
                </c:pt>
                <c:pt idx="2">
                  <c:v>3428</c:v>
                </c:pt>
                <c:pt idx="3">
                  <c:v>1590</c:v>
                </c:pt>
                <c:pt idx="4">
                  <c:v>1681</c:v>
                </c:pt>
                <c:pt idx="5">
                  <c:v>1391</c:v>
                </c:pt>
                <c:pt idx="6">
                  <c:v>1166</c:v>
                </c:pt>
                <c:pt idx="7">
                  <c:v>1232</c:v>
                </c:pt>
                <c:pt idx="8">
                  <c:v>1114</c:v>
                </c:pt>
                <c:pt idx="12">
                  <c:v>15235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50-4597-8CB3-90AFDC56E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1550-4597-8CB3-90AFDC56EEA3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239</c:v>
                      </c:pt>
                      <c:pt idx="1">
                        <c:v>192</c:v>
                      </c:pt>
                      <c:pt idx="2">
                        <c:v>316</c:v>
                      </c:pt>
                      <c:pt idx="3">
                        <c:v>269</c:v>
                      </c:pt>
                      <c:pt idx="4">
                        <c:v>262</c:v>
                      </c:pt>
                      <c:pt idx="5">
                        <c:v>231</c:v>
                      </c:pt>
                      <c:pt idx="6">
                        <c:v>675</c:v>
                      </c:pt>
                      <c:pt idx="7">
                        <c:v>905</c:v>
                      </c:pt>
                      <c:pt idx="8">
                        <c:v>827</c:v>
                      </c:pt>
                      <c:pt idx="9">
                        <c:v>1854</c:v>
                      </c:pt>
                      <c:pt idx="10">
                        <c:v>1955</c:v>
                      </c:pt>
                      <c:pt idx="11">
                        <c:v>1573</c:v>
                      </c:pt>
                      <c:pt idx="12">
                        <c:v>9298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1550-4597-8CB3-90AFDC56EE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50-4597-8CB3-90AFDC56EE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50-4597-8CB3-90AFDC56EE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50-4597-8CB3-90AFDC56EE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50-4597-8CB3-90AFDC56EE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50-4597-8CB3-90AFDC56EE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50-4597-8CB3-90AFDC56EE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50-4597-8CB3-90AFDC56EE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50-4597-8CB3-90AFDC56EE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50-4597-8CB3-90AFDC56EE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50-4597-8CB3-90AFDC56EE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50-4597-8CB3-90AFDC56EE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50-4597-8CB3-90AFDC56EE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50-4597-8CB3-90AFDC56EEA3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-1.1090573012939031E-2</c:v>
                </c:pt>
                <c:pt idx="1">
                  <c:v>6.6246056782334417E-2</c:v>
                </c:pt>
                <c:pt idx="2">
                  <c:v>0.60186915887850456</c:v>
                </c:pt>
                <c:pt idx="3">
                  <c:v>1.0807374443738027E-2</c:v>
                </c:pt>
                <c:pt idx="4">
                  <c:v>4.2157470551766885E-2</c:v>
                </c:pt>
                <c:pt idx="5">
                  <c:v>-5.0071530758225569E-3</c:v>
                </c:pt>
                <c:pt idx="6">
                  <c:v>-0.18745644599303135</c:v>
                </c:pt>
                <c:pt idx="7">
                  <c:v>-0.18193891102257631</c:v>
                </c:pt>
                <c:pt idx="8">
                  <c:v>-0.23959044368600679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3.9576936199249513E-2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50-4597-8CB3-90AFDC56EEA3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0.38362068965517238</c:v>
                </c:pt>
                <c:pt idx="1">
                  <c:v>0.70134228187919456</c:v>
                </c:pt>
                <c:pt idx="2">
                  <c:v>1.5969696969696972</c:v>
                </c:pt>
                <c:pt idx="3">
                  <c:v>0.29584352078239617</c:v>
                </c:pt>
                <c:pt idx="4">
                  <c:v>1.1278481012658226</c:v>
                </c:pt>
                <c:pt idx="5">
                  <c:v>0.38133068520357494</c:v>
                </c:pt>
                <c:pt idx="6">
                  <c:v>-0.24481865284974091</c:v>
                </c:pt>
                <c:pt idx="7">
                  <c:v>0.12717291857273549</c:v>
                </c:pt>
                <c:pt idx="8">
                  <c:v>-0.220979020979021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0.41549753786119115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50-4597-8CB3-90AFDC56E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B54-4DBC-97C7-AA5F3402A9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B54-4DBC-97C7-AA5F3402A9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B54-4DBC-97C7-AA5F3402A9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B54-4DBC-97C7-AA5F3402A9E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B54-4DBC-97C7-AA5F3402A9E3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54-4DBC-97C7-AA5F3402A9E3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54-4DBC-97C7-AA5F3402A9E3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54-4DBC-97C7-AA5F3402A9E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54-4DBC-97C7-AA5F3402A9E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54-4DBC-97C7-AA5F3402A9E3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54-4DBC-97C7-AA5F3402A9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7991</c:v>
                </c:pt>
                <c:pt idx="1">
                  <c:v>11950</c:v>
                </c:pt>
                <c:pt idx="2">
                  <c:v>3055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54-4DBC-97C7-AA5F3402A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14-49FC-8F38-1B13A148C85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14-49FC-8F38-1B13A148C85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14-49FC-8F38-1B13A148C85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14-49FC-8F38-1B13A148C85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14-49FC-8F38-1B13A148C85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14-49FC-8F38-1B13A148C85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14-49FC-8F38-1B13A148C85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14-49FC-8F38-1B13A148C85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14-49FC-8F38-1B13A148C85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14-49FC-8F38-1B13A148C8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214-49FC-8F38-1B13A148C85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14-49FC-8F38-1B13A148C85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14-49FC-8F38-1B13A148C85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14-49FC-8F38-1B13A148C85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14-49FC-8F38-1B13A148C8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214-49FC-8F38-1B13A148C85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214-49FC-8F38-1B13A148C85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14-49FC-8F38-1B13A148C85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14-49FC-8F38-1B13A148C85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14-49FC-8F38-1B13A148C85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14-49FC-8F38-1B13A148C85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14-49FC-8F38-1B13A148C85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14-49FC-8F38-1B13A148C85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14-49FC-8F38-1B13A148C85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14-49FC-8F38-1B13A148C85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14-49FC-8F38-1B13A148C85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14-49FC-8F38-1B13A148C85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14-49FC-8F38-1B13A148C85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14-49FC-8F38-1B13A148C85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14-49FC-8F38-1B13A148C85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14-49FC-8F38-1B13A148C85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14-49FC-8F38-1B13A148C85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14-49FC-8F38-1B13A148C85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214-49FC-8F38-1B13A148C85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214-49FC-8F38-1B13A148C8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214-49FC-8F38-1B13A148C8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214-49FC-8F38-1B13A148C8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214-49FC-8F38-1B13A148C8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214-49FC-8F38-1B13A148C8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214-49FC-8F38-1B13A148C85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214-49FC-8F38-1B13A148C85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214-49FC-8F38-1B13A148C85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214-49FC-8F38-1B13A148C85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214-49FC-8F38-1B13A148C85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214-49FC-8F38-1B13A148C85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214-49FC-8F38-1B13A148C85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214-49FC-8F38-1B13A148C85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214-49FC-8F38-1B13A148C85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214-49FC-8F38-1B13A148C85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214-49FC-8F38-1B13A148C85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14-49FC-8F38-1B13A148C85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214-49FC-8F38-1B13A148C85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14-49FC-8F38-1B13A148C85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214-49FC-8F38-1B13A148C85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14-49FC-8F38-1B13A148C85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214-49FC-8F38-1B13A148C85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214-49FC-8F38-1B13A148C85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214-49FC-8F38-1B13A148C85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214-49FC-8F38-1B13A148C85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214-49FC-8F38-1B13A148C85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214-49FC-8F38-1B13A148C85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214-49FC-8F38-1B13A148C85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214-49FC-8F38-1B13A148C85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214-49FC-8F38-1B13A148C85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214-49FC-8F38-1B13A148C85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214-49FC-8F38-1B13A148C85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214-49FC-8F38-1B13A148C85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214-49FC-8F38-1B13A148C85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214-49FC-8F38-1B13A148C85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214-49FC-8F38-1B13A148C85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214-49FC-8F38-1B13A148C85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214-49FC-8F38-1B13A148C85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214-49FC-8F38-1B13A148C85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214-49FC-8F38-1B13A148C85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214-49FC-8F38-1B13A148C85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214-49FC-8F38-1B13A148C85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214-49FC-8F38-1B13A148C85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214-49FC-8F38-1B13A148C85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214-49FC-8F38-1B13A148C85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214-49FC-8F38-1B13A148C85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214-49FC-8F38-1B13A148C85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214-49FC-8F38-1B13A148C85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214-49FC-8F38-1B13A148C85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214-49FC-8F38-1B13A148C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295-4F47-8406-E895EA58CA3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295-4F47-8406-E895EA58CA3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95-4F47-8406-E895EA58CA3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95-4F47-8406-E895EA58CA3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6251</c:v>
                </c:pt>
                <c:pt idx="1">
                  <c:v>10192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95-4F47-8406-E895EA58C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11787</c:v>
                </c:pt>
                <c:pt idx="1">
                  <c:v>2454</c:v>
                </c:pt>
                <c:pt idx="2">
                  <c:v>6197</c:v>
                </c:pt>
                <c:pt idx="3">
                  <c:v>2865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1-46B7-9496-1D98A084F83F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18970</c:v>
                </c:pt>
                <c:pt idx="1">
                  <c:v>5848</c:v>
                </c:pt>
                <c:pt idx="2">
                  <c:v>13122</c:v>
                </c:pt>
                <c:pt idx="3">
                  <c:v>7504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01-46B7-9496-1D98A084F83F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16443</c:v>
                </c:pt>
                <c:pt idx="1">
                  <c:v>6251</c:v>
                </c:pt>
                <c:pt idx="2">
                  <c:v>10192</c:v>
                </c:pt>
                <c:pt idx="3">
                  <c:v>6553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01-46B7-9496-1D98A084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-0.13321033210332101</c:v>
                </c:pt>
                <c:pt idx="1">
                  <c:v>6.8912448700410467E-2</c:v>
                </c:pt>
                <c:pt idx="2">
                  <c:v>-0.2232891327541533</c:v>
                </c:pt>
                <c:pt idx="3">
                  <c:v>-0.12673240938166308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01-46B7-9496-1D98A084F83F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-0.43011125359581326</c:v>
                </c:pt>
                <c:pt idx="1">
                  <c:v>-0.14743589743589747</c:v>
                </c:pt>
                <c:pt idx="2">
                  <c:v>-0.52641605873333019</c:v>
                </c:pt>
                <c:pt idx="3">
                  <c:v>-0.24859534457057675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01-46B7-9496-1D98A084F83F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0.83927052318162487</c:v>
                </c:pt>
                <c:pt idx="1">
                  <c:v>0.12287324542747767</c:v>
                </c:pt>
                <c:pt idx="2">
                  <c:v>0.27405891110165886</c:v>
                </c:pt>
                <c:pt idx="3">
                  <c:v>0.16072947681837516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01-46B7-9496-1D98A084F83F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0.71503739780831443</c:v>
                </c:pt>
                <c:pt idx="1">
                  <c:v>0.27182988345799269</c:v>
                </c:pt>
                <c:pt idx="2">
                  <c:v>0.4432075143503218</c:v>
                </c:pt>
                <c:pt idx="3">
                  <c:v>0.28496260219168551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01-46B7-9496-1D98A084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687-4F46-831A-5093ACCAB25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87-4F46-831A-5093ACCAB25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87-4F46-831A-5093ACCAB25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87-4F46-831A-5093ACCAB25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6155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87-4F46-831A-5093ACCAB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4104</c:v>
                </c:pt>
                <c:pt idx="1">
                  <c:v>0</c:v>
                </c:pt>
                <c:pt idx="2">
                  <c:v>2669</c:v>
                </c:pt>
                <c:pt idx="3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DB-4214-8FAA-5155B4046F4B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6741</c:v>
                </c:pt>
                <c:pt idx="1">
                  <c:v>0</c:v>
                </c:pt>
                <c:pt idx="2">
                  <c:v>6741</c:v>
                </c:pt>
                <c:pt idx="3">
                  <c:v>2269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DB-4214-8FAA-5155B4046F4B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6155</c:v>
                </c:pt>
                <c:pt idx="1">
                  <c:v>0</c:v>
                </c:pt>
                <c:pt idx="2">
                  <c:v>6155</c:v>
                </c:pt>
                <c:pt idx="3">
                  <c:v>1836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DB-4214-8FAA-5155B4046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-8.6930722444741093E-2</c:v>
                </c:pt>
                <c:pt idx="1">
                  <c:v>0</c:v>
                </c:pt>
                <c:pt idx="2">
                  <c:v>-8.6930722444741093E-2</c:v>
                </c:pt>
                <c:pt idx="3">
                  <c:v>-0.19083296606434552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DB-4214-8FAA-5155B4046F4B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-0.56504840647304078</c:v>
                </c:pt>
                <c:pt idx="1">
                  <c:v>0</c:v>
                </c:pt>
                <c:pt idx="2">
                  <c:v>-0.56504840647304078</c:v>
                </c:pt>
                <c:pt idx="3">
                  <c:v>-0.18617021276595747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DB-4214-8FAA-5155B4046F4B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0.74431755183501502</c:v>
                </c:pt>
                <c:pt idx="1">
                  <c:v>0</c:v>
                </c:pt>
                <c:pt idx="2">
                  <c:v>0.51203015855416345</c:v>
                </c:pt>
                <c:pt idx="3">
                  <c:v>0.25568244816498503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DB-4214-8FAA-5155B4046F4B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0.77024152171192595</c:v>
                </c:pt>
                <c:pt idx="1">
                  <c:v>0</c:v>
                </c:pt>
                <c:pt idx="2">
                  <c:v>0.77024152171192595</c:v>
                </c:pt>
                <c:pt idx="3">
                  <c:v>0.22975847828807408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DB-4214-8FAA-5155B4046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5C-41AD-A334-29D5386CE7D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5C-41AD-A334-29D5386CE7D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5C-41AD-A334-29D5386CE7D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5C-41AD-A334-29D5386CE7D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6251</c:v>
                </c:pt>
                <c:pt idx="1">
                  <c:v>4037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5C-41AD-A334-29D5386CE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7683</c:v>
                </c:pt>
                <c:pt idx="1">
                  <c:v>2454</c:v>
                </c:pt>
                <c:pt idx="2">
                  <c:v>3528</c:v>
                </c:pt>
                <c:pt idx="3">
                  <c:v>2382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3-4652-8F20-FFB3BCDDA2AB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12229</c:v>
                </c:pt>
                <c:pt idx="1">
                  <c:v>5848</c:v>
                </c:pt>
                <c:pt idx="2">
                  <c:v>6381</c:v>
                </c:pt>
                <c:pt idx="3">
                  <c:v>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F3-4652-8F20-FFB3BCDDA2AB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10288</c:v>
                </c:pt>
                <c:pt idx="1">
                  <c:v>6251</c:v>
                </c:pt>
                <c:pt idx="2">
                  <c:v>4037</c:v>
                </c:pt>
                <c:pt idx="3">
                  <c:v>4717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F3-4652-8F20-FFB3BCDDA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-0.15872107285959602</c:v>
                </c:pt>
                <c:pt idx="1">
                  <c:v>6.8912448700410467E-2</c:v>
                </c:pt>
                <c:pt idx="2">
                  <c:v>-0.36734054223475943</c:v>
                </c:pt>
                <c:pt idx="3">
                  <c:v>-9.8949379178605579E-2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F3-4652-8F20-FFB3BCDDA2AB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-0.30023126105291797</c:v>
                </c:pt>
                <c:pt idx="1">
                  <c:v>-0.14743589743589747</c:v>
                </c:pt>
                <c:pt idx="2">
                  <c:v>-0.4522388059701492</c:v>
                </c:pt>
                <c:pt idx="3">
                  <c:v>-0.27037896365042535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F3-4652-8F20-FFB3BCDDA2AB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0.8692170507395881</c:v>
                </c:pt>
                <c:pt idx="1">
                  <c:v>0.16162534531594222</c:v>
                </c:pt>
                <c:pt idx="2">
                  <c:v>0.19900688883449313</c:v>
                </c:pt>
                <c:pt idx="3">
                  <c:v>0.13078294926041192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F3-4652-8F20-FFB3BCDDA2AB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0.68563812062645779</c:v>
                </c:pt>
                <c:pt idx="1">
                  <c:v>0.41659446851049647</c:v>
                </c:pt>
                <c:pt idx="2">
                  <c:v>0.26904365211596137</c:v>
                </c:pt>
                <c:pt idx="3">
                  <c:v>0.31436187937354215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F3-4652-8F20-FFB3BCDDA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C4-4558-B84D-F8FBB324B9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2C4-4558-B84D-F8FBB324B9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2C4-4558-B84D-F8FBB324B96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2C4-4558-B84D-F8FBB324B96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2C4-4558-B84D-F8FBB324B96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2C4-4558-B84D-F8FBB324B96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2C4-4558-B84D-F8FBB324B96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2C4-4558-B84D-F8FBB324B96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2C4-4558-B84D-F8FBB324B96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2C4-4558-B84D-F8FBB324B96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C4-4558-B84D-F8FBB324B96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C4-4558-B84D-F8FBB324B96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C4-4558-B84D-F8FBB324B96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C4-4558-B84D-F8FBB324B96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C4-4558-B84D-F8FBB324B96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C4-4558-B84D-F8FBB324B96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C4-4558-B84D-F8FBB324B96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C4-4558-B84D-F8FBB324B96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C4-4558-B84D-F8FBB324B96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2C4-4558-B84D-F8FBB324B96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132009</c:v>
                </c:pt>
                <c:pt idx="1">
                  <c:v>91109</c:v>
                </c:pt>
                <c:pt idx="2">
                  <c:v>8742</c:v>
                </c:pt>
                <c:pt idx="3">
                  <c:v>305825</c:v>
                </c:pt>
                <c:pt idx="4">
                  <c:v>40492</c:v>
                </c:pt>
                <c:pt idx="5">
                  <c:v>115851</c:v>
                </c:pt>
                <c:pt idx="6">
                  <c:v>26153</c:v>
                </c:pt>
                <c:pt idx="7">
                  <c:v>22996</c:v>
                </c:pt>
                <c:pt idx="8">
                  <c:v>48762</c:v>
                </c:pt>
                <c:pt idx="9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2C4-4558-B84D-F8FBB324B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3B-436F-BDCA-164C949FD7E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3B-436F-BDCA-164C949FD7E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3B-436F-BDCA-164C949FD7E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3B-436F-BDCA-164C949FD7E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3B-436F-BDCA-164C949FD7E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3B-436F-BDCA-164C949FD7E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3B-436F-BDCA-164C949FD7E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3B-436F-BDCA-164C949FD7E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3B-436F-BDCA-164C949FD7E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3B-436F-BDCA-164C949FD7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73B-436F-BDCA-164C949FD7E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3B-436F-BDCA-164C949FD7E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3B-436F-BDCA-164C949FD7E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3B-436F-BDCA-164C949FD7E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3B-436F-BDCA-164C949FD7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73B-436F-BDCA-164C949FD7E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73B-436F-BDCA-164C949FD7E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3B-436F-BDCA-164C949FD7E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3B-436F-BDCA-164C949FD7E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3B-436F-BDCA-164C949FD7E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3B-436F-BDCA-164C949FD7E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3B-436F-BDCA-164C949FD7E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3B-436F-BDCA-164C949FD7E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3B-436F-BDCA-164C949FD7E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3B-436F-BDCA-164C949FD7E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3B-436F-BDCA-164C949FD7E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3B-436F-BDCA-164C949FD7E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3B-436F-BDCA-164C949FD7E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3B-436F-BDCA-164C949FD7E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3B-436F-BDCA-164C949FD7E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3B-436F-BDCA-164C949FD7E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3B-436F-BDCA-164C949FD7E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3B-436F-BDCA-164C949FD7E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73B-436F-BDCA-164C949FD7E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73B-436F-BDCA-164C949FD7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73B-436F-BDCA-164C949FD7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73B-436F-BDCA-164C949FD7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73B-436F-BDCA-164C949FD7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73B-436F-BDCA-164C949FD7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73B-436F-BDCA-164C949FD7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73B-436F-BDCA-164C949FD7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73B-436F-BDCA-164C949FD7E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73B-436F-BDCA-164C949FD7E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73B-436F-BDCA-164C949FD7E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73B-436F-BDCA-164C949FD7E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73B-436F-BDCA-164C949FD7E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73B-436F-BDCA-164C949FD7E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73B-436F-BDCA-164C949FD7E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73B-436F-BDCA-164C949FD7E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73B-436F-BDCA-164C949FD7E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3B-436F-BDCA-164C949FD7E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73B-436F-BDCA-164C949FD7E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3B-436F-BDCA-164C949FD7E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73B-436F-BDCA-164C949FD7E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73B-436F-BDCA-164C949FD7E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73B-436F-BDCA-164C949FD7E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73B-436F-BDCA-164C949FD7E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73B-436F-BDCA-164C949FD7E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73B-436F-BDCA-164C949FD7E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73B-436F-BDCA-164C949FD7E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73B-436F-BDCA-164C949FD7E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73B-436F-BDCA-164C949FD7E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73B-436F-BDCA-164C949FD7E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73B-436F-BDCA-164C949FD7E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73B-436F-BDCA-164C949FD7E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73B-436F-BDCA-164C949FD7E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73B-436F-BDCA-164C949FD7E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73B-436F-BDCA-164C949FD7E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73B-436F-BDCA-164C949FD7E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73B-436F-BDCA-164C949FD7E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73B-436F-BDCA-164C949FD7E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73B-436F-BDCA-164C949FD7E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73B-436F-BDCA-164C949FD7E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73B-436F-BDCA-164C949FD7E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73B-436F-BDCA-164C949FD7E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73B-436F-BDCA-164C949FD7E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73B-436F-BDCA-164C949FD7E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73B-436F-BDCA-164C949FD7E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73B-436F-BDCA-164C949FD7E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73B-436F-BDCA-164C949FD7E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73B-436F-BDCA-164C949FD7E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73B-436F-BDCA-164C949FD7E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73B-436F-BDCA-164C949FD7E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73B-436F-BDCA-164C949FD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8C-40B3-9EDE-375238C6559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1272</c:v>
                </c:pt>
                <c:pt idx="1">
                  <c:v>1663</c:v>
                </c:pt>
                <c:pt idx="2">
                  <c:v>1659</c:v>
                </c:pt>
                <c:pt idx="3">
                  <c:v>2167</c:v>
                </c:pt>
                <c:pt idx="4">
                  <c:v>1414</c:v>
                </c:pt>
                <c:pt idx="5">
                  <c:v>1498</c:v>
                </c:pt>
                <c:pt idx="6">
                  <c:v>2067</c:v>
                </c:pt>
                <c:pt idx="7">
                  <c:v>1971</c:v>
                </c:pt>
                <c:pt idx="8">
                  <c:v>1513</c:v>
                </c:pt>
                <c:pt idx="9">
                  <c:v>1970</c:v>
                </c:pt>
                <c:pt idx="10">
                  <c:v>1104</c:v>
                </c:pt>
                <c:pt idx="11">
                  <c:v>1324</c:v>
                </c:pt>
                <c:pt idx="12">
                  <c:v>19622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8C-40B3-9EDE-375238C65592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8C-40B3-9EDE-375238C65592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1353</c:v>
                </c:pt>
                <c:pt idx="1">
                  <c:v>2904</c:v>
                </c:pt>
                <c:pt idx="2">
                  <c:v>2196</c:v>
                </c:pt>
                <c:pt idx="3">
                  <c:v>2930</c:v>
                </c:pt>
                <c:pt idx="4">
                  <c:v>2517</c:v>
                </c:pt>
                <c:pt idx="5">
                  <c:v>1955</c:v>
                </c:pt>
                <c:pt idx="6">
                  <c:v>2623</c:v>
                </c:pt>
                <c:pt idx="7">
                  <c:v>2466</c:v>
                </c:pt>
                <c:pt idx="8">
                  <c:v>1641</c:v>
                </c:pt>
                <c:pt idx="9">
                  <c:v>2797</c:v>
                </c:pt>
                <c:pt idx="10">
                  <c:v>1616</c:v>
                </c:pt>
                <c:pt idx="11">
                  <c:v>1942</c:v>
                </c:pt>
                <c:pt idx="12">
                  <c:v>26940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8C-40B3-9EDE-375238C65592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8C-40B3-9EDE-375238C6559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1657</c:v>
                </c:pt>
                <c:pt idx="1">
                  <c:v>2192</c:v>
                </c:pt>
                <c:pt idx="2">
                  <c:v>1764</c:v>
                </c:pt>
                <c:pt idx="3">
                  <c:v>2972</c:v>
                </c:pt>
                <c:pt idx="4">
                  <c:v>2516</c:v>
                </c:pt>
                <c:pt idx="5">
                  <c:v>1820</c:v>
                </c:pt>
                <c:pt idx="6">
                  <c:v>1969</c:v>
                </c:pt>
                <c:pt idx="7">
                  <c:v>2255</c:v>
                </c:pt>
                <c:pt idx="8">
                  <c:v>2059</c:v>
                </c:pt>
                <c:pt idx="9">
                  <c:v>2556</c:v>
                </c:pt>
                <c:pt idx="10">
                  <c:v>1504</c:v>
                </c:pt>
                <c:pt idx="11">
                  <c:v>1825</c:v>
                </c:pt>
                <c:pt idx="12">
                  <c:v>25089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8C-40B3-9EDE-375238C65592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8C-40B3-9EDE-375238C655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08C-40B3-9EDE-375238C6559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1470</c:v>
                </c:pt>
                <c:pt idx="1">
                  <c:v>2057</c:v>
                </c:pt>
                <c:pt idx="2">
                  <c:v>2459</c:v>
                </c:pt>
                <c:pt idx="3">
                  <c:v>3165</c:v>
                </c:pt>
                <c:pt idx="4">
                  <c:v>2477</c:v>
                </c:pt>
                <c:pt idx="5">
                  <c:v>1716</c:v>
                </c:pt>
                <c:pt idx="6">
                  <c:v>1892</c:v>
                </c:pt>
                <c:pt idx="7">
                  <c:v>2125</c:v>
                </c:pt>
                <c:pt idx="8">
                  <c:v>1668</c:v>
                </c:pt>
                <c:pt idx="12">
                  <c:v>19029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08C-40B3-9EDE-375238C65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8C-40B3-9EDE-375238C655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8C-40B3-9EDE-375238C655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8C-40B3-9EDE-375238C655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8C-40B3-9EDE-375238C655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8C-40B3-9EDE-375238C655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8C-40B3-9EDE-375238C655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8C-40B3-9EDE-375238C655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8C-40B3-9EDE-375238C655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8C-40B3-9EDE-375238C655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8C-40B3-9EDE-375238C655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8C-40B3-9EDE-375238C655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8C-40B3-9EDE-375238C655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8C-40B3-9EDE-375238C65592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-0.11285455642727826</c:v>
                </c:pt>
                <c:pt idx="1">
                  <c:v>-6.1587591240875872E-2</c:v>
                </c:pt>
                <c:pt idx="2">
                  <c:v>0.39399092970521532</c:v>
                </c:pt>
                <c:pt idx="3">
                  <c:v>6.4939434724091472E-2</c:v>
                </c:pt>
                <c:pt idx="4">
                  <c:v>-1.5500794912559623E-2</c:v>
                </c:pt>
                <c:pt idx="5">
                  <c:v>-5.7142857142857162E-2</c:v>
                </c:pt>
                <c:pt idx="6">
                  <c:v>-3.9106145251396662E-2</c:v>
                </c:pt>
                <c:pt idx="7">
                  <c:v>-5.7649667405764937E-2</c:v>
                </c:pt>
                <c:pt idx="8">
                  <c:v>-0.18989800874210783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-9.1126848573214181E-3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8C-40B3-9EDE-375238C65592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0.15566037735849059</c:v>
                </c:pt>
                <c:pt idx="1">
                  <c:v>0.23692122669873728</c:v>
                </c:pt>
                <c:pt idx="2">
                  <c:v>0.48221820373719115</c:v>
                </c:pt>
                <c:pt idx="3">
                  <c:v>0.46054453161052145</c:v>
                </c:pt>
                <c:pt idx="4">
                  <c:v>0.7517680339462518</c:v>
                </c:pt>
                <c:pt idx="5">
                  <c:v>0.14552736982643522</c:v>
                </c:pt>
                <c:pt idx="6">
                  <c:v>-8.4663763909046952E-2</c:v>
                </c:pt>
                <c:pt idx="7">
                  <c:v>7.8132927447996048E-2</c:v>
                </c:pt>
                <c:pt idx="8">
                  <c:v>0.10244547257105086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0.24993431424067269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08C-40B3-9EDE-375238C65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76613</c:v>
                </c:pt>
                <c:pt idx="1">
                  <c:v>34195</c:v>
                </c:pt>
                <c:pt idx="2">
                  <c:v>2129</c:v>
                </c:pt>
                <c:pt idx="3">
                  <c:v>75068</c:v>
                </c:pt>
                <c:pt idx="4">
                  <c:v>24373</c:v>
                </c:pt>
                <c:pt idx="5">
                  <c:v>36330</c:v>
                </c:pt>
                <c:pt idx="6">
                  <c:v>11031</c:v>
                </c:pt>
                <c:pt idx="7">
                  <c:v>14652</c:v>
                </c:pt>
                <c:pt idx="8">
                  <c:v>16922</c:v>
                </c:pt>
                <c:pt idx="9">
                  <c:v>64322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F-4D41-81A2-9694DC7D8DBF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148781</c:v>
                </c:pt>
                <c:pt idx="1">
                  <c:v>94395</c:v>
                </c:pt>
                <c:pt idx="2">
                  <c:v>16405</c:v>
                </c:pt>
                <c:pt idx="3">
                  <c:v>277292</c:v>
                </c:pt>
                <c:pt idx="4">
                  <c:v>43389</c:v>
                </c:pt>
                <c:pt idx="5">
                  <c:v>108324</c:v>
                </c:pt>
                <c:pt idx="6">
                  <c:v>29860</c:v>
                </c:pt>
                <c:pt idx="7">
                  <c:v>26474</c:v>
                </c:pt>
                <c:pt idx="8">
                  <c:v>39183</c:v>
                </c:pt>
                <c:pt idx="9">
                  <c:v>46703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CF-4D41-81A2-9694DC7D8DBF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132009</c:v>
                </c:pt>
                <c:pt idx="1">
                  <c:v>91109</c:v>
                </c:pt>
                <c:pt idx="2">
                  <c:v>8742</c:v>
                </c:pt>
                <c:pt idx="3">
                  <c:v>305825</c:v>
                </c:pt>
                <c:pt idx="4">
                  <c:v>40492</c:v>
                </c:pt>
                <c:pt idx="5">
                  <c:v>115851</c:v>
                </c:pt>
                <c:pt idx="6">
                  <c:v>26153</c:v>
                </c:pt>
                <c:pt idx="7">
                  <c:v>22996</c:v>
                </c:pt>
                <c:pt idx="8">
                  <c:v>48762</c:v>
                </c:pt>
                <c:pt idx="9">
                  <c:v>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CF-4D41-81A2-9694DC7D8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-0.11272944798058893</c:v>
                </c:pt>
                <c:pt idx="1">
                  <c:v>-3.4811165845648584E-2</c:v>
                </c:pt>
                <c:pt idx="2">
                  <c:v>-0.46711368485217919</c:v>
                </c:pt>
                <c:pt idx="3">
                  <c:v>0.10289874933283327</c:v>
                </c:pt>
                <c:pt idx="4">
                  <c:v>-6.6768074857682769E-2</c:v>
                </c:pt>
                <c:pt idx="5">
                  <c:v>6.9485986484989493E-2</c:v>
                </c:pt>
                <c:pt idx="6">
                  <c:v>-0.12414601473543196</c:v>
                </c:pt>
                <c:pt idx="7">
                  <c:v>-0.13137417843922339</c:v>
                </c:pt>
                <c:pt idx="8">
                  <c:v>0.24446826429829271</c:v>
                </c:pt>
                <c:pt idx="9">
                  <c:v>-8.003768494529262E-2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CF-4D41-81A2-9694DC7D8DBF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-0.2790963105353983</c:v>
                </c:pt>
                <c:pt idx="1">
                  <c:v>-9.8715970243748008E-2</c:v>
                </c:pt>
                <c:pt idx="2">
                  <c:v>2.9681978798586472E-2</c:v>
                </c:pt>
                <c:pt idx="3">
                  <c:v>9.2013740109121001E-2</c:v>
                </c:pt>
                <c:pt idx="4">
                  <c:v>0.7050699006232104</c:v>
                </c:pt>
                <c:pt idx="5">
                  <c:v>0.32379962063212742</c:v>
                </c:pt>
                <c:pt idx="6">
                  <c:v>-3.9987813237870595E-3</c:v>
                </c:pt>
                <c:pt idx="7">
                  <c:v>-0.38798105072656619</c:v>
                </c:pt>
                <c:pt idx="8">
                  <c:v>0.43874660686887768</c:v>
                </c:pt>
                <c:pt idx="9">
                  <c:v>1.5600992790450352E-2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CF-4D41-81A2-9694DC7D8DBF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0.34293463475759051</c:v>
                </c:pt>
                <c:pt idx="1">
                  <c:v>0.10269985078687255</c:v>
                </c:pt>
                <c:pt idx="2">
                  <c:v>6.5010758184051503E-3</c:v>
                </c:pt>
                <c:pt idx="3">
                  <c:v>0.20943092916086165</c:v>
                </c:pt>
                <c:pt idx="4">
                  <c:v>6.2415603900975246E-2</c:v>
                </c:pt>
                <c:pt idx="5">
                  <c:v>0.11350090269820202</c:v>
                </c:pt>
                <c:pt idx="6">
                  <c:v>2.3013445669109584E-2</c:v>
                </c:pt>
                <c:pt idx="7">
                  <c:v>6.2019900579540488E-2</c:v>
                </c:pt>
                <c:pt idx="8">
                  <c:v>3.1857414903176347E-2</c:v>
                </c:pt>
                <c:pt idx="9">
                  <c:v>4.5626241725266484E-2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CF-4D41-81A2-9694DC7D8DBF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0.15811278901526404</c:v>
                </c:pt>
                <c:pt idx="1">
                  <c:v>0.10912512097199199</c:v>
                </c:pt>
                <c:pt idx="2">
                  <c:v>1.0470664890813794E-2</c:v>
                </c:pt>
                <c:pt idx="3">
                  <c:v>0.36629959851671567</c:v>
                </c:pt>
                <c:pt idx="4">
                  <c:v>4.8498989105334268E-2</c:v>
                </c:pt>
                <c:pt idx="5">
                  <c:v>0.13875966578193422</c:v>
                </c:pt>
                <c:pt idx="6">
                  <c:v>3.1324559470310362E-2</c:v>
                </c:pt>
                <c:pt idx="7">
                  <c:v>2.7543286413767333E-2</c:v>
                </c:pt>
                <c:pt idx="8">
                  <c:v>5.8404319538533769E-2</c:v>
                </c:pt>
                <c:pt idx="9">
                  <c:v>5.1461006295334552E-2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CF-4D41-81A2-9694DC7D8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F3-41A9-81C7-2D45818444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F3-41A9-81C7-2D45818444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4F3-41A9-81C7-2D45818444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4F3-41A9-81C7-2D45818444A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4F3-41A9-81C7-2D45818444A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4F3-41A9-81C7-2D45818444A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4F3-41A9-81C7-2D45818444A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4F3-41A9-81C7-2D45818444A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4F3-41A9-81C7-2D45818444A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4F3-41A9-81C7-2D45818444A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F3-41A9-81C7-2D45818444A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F3-41A9-81C7-2D45818444A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F3-41A9-81C7-2D45818444A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F3-41A9-81C7-2D45818444A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F3-41A9-81C7-2D45818444A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F3-41A9-81C7-2D45818444A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F3-41A9-81C7-2D45818444A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F3-41A9-81C7-2D45818444A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F3-41A9-81C7-2D45818444A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4F3-41A9-81C7-2D45818444A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81243</c:v>
                </c:pt>
                <c:pt idx="1">
                  <c:v>49661</c:v>
                </c:pt>
                <c:pt idx="2">
                  <c:v>2811</c:v>
                </c:pt>
                <c:pt idx="3">
                  <c:v>219443</c:v>
                </c:pt>
                <c:pt idx="4">
                  <c:v>27150</c:v>
                </c:pt>
                <c:pt idx="5">
                  <c:v>58416</c:v>
                </c:pt>
                <c:pt idx="6">
                  <c:v>17951</c:v>
                </c:pt>
                <c:pt idx="7">
                  <c:v>7991</c:v>
                </c:pt>
                <c:pt idx="8">
                  <c:v>17927</c:v>
                </c:pt>
                <c:pt idx="9">
                  <c:v>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4F3-41A9-81C7-2D4581844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92-4A06-9B61-A29612294B9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2-4A06-9B61-A29612294B9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92-4A06-9B61-A29612294B9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92-4A06-9B61-A29612294B9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92-4A06-9B61-A29612294B9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92-4A06-9B61-A29612294B9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92-4A06-9B61-A29612294B9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92-4A06-9B61-A29612294B9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92-4A06-9B61-A29612294B9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92-4A06-9B61-A29612294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E92-4A06-9B61-A29612294B9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92-4A06-9B61-A29612294B9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92-4A06-9B61-A29612294B9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92-4A06-9B61-A29612294B9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92-4A06-9B61-A29612294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E92-4A06-9B61-A29612294B9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E92-4A06-9B61-A29612294B9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92-4A06-9B61-A29612294B9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92-4A06-9B61-A29612294B9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92-4A06-9B61-A29612294B9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92-4A06-9B61-A29612294B9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92-4A06-9B61-A29612294B9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92-4A06-9B61-A29612294B9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92-4A06-9B61-A29612294B9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92-4A06-9B61-A29612294B9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92-4A06-9B61-A29612294B9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92-4A06-9B61-A29612294B9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92-4A06-9B61-A29612294B9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92-4A06-9B61-A29612294B9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92-4A06-9B61-A29612294B9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92-4A06-9B61-A29612294B9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92-4A06-9B61-A29612294B9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92-4A06-9B61-A29612294B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E92-4A06-9B61-A29612294B9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E92-4A06-9B61-A29612294B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E92-4A06-9B61-A29612294B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E92-4A06-9B61-A29612294B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E92-4A06-9B61-A29612294B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E92-4A06-9B61-A29612294B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E92-4A06-9B61-A29612294B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E92-4A06-9B61-A29612294B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E92-4A06-9B61-A29612294B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E92-4A06-9B61-A29612294B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E92-4A06-9B61-A29612294B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E92-4A06-9B61-A29612294B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E92-4A06-9B61-A29612294B9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E92-4A06-9B61-A29612294B9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E92-4A06-9B61-A29612294B9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E92-4A06-9B61-A29612294B9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E92-4A06-9B61-A29612294B9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92-4A06-9B61-A29612294B9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E92-4A06-9B61-A29612294B9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E92-4A06-9B61-A29612294B9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E92-4A06-9B61-A29612294B9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E92-4A06-9B61-A29612294B9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E92-4A06-9B61-A29612294B9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E92-4A06-9B61-A29612294B9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E92-4A06-9B61-A29612294B9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E92-4A06-9B61-A29612294B9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E92-4A06-9B61-A29612294B9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E92-4A06-9B61-A29612294B9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E92-4A06-9B61-A29612294B9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E92-4A06-9B61-A29612294B9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E92-4A06-9B61-A29612294B9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E92-4A06-9B61-A29612294B9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E92-4A06-9B61-A29612294B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E92-4A06-9B61-A29612294B9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E92-4A06-9B61-A29612294B9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E92-4A06-9B61-A29612294B9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E92-4A06-9B61-A29612294B9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E92-4A06-9B61-A29612294B9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E92-4A06-9B61-A29612294B9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E92-4A06-9B61-A29612294B9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E92-4A06-9B61-A29612294B9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E92-4A06-9B61-A29612294B9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E92-4A06-9B61-A29612294B9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E92-4A06-9B61-A29612294B9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E92-4A06-9B61-A29612294B9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E92-4A06-9B61-A29612294B9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E92-4A06-9B61-A29612294B9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E92-4A06-9B61-A29612294B9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E92-4A06-9B61-A29612294B9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E92-4A06-9B61-A29612294B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E92-4A06-9B61-A29612294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33771</c:v>
                </c:pt>
                <c:pt idx="1">
                  <c:v>18052</c:v>
                </c:pt>
                <c:pt idx="2">
                  <c:v>626</c:v>
                </c:pt>
                <c:pt idx="3">
                  <c:v>58827</c:v>
                </c:pt>
                <c:pt idx="4">
                  <c:v>22315</c:v>
                </c:pt>
                <c:pt idx="5">
                  <c:v>19639</c:v>
                </c:pt>
                <c:pt idx="6">
                  <c:v>5101</c:v>
                </c:pt>
                <c:pt idx="7">
                  <c:v>4587</c:v>
                </c:pt>
                <c:pt idx="8">
                  <c:v>10850</c:v>
                </c:pt>
                <c:pt idx="9">
                  <c:v>30441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9-460B-8BB8-11BAF20F0E14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85390</c:v>
                </c:pt>
                <c:pt idx="1">
                  <c:v>52383</c:v>
                </c:pt>
                <c:pt idx="2">
                  <c:v>4123</c:v>
                </c:pt>
                <c:pt idx="3">
                  <c:v>201213</c:v>
                </c:pt>
                <c:pt idx="4">
                  <c:v>26621</c:v>
                </c:pt>
                <c:pt idx="5">
                  <c:v>59509</c:v>
                </c:pt>
                <c:pt idx="6">
                  <c:v>20325</c:v>
                </c:pt>
                <c:pt idx="7">
                  <c:v>9010</c:v>
                </c:pt>
                <c:pt idx="8">
                  <c:v>10712</c:v>
                </c:pt>
                <c:pt idx="9">
                  <c:v>12728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9-460B-8BB8-11BAF20F0E14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81243</c:v>
                </c:pt>
                <c:pt idx="1">
                  <c:v>49661</c:v>
                </c:pt>
                <c:pt idx="2">
                  <c:v>2811</c:v>
                </c:pt>
                <c:pt idx="3">
                  <c:v>219443</c:v>
                </c:pt>
                <c:pt idx="4">
                  <c:v>27150</c:v>
                </c:pt>
                <c:pt idx="5">
                  <c:v>58416</c:v>
                </c:pt>
                <c:pt idx="6">
                  <c:v>17951</c:v>
                </c:pt>
                <c:pt idx="7">
                  <c:v>7991</c:v>
                </c:pt>
                <c:pt idx="8">
                  <c:v>17927</c:v>
                </c:pt>
                <c:pt idx="9">
                  <c:v>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E9-460B-8BB8-11BAF20F0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-4.8565405785220728E-2</c:v>
                </c:pt>
                <c:pt idx="1">
                  <c:v>-5.1963423248000296E-2</c:v>
                </c:pt>
                <c:pt idx="2">
                  <c:v>-0.31821489206888187</c:v>
                </c:pt>
                <c:pt idx="3">
                  <c:v>9.0600507919468498E-2</c:v>
                </c:pt>
                <c:pt idx="4">
                  <c:v>1.9871529995116655E-2</c:v>
                </c:pt>
                <c:pt idx="5">
                  <c:v>-1.8366969702061864E-2</c:v>
                </c:pt>
                <c:pt idx="6">
                  <c:v>-0.11680196801968024</c:v>
                </c:pt>
                <c:pt idx="7">
                  <c:v>-0.11309655937846841</c:v>
                </c:pt>
                <c:pt idx="8">
                  <c:v>0.67354368932038833</c:v>
                </c:pt>
                <c:pt idx="9">
                  <c:v>0.10920804525455696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E9-460B-8BB8-11BAF20F0E14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-8.2331812226087764E-2</c:v>
                </c:pt>
                <c:pt idx="1">
                  <c:v>-0.17510755277976175</c:v>
                </c:pt>
                <c:pt idx="2">
                  <c:v>-0.20390824129141882</c:v>
                </c:pt>
                <c:pt idx="3">
                  <c:v>-1.977486934381556E-2</c:v>
                </c:pt>
                <c:pt idx="4">
                  <c:v>0.87060768912773878</c:v>
                </c:pt>
                <c:pt idx="5">
                  <c:v>0.35025310311351499</c:v>
                </c:pt>
                <c:pt idx="6">
                  <c:v>0.34484566976326048</c:v>
                </c:pt>
                <c:pt idx="7">
                  <c:v>-0.512951788870604</c:v>
                </c:pt>
                <c:pt idx="8">
                  <c:v>0.17492462970245115</c:v>
                </c:pt>
                <c:pt idx="9">
                  <c:v>-0.15939267639178323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E9-460B-8BB8-11BAF20F0E14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0.34792393263580029</c:v>
                </c:pt>
                <c:pt idx="1">
                  <c:v>9.3978533616328394E-2</c:v>
                </c:pt>
                <c:pt idx="2">
                  <c:v>6.9291125829698125E-3</c:v>
                </c:pt>
                <c:pt idx="3">
                  <c:v>0.28810389758138777</c:v>
                </c:pt>
                <c:pt idx="4">
                  <c:v>5.6559903582589402E-2</c:v>
                </c:pt>
                <c:pt idx="5">
                  <c:v>0.12049332153002201</c:v>
                </c:pt>
                <c:pt idx="6">
                  <c:v>2.4687407786630262E-2</c:v>
                </c:pt>
                <c:pt idx="7">
                  <c:v>3.2064477365728448E-2</c:v>
                </c:pt>
                <c:pt idx="8">
                  <c:v>9.1511214923367355E-3</c:v>
                </c:pt>
                <c:pt idx="9">
                  <c:v>2.0108291826206905E-2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E9-460B-8BB8-11BAF20F0E14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0.16356191024559552</c:v>
                </c:pt>
                <c:pt idx="1">
                  <c:v>9.9979666244556689E-2</c:v>
                </c:pt>
                <c:pt idx="2">
                  <c:v>5.659226391201322E-3</c:v>
                </c:pt>
                <c:pt idx="3">
                  <c:v>0.4417921084896449</c:v>
                </c:pt>
                <c:pt idx="4">
                  <c:v>5.4659550523342544E-2</c:v>
                </c:pt>
                <c:pt idx="5">
                  <c:v>0.11760560970061061</c:v>
                </c:pt>
                <c:pt idx="6">
                  <c:v>3.6139727125028435E-2</c:v>
                </c:pt>
                <c:pt idx="7">
                  <c:v>1.6087825717570177E-2</c:v>
                </c:pt>
                <c:pt idx="8">
                  <c:v>3.6091409290311668E-2</c:v>
                </c:pt>
                <c:pt idx="9">
                  <c:v>2.8422966272138125E-2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E9-460B-8BB8-11BAF20F0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septiembre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67-4107-A96F-7D9FA97163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067-4107-A96F-7D9FA97163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067-4107-A96F-7D9FA97163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067-4107-A96F-7D9FA97163E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067-4107-A96F-7D9FA97163E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067-4107-A96F-7D9FA97163E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067-4107-A96F-7D9FA97163E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67-4107-A96F-7D9FA97163E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067-4107-A96F-7D9FA97163E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067-4107-A96F-7D9FA97163E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67-4107-A96F-7D9FA97163E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67-4107-A96F-7D9FA97163E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67-4107-A96F-7D9FA97163E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67-4107-A96F-7D9FA97163E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67-4107-A96F-7D9FA97163E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67-4107-A96F-7D9FA97163E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67-4107-A96F-7D9FA97163E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67-4107-A96F-7D9FA97163E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67-4107-A96F-7D9FA97163E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067-4107-A96F-7D9FA97163E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50766</c:v>
                </c:pt>
                <c:pt idx="1">
                  <c:v>41448</c:v>
                </c:pt>
                <c:pt idx="2">
                  <c:v>5931</c:v>
                </c:pt>
                <c:pt idx="3">
                  <c:v>86382</c:v>
                </c:pt>
                <c:pt idx="4">
                  <c:v>13342</c:v>
                </c:pt>
                <c:pt idx="5">
                  <c:v>57435</c:v>
                </c:pt>
                <c:pt idx="6">
                  <c:v>8202</c:v>
                </c:pt>
                <c:pt idx="7">
                  <c:v>15005</c:v>
                </c:pt>
                <c:pt idx="8">
                  <c:v>30835</c:v>
                </c:pt>
                <c:pt idx="9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067-4107-A96F-7D9FA9716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76-4A75-8388-2C7A3BA5973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76-4A75-8388-2C7A3BA5973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76-4A75-8388-2C7A3BA5973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76-4A75-8388-2C7A3BA5973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76-4A75-8388-2C7A3BA5973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76-4A75-8388-2C7A3BA5973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76-4A75-8388-2C7A3BA5973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76-4A75-8388-2C7A3BA5973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76-4A75-8388-2C7A3BA5973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76-4A75-8388-2C7A3BA597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A76-4A75-8388-2C7A3BA5973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76-4A75-8388-2C7A3BA5973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76-4A75-8388-2C7A3BA5973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76-4A75-8388-2C7A3BA5973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76-4A75-8388-2C7A3BA597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A76-4A75-8388-2C7A3BA5973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A76-4A75-8388-2C7A3BA5973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76-4A75-8388-2C7A3BA5973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76-4A75-8388-2C7A3BA5973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76-4A75-8388-2C7A3BA5973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76-4A75-8388-2C7A3BA5973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76-4A75-8388-2C7A3BA5973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76-4A75-8388-2C7A3BA5973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76-4A75-8388-2C7A3BA5973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76-4A75-8388-2C7A3BA5973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76-4A75-8388-2C7A3BA5973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76-4A75-8388-2C7A3BA5973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76-4A75-8388-2C7A3BA5973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76-4A75-8388-2C7A3BA5973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76-4A75-8388-2C7A3BA5973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76-4A75-8388-2C7A3BA5973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76-4A75-8388-2C7A3BA5973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A76-4A75-8388-2C7A3BA5973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A76-4A75-8388-2C7A3BA5973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A76-4A75-8388-2C7A3BA597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A76-4A75-8388-2C7A3BA597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A76-4A75-8388-2C7A3BA597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A76-4A75-8388-2C7A3BA597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A76-4A75-8388-2C7A3BA597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A76-4A75-8388-2C7A3BA597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A76-4A75-8388-2C7A3BA597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A76-4A75-8388-2C7A3BA597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A76-4A75-8388-2C7A3BA597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A76-4A75-8388-2C7A3BA5973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A76-4A75-8388-2C7A3BA597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A76-4A75-8388-2C7A3BA5973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A76-4A75-8388-2C7A3BA5973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A76-4A75-8388-2C7A3BA5973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A76-4A75-8388-2C7A3BA5973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A76-4A75-8388-2C7A3BA5973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76-4A75-8388-2C7A3BA5973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A76-4A75-8388-2C7A3BA5973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A76-4A75-8388-2C7A3BA5973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A76-4A75-8388-2C7A3BA5973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A76-4A75-8388-2C7A3BA5973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A76-4A75-8388-2C7A3BA5973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A76-4A75-8388-2C7A3BA5973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A76-4A75-8388-2C7A3BA5973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A76-4A75-8388-2C7A3BA5973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A76-4A75-8388-2C7A3BA5973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A76-4A75-8388-2C7A3BA5973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A76-4A75-8388-2C7A3BA5973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A76-4A75-8388-2C7A3BA5973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A76-4A75-8388-2C7A3BA5973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A76-4A75-8388-2C7A3BA5973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A76-4A75-8388-2C7A3BA5973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A76-4A75-8388-2C7A3BA5973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A76-4A75-8388-2C7A3BA5973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A76-4A75-8388-2C7A3BA5973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A76-4A75-8388-2C7A3BA5973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A76-4A75-8388-2C7A3BA5973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A76-4A75-8388-2C7A3BA5973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A76-4A75-8388-2C7A3BA5973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A76-4A75-8388-2C7A3BA5973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A76-4A75-8388-2C7A3BA5973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A76-4A75-8388-2C7A3BA5973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A76-4A75-8388-2C7A3BA5973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A76-4A75-8388-2C7A3BA5973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A76-4A75-8388-2C7A3BA5973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A76-4A75-8388-2C7A3BA5973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A76-4A75-8388-2C7A3BA5973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A76-4A75-8388-2C7A3BA5973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A76-4A75-8388-2C7A3BA5973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A76-4A75-8388-2C7A3BA59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42842</c:v>
                </c:pt>
                <c:pt idx="1">
                  <c:v>16143</c:v>
                </c:pt>
                <c:pt idx="2">
                  <c:v>1503</c:v>
                </c:pt>
                <c:pt idx="3">
                  <c:v>16241</c:v>
                </c:pt>
                <c:pt idx="4">
                  <c:v>2058</c:v>
                </c:pt>
                <c:pt idx="5">
                  <c:v>16691</c:v>
                </c:pt>
                <c:pt idx="6">
                  <c:v>5930</c:v>
                </c:pt>
                <c:pt idx="7">
                  <c:v>10065</c:v>
                </c:pt>
                <c:pt idx="8">
                  <c:v>6072</c:v>
                </c:pt>
                <c:pt idx="9">
                  <c:v>33881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F-410E-AD4B-9DD7307A4EB2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63391</c:v>
                </c:pt>
                <c:pt idx="1">
                  <c:v>42012</c:v>
                </c:pt>
                <c:pt idx="2">
                  <c:v>12282</c:v>
                </c:pt>
                <c:pt idx="3">
                  <c:v>76079</c:v>
                </c:pt>
                <c:pt idx="4">
                  <c:v>16768</c:v>
                </c:pt>
                <c:pt idx="5">
                  <c:v>48815</c:v>
                </c:pt>
                <c:pt idx="6">
                  <c:v>9535</c:v>
                </c:pt>
                <c:pt idx="7">
                  <c:v>17464</c:v>
                </c:pt>
                <c:pt idx="8">
                  <c:v>28471</c:v>
                </c:pt>
                <c:pt idx="9">
                  <c:v>33975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EF-410E-AD4B-9DD7307A4EB2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septiembre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50766</c:v>
                </c:pt>
                <c:pt idx="1">
                  <c:v>41448</c:v>
                </c:pt>
                <c:pt idx="2">
                  <c:v>5931</c:v>
                </c:pt>
                <c:pt idx="3">
                  <c:v>86382</c:v>
                </c:pt>
                <c:pt idx="4">
                  <c:v>13342</c:v>
                </c:pt>
                <c:pt idx="5">
                  <c:v>57435</c:v>
                </c:pt>
                <c:pt idx="6">
                  <c:v>8202</c:v>
                </c:pt>
                <c:pt idx="7">
                  <c:v>15005</c:v>
                </c:pt>
                <c:pt idx="8">
                  <c:v>30835</c:v>
                </c:pt>
                <c:pt idx="9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EF-410E-AD4B-9DD7307A4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-0.19916076414632988</c:v>
                </c:pt>
                <c:pt idx="1">
                  <c:v>-1.3424735789774322E-2</c:v>
                </c:pt>
                <c:pt idx="2">
                  <c:v>-0.51709819247679534</c:v>
                </c:pt>
                <c:pt idx="3">
                  <c:v>0.13542501873053014</c:v>
                </c:pt>
                <c:pt idx="4">
                  <c:v>-0.20431774809160308</c:v>
                </c:pt>
                <c:pt idx="5">
                  <c:v>0.17658506606575841</c:v>
                </c:pt>
                <c:pt idx="6">
                  <c:v>-0.13980073413738858</c:v>
                </c:pt>
                <c:pt idx="7">
                  <c:v>-0.14080393953275305</c:v>
                </c:pt>
                <c:pt idx="8">
                  <c:v>8.303185697727522E-2</c:v>
                </c:pt>
                <c:pt idx="9">
                  <c:v>-0.15093451066961006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EF-410E-AD4B-9DD7307A4EB2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-0.4632707434661254</c:v>
                </c:pt>
                <c:pt idx="1">
                  <c:v>1.3770331417390258E-2</c:v>
                </c:pt>
                <c:pt idx="2">
                  <c:v>0.19600725952813058</c:v>
                </c:pt>
                <c:pt idx="3">
                  <c:v>0.5374292528387854</c:v>
                </c:pt>
                <c:pt idx="4">
                  <c:v>0.44487762616417581</c:v>
                </c:pt>
                <c:pt idx="5">
                  <c:v>0.29793676979051331</c:v>
                </c:pt>
                <c:pt idx="6">
                  <c:v>-0.36467854376452358</c:v>
                </c:pt>
                <c:pt idx="7">
                  <c:v>-0.29111352577124772</c:v>
                </c:pt>
                <c:pt idx="8">
                  <c:v>0.65477084898572513</c:v>
                </c:pt>
                <c:pt idx="9">
                  <c:v>0.13081144649157195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EF-410E-AD4B-9DD7307A4EB2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0.33861971848308009</c:v>
                </c:pt>
                <c:pt idx="1">
                  <c:v>0.11024234560537206</c:v>
                </c:pt>
                <c:pt idx="2">
                  <c:v>6.1308949138784517E-3</c:v>
                </c:pt>
                <c:pt idx="3">
                  <c:v>0.14139184228165222</c:v>
                </c:pt>
                <c:pt idx="4">
                  <c:v>6.7479814781790562E-2</c:v>
                </c:pt>
                <c:pt idx="5">
                  <c:v>0.10745361858085463</c:v>
                </c:pt>
                <c:pt idx="6">
                  <c:v>2.1565745700071946E-2</c:v>
                </c:pt>
                <c:pt idx="7">
                  <c:v>8.7926380066289916E-2</c:v>
                </c:pt>
                <c:pt idx="8">
                  <c:v>5.1494597802224831E-2</c:v>
                </c:pt>
                <c:pt idx="9">
                  <c:v>6.769504178478529E-2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EF-410E-AD4B-9DD7307A4EB2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0.15010955282930161</c:v>
                </c:pt>
                <c:pt idx="1">
                  <c:v>0.12255723802680718</c:v>
                </c:pt>
                <c:pt idx="2">
                  <c:v>1.7537323362695267E-2</c:v>
                </c:pt>
                <c:pt idx="3">
                  <c:v>0.25542219974984698</c:v>
                </c:pt>
                <c:pt idx="4">
                  <c:v>3.945084611449675E-2</c:v>
                </c:pt>
                <c:pt idx="5">
                  <c:v>0.16982906210359175</c:v>
                </c:pt>
                <c:pt idx="6">
                  <c:v>2.4252423911790014E-2</c:v>
                </c:pt>
                <c:pt idx="7">
                  <c:v>4.4368156644283001E-2</c:v>
                </c:pt>
                <c:pt idx="8">
                  <c:v>9.1175748758844807E-2</c:v>
                </c:pt>
                <c:pt idx="9">
                  <c:v>8.5297448498342657E-2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EF-410E-AD4B-9DD7307A4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F-4734-904B-83A20B759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F-4734-904B-83A20B759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11280</c:v>
                </c:pt>
                <c:pt idx="1">
                  <c:v>9118</c:v>
                </c:pt>
                <c:pt idx="2">
                  <c:v>11021</c:v>
                </c:pt>
                <c:pt idx="3">
                  <c:v>6781</c:v>
                </c:pt>
                <c:pt idx="4">
                  <c:v>20687</c:v>
                </c:pt>
                <c:pt idx="5">
                  <c:v>15253</c:v>
                </c:pt>
                <c:pt idx="6">
                  <c:v>12335</c:v>
                </c:pt>
                <c:pt idx="7">
                  <c:v>11118</c:v>
                </c:pt>
                <c:pt idx="8">
                  <c:v>10682</c:v>
                </c:pt>
                <c:pt idx="9">
                  <c:v>13129</c:v>
                </c:pt>
                <c:pt idx="10">
                  <c:v>11148</c:v>
                </c:pt>
                <c:pt idx="11">
                  <c:v>22669</c:v>
                </c:pt>
                <c:pt idx="12">
                  <c:v>12886</c:v>
                </c:pt>
                <c:pt idx="13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C5-4F0E-A4BF-DFF736EB9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0.23711340206185572</c:v>
                </c:pt>
                <c:pt idx="1">
                  <c:v>-0.17267035659196084</c:v>
                </c:pt>
                <c:pt idx="2">
                  <c:v>0.6252765078896918</c:v>
                </c:pt>
                <c:pt idx="3">
                  <c:v>-0.6722096002320298</c:v>
                </c:pt>
                <c:pt idx="4">
                  <c:v>0.35625778535370101</c:v>
                </c:pt>
                <c:pt idx="5">
                  <c:v>0.23656262667207129</c:v>
                </c:pt>
                <c:pt idx="6">
                  <c:v>0.10946213347724409</c:v>
                </c:pt>
                <c:pt idx="7">
                  <c:v>4.081632653061229E-2</c:v>
                </c:pt>
                <c:pt idx="8">
                  <c:v>-0.18638129332013098</c:v>
                </c:pt>
                <c:pt idx="9">
                  <c:v>0.17770003588087557</c:v>
                </c:pt>
                <c:pt idx="10">
                  <c:v>-0.50822709426970758</c:v>
                </c:pt>
                <c:pt idx="11">
                  <c:v>0.75919602669563857</c:v>
                </c:pt>
                <c:pt idx="12">
                  <c:v>0.97244757385580893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C5-4F0E-A4BF-DFF736EB9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20738</c:v>
                </c:pt>
                <c:pt idx="1">
                  <c:v>19943</c:v>
                </c:pt>
                <c:pt idx="2">
                  <c:v>34195</c:v>
                </c:pt>
                <c:pt idx="3">
                  <c:v>20058</c:v>
                </c:pt>
                <c:pt idx="4">
                  <c:v>24890</c:v>
                </c:pt>
                <c:pt idx="5">
                  <c:v>36715</c:v>
                </c:pt>
                <c:pt idx="6">
                  <c:v>28833</c:v>
                </c:pt>
                <c:pt idx="7">
                  <c:v>29585</c:v>
                </c:pt>
                <c:pt idx="8">
                  <c:v>30321</c:v>
                </c:pt>
                <c:pt idx="9">
                  <c:v>33138</c:v>
                </c:pt>
                <c:pt idx="10">
                  <c:v>27174</c:v>
                </c:pt>
                <c:pt idx="11">
                  <c:v>18736</c:v>
                </c:pt>
                <c:pt idx="12">
                  <c:v>25056</c:v>
                </c:pt>
                <c:pt idx="13">
                  <c:v>47100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63-4115-BD50-D9C4375B3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3.9863611292182632E-2</c:v>
                </c:pt>
                <c:pt idx="1">
                  <c:v>-0.41678607983623339</c:v>
                </c:pt>
                <c:pt idx="2">
                  <c:v>0.70480606241898491</c:v>
                </c:pt>
                <c:pt idx="3">
                  <c:v>-0.1941341904379269</c:v>
                </c:pt>
                <c:pt idx="4">
                  <c:v>-0.32207544600299609</c:v>
                </c:pt>
                <c:pt idx="5">
                  <c:v>0.27336732216557413</c:v>
                </c:pt>
                <c:pt idx="6">
                  <c:v>-2.5418286293729886E-2</c:v>
                </c:pt>
                <c:pt idx="7">
                  <c:v>-2.4273605751789162E-2</c:v>
                </c:pt>
                <c:pt idx="8">
                  <c:v>-8.5008147745790352E-2</c:v>
                </c:pt>
                <c:pt idx="9">
                  <c:v>0.21947449768160743</c:v>
                </c:pt>
                <c:pt idx="10">
                  <c:v>0.45036293766011948</c:v>
                </c:pt>
                <c:pt idx="11">
                  <c:v>-0.2522349936143039</c:v>
                </c:pt>
                <c:pt idx="12">
                  <c:v>-0.46802547770700642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63-4115-BD50-D9C4375B3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A3-4F0F-B933-9CC86CED1F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308</c:v>
                </c:pt>
                <c:pt idx="1">
                  <c:v>300</c:v>
                </c:pt>
                <c:pt idx="2">
                  <c:v>369</c:v>
                </c:pt>
                <c:pt idx="3">
                  <c:v>400</c:v>
                </c:pt>
                <c:pt idx="4">
                  <c:v>233</c:v>
                </c:pt>
                <c:pt idx="5">
                  <c:v>238</c:v>
                </c:pt>
                <c:pt idx="6">
                  <c:v>600</c:v>
                </c:pt>
                <c:pt idx="7">
                  <c:v>380</c:v>
                </c:pt>
                <c:pt idx="8">
                  <c:v>373</c:v>
                </c:pt>
                <c:pt idx="9">
                  <c:v>272</c:v>
                </c:pt>
                <c:pt idx="10">
                  <c:v>320</c:v>
                </c:pt>
                <c:pt idx="11">
                  <c:v>432</c:v>
                </c:pt>
                <c:pt idx="12">
                  <c:v>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A3-4F0F-B933-9CC86CED1FA8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A3-4F0F-B933-9CC86CED1FA8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418</c:v>
                </c:pt>
                <c:pt idx="1">
                  <c:v>389</c:v>
                </c:pt>
                <c:pt idx="2">
                  <c:v>354</c:v>
                </c:pt>
                <c:pt idx="3">
                  <c:v>556</c:v>
                </c:pt>
                <c:pt idx="4">
                  <c:v>214</c:v>
                </c:pt>
                <c:pt idx="5">
                  <c:v>248</c:v>
                </c:pt>
                <c:pt idx="6">
                  <c:v>528</c:v>
                </c:pt>
                <c:pt idx="7">
                  <c:v>262</c:v>
                </c:pt>
                <c:pt idx="8">
                  <c:v>331</c:v>
                </c:pt>
                <c:pt idx="9">
                  <c:v>379</c:v>
                </c:pt>
                <c:pt idx="10">
                  <c:v>412</c:v>
                </c:pt>
                <c:pt idx="11">
                  <c:v>478</c:v>
                </c:pt>
                <c:pt idx="12">
                  <c:v>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A3-4F0F-B933-9CC86CED1FA8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A3-4F0F-B933-9CC86CED1F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A3-4F0F-B933-9CC86CED1FA8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EA3-4F0F-B933-9CC86CED1F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EA3-4F0F-B933-9CC86CED1F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12">
                  <c:v>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A3-4F0F-B933-9CC86CED1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A3-4F0F-B933-9CC86CED1F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A3-4F0F-B933-9CC86CED1F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A3-4F0F-B933-9CC86CED1F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A3-4F0F-B933-9CC86CED1F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A3-4F0F-B933-9CC86CED1F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A3-4F0F-B933-9CC86CED1F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A3-4F0F-B933-9CC86CED1F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A3-4F0F-B933-9CC86CED1F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A3-4F0F-B933-9CC86CED1F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A3-4F0F-B933-9CC86CED1F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A3-4F0F-B933-9CC86CED1F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A3-4F0F-B933-9CC86CED1F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A3-4F0F-B933-9CC86CED1FA8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2.7548209366391241E-2</c:v>
                </c:pt>
                <c:pt idx="1">
                  <c:v>3.8202247191011285E-2</c:v>
                </c:pt>
                <c:pt idx="2">
                  <c:v>0.86163522012578619</c:v>
                </c:pt>
                <c:pt idx="3">
                  <c:v>0.13802816901408455</c:v>
                </c:pt>
                <c:pt idx="4">
                  <c:v>0.15250965250965254</c:v>
                </c:pt>
                <c:pt idx="5">
                  <c:v>0.46027397260273983</c:v>
                </c:pt>
                <c:pt idx="6">
                  <c:v>-9.3795093795093765E-2</c:v>
                </c:pt>
                <c:pt idx="7">
                  <c:v>-2.2132796780684139E-2</c:v>
                </c:pt>
                <c:pt idx="8">
                  <c:v>-0.35988200589970498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0.10249165168250696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A3-4F0F-B933-9CC86CED1FA8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0.21103896103896114</c:v>
                </c:pt>
                <c:pt idx="1">
                  <c:v>0.54</c:v>
                </c:pt>
                <c:pt idx="2">
                  <c:v>0.60433604336043367</c:v>
                </c:pt>
                <c:pt idx="3">
                  <c:v>1.0000000000000009E-2</c:v>
                </c:pt>
                <c:pt idx="4">
                  <c:v>1.5622317596566524</c:v>
                </c:pt>
                <c:pt idx="5">
                  <c:v>1.2394957983193278</c:v>
                </c:pt>
                <c:pt idx="6">
                  <c:v>4.6666666666666634E-2</c:v>
                </c:pt>
                <c:pt idx="7">
                  <c:v>0.27894736842105261</c:v>
                </c:pt>
                <c:pt idx="8">
                  <c:v>-0.41823056300268091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0.34083099031552644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A3-4F0F-B933-9CC86CED1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FD21FF3-C210-4CA6-BFDD-6717BEA12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Santiago del Teide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Santiago del Teide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C86C65E-0AD9-44DF-9E51-E82D1AFDE64A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F7719AE-00D5-ECBA-FE5D-61A31E1944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95885CD-520A-E28D-016B-F99633D5191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630E3-324A-44CF-9672-E33AB4BCF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607AC1-87A2-4D57-9422-37ACA922F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D698391-DC12-4416-B7F5-A9EFF34C3FB7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F46738D-37E0-84C6-4F1A-7AECE3FA6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92AF1C1-F7C2-8AFC-4378-79D28044297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9C57E6E-25F6-41AE-BFED-678948E59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270064-F91B-429D-B9BE-968BEEF87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C72F770-5AC5-432A-9BA4-7A55FB4E9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63DC266-169F-474E-8CF9-CA8AD220A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7F5AA30-6FF1-45DF-8816-606FD3A03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-14,1%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15.005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65,3%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Santiago del Teide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15.005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65,3%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8BDFD37-D172-46A3-A5E9-2D2EC4890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85D0360-1C91-4541-A991-80002965D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66A73E4-76AE-4DC6-B7BD-EF703E45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E79A35B-3FB9-4A45-A592-C21838723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16.443 viajeros 
cuota: 71,5%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6.553 viajeros
cuota: 28,5%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6EAC5A3-1147-455E-9192-BC65276EC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1EF60E6-3F2D-4A40-A222-45098AE2D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2DF0FCB-2FD0-4C75-A203-F6D7390D4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7964686-0F61-4B47-A5A3-1A3237728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6.155 viajeros 
cuota: 77,0%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1.836 viajeros
cuota: 23,0%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607FA9B-8173-47C5-9862-9A56A8651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1685EE-B536-48EC-8159-53755C7F7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1FC6083-E828-4AB1-B085-6B91682BA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9FD3715-257D-4E3D-AC04-3C22C2103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10.288 viajeros 
cuota: 68,6%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4.717 viajeros
cuota: 31,4%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16D94D2-EE0D-40FC-8DAF-97F0BEC66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6A25B4F-CBC5-4344-994D-FFD26B06A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2DB8808-CA19-423C-91A2-9C1F393DE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D79069A-2C31-43B9-A389-D299E0AD1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68B3B8-4B99-42B0-BC28-9CAD2A901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F5C17D-23D8-4062-A0F7-C1B91F0C5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04D33A-085D-4231-9587-9F00E64B6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0744BC9-0764-4F41-93DC-0101C3B53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E422DBB-8F21-4BE5-AA3E-444DCB759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9F87916-A16A-45DC-BF7F-29AFEA7B1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A09B8DC-8CBC-4EFE-9DAC-3E8FB80AC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E2F06B-6A67-449E-A5DF-9BD46F408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7C76B43-D91C-4DC6-919B-DF2F85196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CC00BA8-7703-4EA6-943A-BA7DAC3FF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B097C05-057F-4B06-8975-C8ADB2CC1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1DF4727-0475-493A-9667-2CFACFA6D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BE84F1-9821-4D27-9C15-19DEF3C5E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10A2DC4-EC49-4C69-8658-0869A6AA4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646D12-6363-4903-A26B-51406C196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7FFAE2-2DC5-4119-921C-408EF88EC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F0A353-B811-4821-9201-77BDA6069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534AEAA-E096-4B87-A3DE-8CAFF0598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22A1FF4-E4F1-4FCA-8B71-FBA196D11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F19C0E3-7EFA-44C9-9F18-C48B29F01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66659CB-3DA7-4E15-B837-E689F0588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AA8A754-220B-46E9-B813-DA39A1B34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97EFD0-F0C2-4750-920B-28324B37A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998A3D-F723-413B-91FA-59422865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EAFA1D-9913-403C-BB28-3E80B9BF8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A11194F-68E4-497C-9386-B3E2CFEE7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4367933-03E4-4F13-BF34-824166DB9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232E2BB-2890-4426-A961-12995A7AF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F0F7567-EE41-40C2-8F3C-1387039AE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F8C6D30-5EDA-42BA-A66B-F7EF07CEE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2C0FF35-E1DB-45D7-96DB-3148D8184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Santiago del Teide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6755AEE-8DB7-4F3E-8211-6A68DD1E8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4D63F0-8EE5-4051-A475-D765AB26E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2007A1-0198-4535-8B0C-FD417DCAE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C4E49D5-3F84-4BC2-9B13-06FA6E6F8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C18F9F0-213C-43E6-B15F-0FCEF54B8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CB9358-5D69-433F-90B2-236AE7AEA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4B68FD-8E6B-42C4-9C97-2C141F860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Santiago del Teide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Santiago del Teide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91F515-5E50-44C0-B4F8-E5E1FD3F1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0B91ED-AF56-4B92-91EA-9180AB345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8A4DBB-5B3A-4964-85EB-17C76B2B8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3DD3DFB-7DC6-4569-A68C-0CDC76CCC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05ED976-A018-422E-8E7B-BB4C52B01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6F315B-260E-454C-B33A-17E122CC2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B836D63-D7F5-4FCF-A1EE-A8A96F39A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6CE4AEC-1592-4A16-BC31-0568FA90F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BA9458-B9AA-4765-805C-94ED91D25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49A257-9C5B-4292-9C4B-72272B57A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9B7C6CA-3F7C-4AB0-B217-5FA7AA4A1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669DAB8-4DB6-4C69-B56A-ABA9B7ED3C73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972AFA7-0387-B4BC-065D-A612B297C2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C982E45-76CA-9F31-5BDB-829DC0F4221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EDF8B6-4EAB-4FD6-A861-AE1448AD8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EE78BAD-5F91-422D-BCBF-036396A67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FC0CDD2-9CB8-460A-B016-424F8BC06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4B35A1-F12F-4859-B91D-E8AAC193C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26A885-0557-4DD6-A000-1E8F73826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C284911-0107-457D-BCAB-7557C3033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73B8A1-BC8A-4CB2-938C-E86AF004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48B56E-7352-4340-BCB9-DC49D329B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56A501-14F1-4F00-8BD2-4C52DCD28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579D18A-FA9C-462B-9ADC-2559EE1F3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1F9D00C-C141-4B07-87B4-E39FCCB7A636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B047180-BCB8-7BE9-2423-22C525A65A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53385AF-D5F0-6F86-74F3-98B18DE49C0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972DB0-759F-49B4-986D-E0673B91A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1E2E5F-DBBF-4E8E-BD75-43612837A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B71D010-DD15-4E60-B2AF-F9CCA6853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FCA590-FB0D-4544-AA0B-5DEDDA61E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A97B3B5-049D-4FB2-803B-FD3DCD2A3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D366B66-A315-41D2-A0F2-DC2C44087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CA78F6-FA6E-486B-9740-1535DD2D3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6760BC4-2EA4-445A-B6F9-5942A0473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FBC95D0-B338-4257-ADE5-13C4D22C5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C1408C7-0909-44B2-A38E-536B93631066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4F500D3-E6D8-9F7A-6ED6-CF1C26F9DE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A588B87-6075-3933-0B14-21258325D6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336EBD7-BA11-4CE9-9B06-0DD9731D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B282CFA-A8D1-433C-AB6D-B030CD421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A41F13A-C598-4E2F-8790-5C01152DA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BF6A973-0B54-4E39-8C1E-A78C69CEA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8C83CA4-6441-4976-A16B-7B11E95D1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082E3D4-C38D-4884-8D37-AC06D267E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5DFDBC5-45E2-469A-B7B6-BF5174F9B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E0CA0A0-688F-4BE0-87CC-EFA6BEA6F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7D401BD9-EA33-446D-88B3-D6CBCC2C6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82C8ED15-893A-45A0-9614-45FD92BAC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D83125BA-4EFE-424D-BF36-BFE09EA94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FF7B725-4A4C-4445-9D8A-BF0A107B0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F923396-AECA-457C-8585-90D537D99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9A9DEE1-8D00-47ED-9ABC-DEA126A77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24BC70-8E89-4330-9DCC-F648F15FF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C00412-DF82-4BB5-9F91-6B84E04A2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7D1E49C-2E8C-4131-A5C1-CE58B2A7B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11ED17-3D13-4DE8-8074-623A84792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48F3B4-259F-4EF0-A15A-FFEC82114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A92158-9C1A-4A65-A767-B764ADC62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9234A95-1743-490A-8944-2E08DC433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286D32D-A085-44F2-A494-E3A656F05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0ADFF88-9FD7-4E8B-ACEB-3C344A6FD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CA73728-2221-4835-8865-DB36DBF77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Santiago del Teide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Santiago del Teide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A322855-E885-4A7B-8047-184D8BEA1FCD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FF01ACA-4287-8028-9F76-5F6B0D1674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E619AB2-C019-FBF9-793F-3F696F1A485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Santiago del Teide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D20950-FE19-4894-ACFA-CE434A6F9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06DB11-BA7E-4AF8-A039-F855EDA0E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CE0411-CEDA-4623-A530-60CEC5E04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2F4B4C2-D228-46BF-B942-2FDAB234C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2B09AB-13FD-47B5-98F7-AB1487381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B08F91-3712-4747-8EFD-954586AFD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5B08726-1CA4-4A2A-81D1-9933203EFA3E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F32BC3C-AA5B-6952-A787-0E342EF8B6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DAAA78D-ED99-6E2C-63E5-1B03430FAC4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1C6BD6B-F87E-4D07-9C8A-0E5FB5B72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118930-FF09-4D1B-B432-D77EC0007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060F61D-C5DC-41A8-B471-76502380A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65A8DE5-FEE5-4D79-88C4-595EA980C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4574307-4442-4156-AF23-9F93096B2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5DAEB74-2606-4329-B592-F1998FEC9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371AAD2-924E-48F2-B44C-3FCB2A91E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0EE9267-D98B-4B26-85DB-A05BF30C7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209E6F4-4C44-412F-8FDC-26C881303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C2D0FF1-3B3D-4124-806A-26D0448C6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D810BE1C-B39A-4CF0-BA2B-7239FD19D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900110D-0BD2-4692-B9B9-E006530CF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ADA9F67-4AB1-46BA-A7B3-A998F1430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4FD150D-A591-4EBA-B82F-9002FD52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3CE5623-6E4D-4AEC-8948-5410C6AA4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F886132-841D-40F3-BAEA-8C3281744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D4CF279-1E4F-4A07-AB30-8842AE0EB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45BD9AF-4278-4107-8AB7-2C3388780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9C4CC4E-7DEE-4CE6-AC00-D08A9BFB4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428D73A-CBA3-419F-87C8-2058C6D60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98F647F-B21E-4923-A9A8-42840AB41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8974A05-BF25-4942-B035-B71401DC6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6F5B10A-5BA7-4154-AC3B-F18292E07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1B79AC59-E02E-42DB-9D66-C30D96B9A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10D0F8E-16B4-46E0-9765-E7FE5109C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A52B402-ED7E-401D-95AC-F2D7D5C57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41A0F99-F50D-4591-A40A-39A009A1D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8200603-4235-4901-99DD-AE5F778C2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1B69B16-814C-4B3F-95C5-36A376A88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2264D85-E57C-4D04-B909-65C013390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DFC325A-5B10-4295-905A-0718B6B09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B49F911-51DE-407D-894A-1B2294467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6AD4D31-449D-46A2-9E24-7A653BB2A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A2D0231-F064-41C0-8810-E5BF677BF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B48F92B-96B0-4A4C-9DEF-3B98F13C7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40A7DC0-C3D7-46F9-A76D-7CB2F7D71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18C68F-F1DF-41FE-9547-6EAAA006E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Santiago del Teide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Santiago del Teide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Santiago del Teide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D508AC0-4A24-4D52-999A-A162F83547AB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B1A319D-9D29-056F-5398-54156F5227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B75422E-455D-42C1-B128-4E990F361FA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9BDDA80-E311-451D-80D1-5A485B70A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4AB530FD-E3D5-48C0-9F23-3C3B26AE7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B9494461-AA39-4124-BA69-328C703F8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7CC1766-911C-4251-8A9F-9593F661E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05049B5-1848-4118-868C-DB5C5C7E3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3CA9D47-099B-4768-B91B-F89353FEC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1C04EB4-A503-4E12-8BA4-AE7BFD679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F2CB2-A099-4324-8001-76B207D0D942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52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0E1B0D0D-684E-48CB-89DC-A3C3497AD548}"/>
    <hyperlink ref="B19" location="'Viajeros entr evol mensu TF'!A1" tooltip="Evolución mensual de viajeros entrentrados en Tenerife según lugar de residencia" display="Evolución mensual de viajeros entrados en Tenerife según lugar de residencia" xr:uid="{16612F08-D400-4DE1-A01C-95F62015C35C}"/>
    <hyperlink ref="B14" location="'Establecim aloj islas cat y tip'!A1" tooltip="Establecimientos alojativos Canarias e islas" display="Establecimientos alojativos Canarias e islas" xr:uid="{34B5C402-238F-4C4E-B5D7-2E6437FAF00A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BC7D526E-F000-4275-9CD5-807C5A7EF034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2CFC7A26-CB6F-4E44-B95B-8369DF5E6BE3}"/>
    <hyperlink ref="B37" location="'Pernoctaciones lugar reside'!A1" tooltip="Pernoctaciones registradas en establecimientos alojativos de Canarias e islas según tipología y categoría" display="'Pernoctaciones lugar reside'!A1" xr:uid="{E862951E-8ED7-4241-A635-63296F34A912}"/>
    <hyperlink ref="B8" location="'Resumen indicadores (aloj)'!A1" tooltip="Resumen indicadores Tenerife" display="'Resumen indicadores (aloj)'!A1" xr:uid="{1EC3E988-B44C-4601-ADCF-F150EBBCCBE7}"/>
    <hyperlink ref="B9" location="'Resumen indicadores municipios '!A1" tooltip="Resumen indicadores municipios Tenerife" display="Resumen indicadores municipios Tenerife" xr:uid="{C0291C35-FB7B-4493-86F5-07513C5A1ACE}"/>
    <hyperlink ref="B20" location="'Viajeros entr evol mensu TF cat'!A1" tooltip="Evolución mensual de viajeros entrentrados en Tenerife según lugar de residencia" display="'Viajeros entr evol mensu TF cat'!A1" xr:uid="{07FC5ACC-04D0-4C2D-A6F4-2D27921A2F27}"/>
    <hyperlink ref="B21" location="'Viajeros entr evol anual TF cat'!A1" tooltip="Evolución mensual de viajeros entrentrados en Tenerife según lugar de residencia" display="'Viajeros entr evol anual TF cat'!A1" xr:uid="{BE406371-554E-4644-A426-ABC013B20A10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FA71D33B-0718-4486-9FBB-DC65BCD3DB20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4AF4B607-A6EE-4FA2-8E7E-0DD0ECC83F03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67B95327-A809-4B3C-9C0A-8D3F611408BE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FD950AF7-19B2-4A33-952F-D4A148324FD5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4BC299EA-F94E-401B-9B1A-D80B164C66D1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5165CFA2-52E5-4108-BF9C-C952AFE8A991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7735A96A-94FB-4FB4-8B37-0311317EBE8E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76834BAB-8389-46D4-9593-6792352EDEE9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14A75DC6-9237-49BA-A906-1ABFB8D503D6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B26F14E3-5A99-4EBA-BF0C-A88956008C33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B510DF38-35A8-49F8-B38F-3129EB02F4B4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9C05D7F0-B53F-477C-8C2A-B2D65AE70580}"/>
    <hyperlink ref="B35" location="'Pernoctaciones evol mensu TF'!A1" tooltip="Evolución mensual de pernoctaciones en Tenerife según lugar de residencia" display="'Pernoctaciones evol mensu TF'!A1" xr:uid="{AAB56D39-DE3B-4557-9CA2-06220C3ED07B}"/>
    <hyperlink ref="B36" location="'Pernocta evol mensu TF cat'!A1" tooltip="Evolución mensual de pernoctaciones en Tenerife según lugar de residencia" display="'Pernocta evol mensu TF cat'!A1" xr:uid="{B3A22FD4-37FB-44CB-8B12-600A5B635AEF}"/>
    <hyperlink ref="B38" location="'Pernoctaciones lugar residen ac'!A1" tooltip="Pernoctaciones registradas en establecimientos alojativos de Canarias e islas según tipología y categoría" display="'Pernoctaciones lugar residen ac'!A1" xr:uid="{34F19A49-AD82-4680-8DA6-6FA9E4F937B3}"/>
    <hyperlink ref="B39" location="'Pernoctaciones lugar reside año'!A1" tooltip="Pernoctaciones registradas en establecimientos alojativos de Canarias e islas según tipología y categoría" display="'Pernoctaciones lugar reside año'!A1" xr:uid="{B73DE487-19A1-4224-A2E6-B9CF45D912A3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DF2B9762-9CD7-4888-B650-43677094547A}"/>
    <hyperlink ref="B41" location="'EM evol menusual lugar resd'!A1" tooltip="Evolución mensual de estancia media en Tenerife según lugar de residencia" display="'EM evol menusual lugar resd'!A1" xr:uid="{4208E172-3AF4-45C8-8224-B39497724446}"/>
    <hyperlink ref="B42" location="'EM evol mensu TF cat '!A1" tooltip="Evolución mensual de estancia media en Tenerife según lugar de residencia" display="'EM evol mensu TF cat '!A1" xr:uid="{DFDA057A-78F9-44AD-9A5E-2AABBC348E3E}"/>
    <hyperlink ref="B44" location="'tasa de ocupación evol mens'!A1" tooltip="Evolución mensual de estancia media en Tenerife según lugar de residencia" display="'tasa de ocupación evol mens'!A1" xr:uid="{A73C7AFF-6BF3-4DE7-A9A0-D9A9506E9DB5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CE4D5E4F-D32B-415A-8CE2-BEAE25B7837B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350AA6D9-A20E-4B52-AA4C-B4485097995D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01A97848-4B95-4020-BDF1-9BC09B85A896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93D08562-8584-4C2C-B421-E1E65E545DB2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32675C99-F9AB-4E2F-8AFA-D9205690014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D5963-7FDD-4A88-8918-2E1836B17540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19740</v>
      </c>
      <c r="D9" s="116">
        <v>-5.9731351814804268E-2</v>
      </c>
      <c r="E9" s="115">
        <v>21031</v>
      </c>
      <c r="F9" s="116">
        <f t="shared" ref="F9:L21" si="0">IFERROR(E9/C9-1,"-")</f>
        <v>6.5400202634245286E-2</v>
      </c>
      <c r="G9" s="115">
        <v>6223</v>
      </c>
      <c r="H9" s="116">
        <f t="shared" si="0"/>
        <v>-0.70410346631163523</v>
      </c>
      <c r="I9" s="115">
        <v>15598</v>
      </c>
      <c r="J9" s="116">
        <f t="shared" si="0"/>
        <v>1.5065081150570463</v>
      </c>
      <c r="K9" s="115">
        <v>22490</v>
      </c>
      <c r="L9" s="116">
        <f t="shared" si="0"/>
        <v>0.44185151942556744</v>
      </c>
      <c r="M9" s="115">
        <v>22650</v>
      </c>
      <c r="N9" s="116">
        <v>7.1142730102267127E-3</v>
      </c>
      <c r="O9" s="116">
        <v>0.14741641337386024</v>
      </c>
    </row>
    <row r="10" spans="1:16" x14ac:dyDescent="0.25">
      <c r="A10" s="1" t="s">
        <v>72</v>
      </c>
      <c r="B10" s="114" t="s">
        <v>73</v>
      </c>
      <c r="C10" s="115">
        <v>19223</v>
      </c>
      <c r="D10" s="116">
        <v>-8.7919908901119781E-2</v>
      </c>
      <c r="E10" s="115">
        <v>22403</v>
      </c>
      <c r="F10" s="116">
        <f t="shared" si="0"/>
        <v>0.16542683244030587</v>
      </c>
      <c r="G10" s="115">
        <v>5135</v>
      </c>
      <c r="H10" s="116">
        <f t="shared" si="0"/>
        <v>-0.7707896263893228</v>
      </c>
      <c r="I10" s="115">
        <v>21666</v>
      </c>
      <c r="J10" s="116">
        <f t="shared" si="0"/>
        <v>3.2192794547224928</v>
      </c>
      <c r="K10" s="115">
        <v>23086</v>
      </c>
      <c r="L10" s="116">
        <f t="shared" si="0"/>
        <v>6.5540478168559124E-2</v>
      </c>
      <c r="M10" s="115">
        <v>23921</v>
      </c>
      <c r="N10" s="116">
        <v>3.6169106817985019E-2</v>
      </c>
      <c r="O10" s="116">
        <v>0.24439473547313106</v>
      </c>
    </row>
    <row r="11" spans="1:16" x14ac:dyDescent="0.25">
      <c r="A11" s="1" t="s">
        <v>74</v>
      </c>
      <c r="B11" s="114" t="s">
        <v>75</v>
      </c>
      <c r="C11" s="115">
        <v>21973</v>
      </c>
      <c r="D11" s="116">
        <v>-8.6171761280931625E-2</v>
      </c>
      <c r="E11" s="115">
        <v>8865</v>
      </c>
      <c r="F11" s="116">
        <f t="shared" si="0"/>
        <v>-0.59655031174623407</v>
      </c>
      <c r="G11" s="115">
        <v>5413</v>
      </c>
      <c r="H11" s="116">
        <f t="shared" si="0"/>
        <v>-0.38939650310208684</v>
      </c>
      <c r="I11" s="115">
        <v>22231</v>
      </c>
      <c r="J11" s="116">
        <f t="shared" si="0"/>
        <v>3.1069647145760211</v>
      </c>
      <c r="K11" s="115">
        <v>21689</v>
      </c>
      <c r="L11" s="116">
        <f t="shared" si="0"/>
        <v>-2.4380369753947195E-2</v>
      </c>
      <c r="M11" s="115">
        <v>27356</v>
      </c>
      <c r="N11" s="116">
        <v>0.26128452210798092</v>
      </c>
      <c r="O11" s="116">
        <v>0.24498247849633636</v>
      </c>
    </row>
    <row r="12" spans="1:16" x14ac:dyDescent="0.25">
      <c r="A12" s="1" t="s">
        <v>76</v>
      </c>
      <c r="B12" s="114" t="s">
        <v>77</v>
      </c>
      <c r="C12" s="115">
        <v>20119</v>
      </c>
      <c r="D12" s="116">
        <v>2.0750887874175561E-2</v>
      </c>
      <c r="E12" s="115">
        <v>0</v>
      </c>
      <c r="F12" s="116">
        <f t="shared" si="0"/>
        <v>-1</v>
      </c>
      <c r="G12" s="115">
        <v>6463</v>
      </c>
      <c r="H12" s="116" t="str">
        <f t="shared" si="0"/>
        <v>-</v>
      </c>
      <c r="I12" s="115">
        <v>23894</v>
      </c>
      <c r="J12" s="116">
        <f t="shared" si="0"/>
        <v>2.6970447160761255</v>
      </c>
      <c r="K12" s="115">
        <v>23484</v>
      </c>
      <c r="L12" s="116">
        <f t="shared" si="0"/>
        <v>-1.715911944421189E-2</v>
      </c>
      <c r="M12" s="115">
        <v>22205</v>
      </c>
      <c r="N12" s="116">
        <v>-5.4462612842786529E-2</v>
      </c>
      <c r="O12" s="116">
        <v>0.10368308564043938</v>
      </c>
    </row>
    <row r="13" spans="1:16" x14ac:dyDescent="0.25">
      <c r="A13" s="1" t="s">
        <v>78</v>
      </c>
      <c r="B13" s="114" t="s">
        <v>79</v>
      </c>
      <c r="C13" s="115">
        <v>14799</v>
      </c>
      <c r="D13" s="116">
        <v>-0.34206197483661582</v>
      </c>
      <c r="E13" s="115">
        <v>0</v>
      </c>
      <c r="F13" s="116">
        <f t="shared" si="0"/>
        <v>-1</v>
      </c>
      <c r="G13" s="115">
        <v>6823</v>
      </c>
      <c r="H13" s="116" t="str">
        <f t="shared" si="0"/>
        <v>-</v>
      </c>
      <c r="I13" s="115">
        <v>20251</v>
      </c>
      <c r="J13" s="116">
        <f t="shared" si="0"/>
        <v>1.9680492452000586</v>
      </c>
      <c r="K13" s="115">
        <v>21547</v>
      </c>
      <c r="L13" s="116">
        <f t="shared" si="0"/>
        <v>6.3996839662238791E-2</v>
      </c>
      <c r="M13" s="115">
        <v>23449</v>
      </c>
      <c r="N13" s="116">
        <v>8.8272149255116616E-2</v>
      </c>
      <c r="O13" s="116">
        <v>0.58449895263193463</v>
      </c>
    </row>
    <row r="14" spans="1:16" x14ac:dyDescent="0.25">
      <c r="A14" s="1" t="s">
        <v>80</v>
      </c>
      <c r="B14" s="114" t="s">
        <v>81</v>
      </c>
      <c r="C14" s="115">
        <v>19316</v>
      </c>
      <c r="D14" s="116">
        <v>-0.20660478107286617</v>
      </c>
      <c r="E14" s="115">
        <v>0</v>
      </c>
      <c r="F14" s="116">
        <f t="shared" si="0"/>
        <v>-1</v>
      </c>
      <c r="G14" s="115">
        <v>3802</v>
      </c>
      <c r="H14" s="116" t="str">
        <f t="shared" si="0"/>
        <v>-</v>
      </c>
      <c r="I14" s="115">
        <v>18886</v>
      </c>
      <c r="J14" s="116">
        <f t="shared" si="0"/>
        <v>3.9673855865334033</v>
      </c>
      <c r="K14" s="115">
        <v>21065</v>
      </c>
      <c r="L14" s="116">
        <f t="shared" si="0"/>
        <v>0.11537646934237</v>
      </c>
      <c r="M14" s="115">
        <v>22841</v>
      </c>
      <c r="N14" s="116">
        <v>8.4310467600284822E-2</v>
      </c>
      <c r="O14" s="116">
        <v>0.18249119900600541</v>
      </c>
    </row>
    <row r="15" spans="1:16" x14ac:dyDescent="0.25">
      <c r="A15" s="1" t="s">
        <v>82</v>
      </c>
      <c r="B15" s="114" t="s">
        <v>83</v>
      </c>
      <c r="C15" s="115">
        <v>24858</v>
      </c>
      <c r="D15" s="116">
        <v>-2.0474527279296106E-3</v>
      </c>
      <c r="E15" s="115">
        <v>0</v>
      </c>
      <c r="F15" s="116">
        <f t="shared" si="0"/>
        <v>-1</v>
      </c>
      <c r="G15" s="115">
        <v>10219</v>
      </c>
      <c r="H15" s="116" t="str">
        <f t="shared" si="0"/>
        <v>-</v>
      </c>
      <c r="I15" s="115">
        <v>23111</v>
      </c>
      <c r="J15" s="116">
        <f t="shared" si="0"/>
        <v>1.2615715823466092</v>
      </c>
      <c r="K15" s="115">
        <v>24276</v>
      </c>
      <c r="L15" s="116">
        <f t="shared" si="0"/>
        <v>5.040889619661626E-2</v>
      </c>
      <c r="M15" s="115">
        <v>24893</v>
      </c>
      <c r="N15" s="116">
        <v>2.5416048772450184E-2</v>
      </c>
      <c r="O15" s="116">
        <v>1.4079974253762284E-3</v>
      </c>
    </row>
    <row r="16" spans="1:16" x14ac:dyDescent="0.25">
      <c r="A16" s="1" t="s">
        <v>84</v>
      </c>
      <c r="B16" s="114" t="s">
        <v>85</v>
      </c>
      <c r="C16" s="115">
        <v>24709</v>
      </c>
      <c r="D16" s="116">
        <v>-6.8358344016288375E-2</v>
      </c>
      <c r="E16" s="115">
        <v>13295</v>
      </c>
      <c r="F16" s="116">
        <f t="shared" si="0"/>
        <v>-0.46193694605204583</v>
      </c>
      <c r="G16" s="115">
        <v>18239</v>
      </c>
      <c r="H16" s="116">
        <f t="shared" si="0"/>
        <v>0.37186912373072589</v>
      </c>
      <c r="I16" s="115">
        <v>24659</v>
      </c>
      <c r="J16" s="116">
        <f t="shared" si="0"/>
        <v>0.35199298207138541</v>
      </c>
      <c r="K16" s="115">
        <v>25495</v>
      </c>
      <c r="L16" s="116">
        <f t="shared" si="0"/>
        <v>3.3902429133379375E-2</v>
      </c>
      <c r="M16" s="115">
        <v>25319</v>
      </c>
      <c r="N16" s="116">
        <v>-6.9033143753677306E-3</v>
      </c>
      <c r="O16" s="116">
        <v>2.4687360880650822E-2</v>
      </c>
    </row>
    <row r="17" spans="1:16" x14ac:dyDescent="0.25">
      <c r="A17" s="1" t="s">
        <v>86</v>
      </c>
      <c r="B17" s="114" t="s">
        <v>87</v>
      </c>
      <c r="C17" s="115">
        <v>22149</v>
      </c>
      <c r="D17" s="116">
        <v>-7.0307253190060481E-2</v>
      </c>
      <c r="E17" s="115">
        <v>5725</v>
      </c>
      <c r="F17" s="116">
        <f t="shared" si="0"/>
        <v>-0.74152331933721616</v>
      </c>
      <c r="G17" s="115">
        <v>15267</v>
      </c>
      <c r="H17" s="116">
        <f t="shared" si="0"/>
        <v>1.6667248908296943</v>
      </c>
      <c r="I17" s="115">
        <v>20130</v>
      </c>
      <c r="J17" s="116">
        <f t="shared" si="0"/>
        <v>0.31853016309687554</v>
      </c>
      <c r="K17" s="115">
        <v>22106</v>
      </c>
      <c r="L17" s="116">
        <f t="shared" si="0"/>
        <v>9.8161947342275235E-2</v>
      </c>
      <c r="M17" s="115">
        <v>21182</v>
      </c>
      <c r="N17" s="116">
        <v>-4.1798606713109532E-2</v>
      </c>
      <c r="O17" s="116">
        <v>-4.3658855930290286E-2</v>
      </c>
    </row>
    <row r="18" spans="1:16" x14ac:dyDescent="0.25">
      <c r="A18" s="1" t="s">
        <v>88</v>
      </c>
      <c r="B18" s="114" t="s">
        <v>89</v>
      </c>
      <c r="C18" s="115">
        <v>22803</v>
      </c>
      <c r="D18" s="116">
        <v>-1.7154432998577662E-2</v>
      </c>
      <c r="E18" s="115">
        <v>6665</v>
      </c>
      <c r="F18" s="116">
        <f t="shared" si="0"/>
        <v>-0.70771389729421563</v>
      </c>
      <c r="G18" s="115">
        <v>23140</v>
      </c>
      <c r="H18" s="116">
        <f t="shared" si="0"/>
        <v>2.471867966991748</v>
      </c>
      <c r="I18" s="115">
        <v>22327</v>
      </c>
      <c r="J18" s="116">
        <f t="shared" si="0"/>
        <v>-3.5133967156439017E-2</v>
      </c>
      <c r="K18" s="115">
        <v>25007</v>
      </c>
      <c r="L18" s="116">
        <f t="shared" si="0"/>
        <v>0.12003403950373981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19561</v>
      </c>
      <c r="D19" s="116">
        <v>-1.3515558021080287E-2</v>
      </c>
      <c r="E19" s="115">
        <v>4928</v>
      </c>
      <c r="F19" s="116">
        <f t="shared" si="0"/>
        <v>-0.74807013956341706</v>
      </c>
      <c r="G19" s="115">
        <v>19838</v>
      </c>
      <c r="H19" s="116">
        <f t="shared" si="0"/>
        <v>3.0255681818181817</v>
      </c>
      <c r="I19" s="115">
        <v>21079</v>
      </c>
      <c r="J19" s="116">
        <f t="shared" si="0"/>
        <v>6.2556709345700234E-2</v>
      </c>
      <c r="K19" s="115">
        <v>24207</v>
      </c>
      <c r="L19" s="116">
        <f t="shared" si="0"/>
        <v>0.14839413634422893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20974</v>
      </c>
      <c r="D20" s="116">
        <v>-2.3511336654406634E-2</v>
      </c>
      <c r="E20" s="115">
        <v>6261</v>
      </c>
      <c r="F20" s="116">
        <f t="shared" si="0"/>
        <v>-0.70148755602174118</v>
      </c>
      <c r="G20" s="115">
        <v>19784</v>
      </c>
      <c r="H20" s="116">
        <f t="shared" si="0"/>
        <v>2.1598786136399934</v>
      </c>
      <c r="I20" s="115">
        <v>23285</v>
      </c>
      <c r="J20" s="116">
        <f t="shared" si="0"/>
        <v>0.17696118075212297</v>
      </c>
      <c r="K20" s="115">
        <v>24142</v>
      </c>
      <c r="L20" s="116">
        <f t="shared" si="0"/>
        <v>3.6804809963495888E-2</v>
      </c>
      <c r="M20" s="115"/>
      <c r="N20" s="116" t="s">
        <v>236</v>
      </c>
      <c r="O20" s="116" t="s">
        <v>236</v>
      </c>
    </row>
    <row r="21" spans="1:16" ht="15.75" x14ac:dyDescent="0.25">
      <c r="A21" s="1" t="s">
        <v>0</v>
      </c>
      <c r="B21" s="117" t="s">
        <v>30</v>
      </c>
      <c r="C21" s="118">
        <v>250224</v>
      </c>
      <c r="D21" s="119">
        <v>-8.1504103836609998E-2</v>
      </c>
      <c r="E21" s="118">
        <v>96681</v>
      </c>
      <c r="F21" s="119">
        <f t="shared" si="0"/>
        <v>-0.61362219451371569</v>
      </c>
      <c r="G21" s="118">
        <v>140346</v>
      </c>
      <c r="H21" s="119">
        <f t="shared" si="0"/>
        <v>0.45163992925186958</v>
      </c>
      <c r="I21" s="118">
        <v>257117</v>
      </c>
      <c r="J21" s="119">
        <f t="shared" si="0"/>
        <v>0.83202228777450027</v>
      </c>
      <c r="K21" s="118">
        <v>278594</v>
      </c>
      <c r="L21" s="119">
        <f t="shared" si="0"/>
        <v>8.3530066078866927E-2</v>
      </c>
      <c r="M21" s="118">
        <v>213816</v>
      </c>
      <c r="N21" s="119">
        <v>4.1795379023377821E-2</v>
      </c>
      <c r="O21" s="119">
        <v>0.14409854135676303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14344</v>
      </c>
      <c r="D31" s="116">
        <v>0.17352532111592889</v>
      </c>
      <c r="E31" s="115">
        <v>15979</v>
      </c>
      <c r="F31" s="116">
        <f t="shared" ref="F31:L43" si="1">IFERROR(E31/C31-1,"-")</f>
        <v>0.11398494143892912</v>
      </c>
      <c r="G31" s="115">
        <v>5851</v>
      </c>
      <c r="H31" s="116">
        <f t="shared" si="1"/>
        <v>-0.63383190437449155</v>
      </c>
      <c r="I31" s="115">
        <v>12209</v>
      </c>
      <c r="J31" s="116">
        <f t="shared" si="1"/>
        <v>1.0866518543838661</v>
      </c>
      <c r="K31" s="115">
        <v>18402</v>
      </c>
      <c r="L31" s="116">
        <f t="shared" si="1"/>
        <v>0.50724875092145139</v>
      </c>
      <c r="M31" s="115">
        <v>18282</v>
      </c>
      <c r="N31" s="116">
        <v>-6.5210303227910549E-3</v>
      </c>
      <c r="O31" s="116">
        <v>0.27453987730061358</v>
      </c>
    </row>
    <row r="32" spans="1:16" x14ac:dyDescent="0.25">
      <c r="B32" s="114" t="s">
        <v>73</v>
      </c>
      <c r="C32" s="115">
        <v>13518</v>
      </c>
      <c r="D32" s="116">
        <v>9.4663535508948016E-2</v>
      </c>
      <c r="E32" s="115">
        <v>17138</v>
      </c>
      <c r="F32" s="116">
        <f t="shared" si="1"/>
        <v>0.26779109335700557</v>
      </c>
      <c r="G32" s="115">
        <v>4503</v>
      </c>
      <c r="H32" s="116">
        <f t="shared" si="1"/>
        <v>-0.7372505543237251</v>
      </c>
      <c r="I32" s="115">
        <v>17700</v>
      </c>
      <c r="J32" s="116">
        <f t="shared" si="1"/>
        <v>2.9307128580946036</v>
      </c>
      <c r="K32" s="115">
        <v>18976</v>
      </c>
      <c r="L32" s="116">
        <f t="shared" si="1"/>
        <v>7.2090395480225888E-2</v>
      </c>
      <c r="M32" s="115">
        <v>20148</v>
      </c>
      <c r="N32" s="116">
        <v>6.1762225969645979E-2</v>
      </c>
      <c r="O32" s="116">
        <v>0.49045716822015084</v>
      </c>
    </row>
    <row r="33" spans="2:16" x14ac:dyDescent="0.25">
      <c r="B33" s="114" t="s">
        <v>75</v>
      </c>
      <c r="C33" s="115">
        <v>15448</v>
      </c>
      <c r="D33" s="116">
        <v>2.8358407668752417E-2</v>
      </c>
      <c r="E33" s="115">
        <v>6170</v>
      </c>
      <c r="F33" s="116">
        <f t="shared" si="1"/>
        <v>-0.600595546349042</v>
      </c>
      <c r="G33" s="115">
        <v>4438</v>
      </c>
      <c r="H33" s="116">
        <f t="shared" si="1"/>
        <v>-0.28071312803889792</v>
      </c>
      <c r="I33" s="115">
        <v>17761</v>
      </c>
      <c r="J33" s="116">
        <f t="shared" si="1"/>
        <v>3.0020279405137451</v>
      </c>
      <c r="K33" s="115">
        <v>17386</v>
      </c>
      <c r="L33" s="116">
        <f t="shared" si="1"/>
        <v>-2.1113676031754958E-2</v>
      </c>
      <c r="M33" s="115">
        <v>22158</v>
      </c>
      <c r="N33" s="116">
        <v>0.27447371448291724</v>
      </c>
      <c r="O33" s="116">
        <v>0.43436043500776789</v>
      </c>
    </row>
    <row r="34" spans="2:16" x14ac:dyDescent="0.25">
      <c r="B34" s="114" t="s">
        <v>77</v>
      </c>
      <c r="C34" s="115">
        <v>14841</v>
      </c>
      <c r="D34" s="116">
        <v>7.349005424954802E-2</v>
      </c>
      <c r="E34" s="115">
        <v>0</v>
      </c>
      <c r="F34" s="116">
        <f t="shared" si="1"/>
        <v>-1</v>
      </c>
      <c r="G34" s="115">
        <v>5151</v>
      </c>
      <c r="H34" s="116" t="str">
        <f t="shared" si="1"/>
        <v>-</v>
      </c>
      <c r="I34" s="115">
        <v>19923</v>
      </c>
      <c r="J34" s="116">
        <f t="shared" si="1"/>
        <v>2.8677926616191032</v>
      </c>
      <c r="K34" s="115">
        <v>19332</v>
      </c>
      <c r="L34" s="116">
        <f t="shared" si="1"/>
        <v>-2.9664207197711234E-2</v>
      </c>
      <c r="M34" s="115">
        <v>18488</v>
      </c>
      <c r="N34" s="116">
        <v>-4.3658183322987765E-2</v>
      </c>
      <c r="O34" s="116">
        <v>0.24573815780607777</v>
      </c>
    </row>
    <row r="35" spans="2:16" x14ac:dyDescent="0.25">
      <c r="B35" s="114" t="s">
        <v>79</v>
      </c>
      <c r="C35" s="115">
        <v>11171</v>
      </c>
      <c r="D35" s="116">
        <v>-0.22836222974373144</v>
      </c>
      <c r="E35" s="115">
        <v>0</v>
      </c>
      <c r="F35" s="116">
        <f t="shared" si="1"/>
        <v>-1</v>
      </c>
      <c r="G35" s="115">
        <v>5283</v>
      </c>
      <c r="H35" s="116" t="str">
        <f t="shared" si="1"/>
        <v>-</v>
      </c>
      <c r="I35" s="115">
        <v>17673</v>
      </c>
      <c r="J35" s="116">
        <f t="shared" si="1"/>
        <v>2.345258375922771</v>
      </c>
      <c r="K35" s="115">
        <v>18326</v>
      </c>
      <c r="L35" s="116">
        <f t="shared" si="1"/>
        <v>3.6949018276466905E-2</v>
      </c>
      <c r="M35" s="115">
        <v>19636</v>
      </c>
      <c r="N35" s="116">
        <v>7.1483138710029426E-2</v>
      </c>
      <c r="O35" s="116">
        <v>0.75776564318324224</v>
      </c>
    </row>
    <row r="36" spans="2:16" x14ac:dyDescent="0.25">
      <c r="B36" s="114" t="s">
        <v>81</v>
      </c>
      <c r="C36" s="115">
        <v>12783</v>
      </c>
      <c r="D36" s="116">
        <v>-0.10789308395561448</v>
      </c>
      <c r="E36" s="115">
        <v>0</v>
      </c>
      <c r="F36" s="116">
        <f t="shared" si="1"/>
        <v>-1</v>
      </c>
      <c r="G36" s="115">
        <v>2370</v>
      </c>
      <c r="H36" s="116" t="str">
        <f t="shared" si="1"/>
        <v>-</v>
      </c>
      <c r="I36" s="115">
        <v>15881</v>
      </c>
      <c r="J36" s="116">
        <f t="shared" si="1"/>
        <v>5.7008438818565397</v>
      </c>
      <c r="K36" s="115">
        <v>17783</v>
      </c>
      <c r="L36" s="116">
        <f t="shared" si="1"/>
        <v>0.11976575782381471</v>
      </c>
      <c r="M36" s="115">
        <v>19273</v>
      </c>
      <c r="N36" s="116">
        <v>8.378788730810327E-2</v>
      </c>
      <c r="O36" s="116">
        <v>0.50770554642885091</v>
      </c>
    </row>
    <row r="37" spans="2:16" x14ac:dyDescent="0.25">
      <c r="B37" s="114" t="s">
        <v>83</v>
      </c>
      <c r="C37" s="115">
        <v>16164</v>
      </c>
      <c r="D37" s="116">
        <v>4.351194318915419E-2</v>
      </c>
      <c r="E37" s="115">
        <v>0</v>
      </c>
      <c r="F37" s="116">
        <f t="shared" si="1"/>
        <v>-1</v>
      </c>
      <c r="G37" s="115">
        <v>8286</v>
      </c>
      <c r="H37" s="116" t="str">
        <f t="shared" si="1"/>
        <v>-</v>
      </c>
      <c r="I37" s="115">
        <v>18743</v>
      </c>
      <c r="J37" s="116">
        <f t="shared" si="1"/>
        <v>1.2620082066135652</v>
      </c>
      <c r="K37" s="115">
        <v>20245</v>
      </c>
      <c r="L37" s="116">
        <f t="shared" si="1"/>
        <v>8.0136584324814519E-2</v>
      </c>
      <c r="M37" s="115">
        <v>20528</v>
      </c>
      <c r="N37" s="116">
        <v>1.3978760187700612E-2</v>
      </c>
      <c r="O37" s="116">
        <v>0.26998267755506067</v>
      </c>
    </row>
    <row r="38" spans="2:16" x14ac:dyDescent="0.25">
      <c r="B38" s="114" t="s">
        <v>85</v>
      </c>
      <c r="C38" s="115">
        <v>18261</v>
      </c>
      <c r="D38" s="116">
        <v>0.2048693586698338</v>
      </c>
      <c r="E38" s="115">
        <v>11531</v>
      </c>
      <c r="F38" s="116">
        <f t="shared" si="1"/>
        <v>-0.36854498658342916</v>
      </c>
      <c r="G38" s="115">
        <v>15840</v>
      </c>
      <c r="H38" s="116">
        <f t="shared" si="1"/>
        <v>0.37368831844592831</v>
      </c>
      <c r="I38" s="115">
        <v>20467</v>
      </c>
      <c r="J38" s="116">
        <f t="shared" si="1"/>
        <v>0.2921085858585859</v>
      </c>
      <c r="K38" s="115">
        <v>20391</v>
      </c>
      <c r="L38" s="116">
        <f t="shared" si="1"/>
        <v>-3.7132945717496257E-3</v>
      </c>
      <c r="M38" s="115">
        <v>20545</v>
      </c>
      <c r="N38" s="116">
        <v>7.5523515276347819E-3</v>
      </c>
      <c r="O38" s="116">
        <v>0.12507529708121123</v>
      </c>
    </row>
    <row r="39" spans="2:16" x14ac:dyDescent="0.25">
      <c r="B39" s="114" t="s">
        <v>87</v>
      </c>
      <c r="C39" s="115">
        <v>16985</v>
      </c>
      <c r="D39" s="116">
        <v>3.4724337496192526E-2</v>
      </c>
      <c r="E39" s="115">
        <v>4549</v>
      </c>
      <c r="F39" s="116">
        <f t="shared" si="1"/>
        <v>-0.73217544892552255</v>
      </c>
      <c r="G39" s="115">
        <v>13091</v>
      </c>
      <c r="H39" s="116">
        <f t="shared" si="1"/>
        <v>1.877775335238514</v>
      </c>
      <c r="I39" s="115">
        <v>16918</v>
      </c>
      <c r="J39" s="116">
        <f t="shared" si="1"/>
        <v>0.29233824765105787</v>
      </c>
      <c r="K39" s="115">
        <v>18135</v>
      </c>
      <c r="L39" s="116">
        <f t="shared" si="1"/>
        <v>7.1935216928715073E-2</v>
      </c>
      <c r="M39" s="115">
        <v>17254</v>
      </c>
      <c r="N39" s="116">
        <v>-4.8580093741384056E-2</v>
      </c>
      <c r="O39" s="116">
        <v>1.5837503679717368E-2</v>
      </c>
    </row>
    <row r="40" spans="2:16" x14ac:dyDescent="0.25">
      <c r="B40" s="114" t="s">
        <v>89</v>
      </c>
      <c r="C40" s="115">
        <v>17312</v>
      </c>
      <c r="D40" s="116">
        <v>6.0134721371708499E-2</v>
      </c>
      <c r="E40" s="115">
        <v>5837</v>
      </c>
      <c r="F40" s="116">
        <f t="shared" si="1"/>
        <v>-0.66283502772643255</v>
      </c>
      <c r="G40" s="115">
        <v>19624</v>
      </c>
      <c r="H40" s="116">
        <f t="shared" si="1"/>
        <v>2.3620010279253041</v>
      </c>
      <c r="I40" s="115">
        <v>18718</v>
      </c>
      <c r="J40" s="116">
        <f t="shared" si="1"/>
        <v>-4.6167957602935128E-2</v>
      </c>
      <c r="K40" s="115">
        <v>20522</v>
      </c>
      <c r="L40" s="116">
        <f t="shared" si="1"/>
        <v>9.6377818142963978E-2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13870</v>
      </c>
      <c r="D41" s="116">
        <v>7.4816590397326355E-3</v>
      </c>
      <c r="E41" s="115">
        <v>4402</v>
      </c>
      <c r="F41" s="116">
        <f t="shared" si="1"/>
        <v>-0.68262436914203317</v>
      </c>
      <c r="G41" s="115">
        <v>16458</v>
      </c>
      <c r="H41" s="116">
        <f t="shared" si="1"/>
        <v>2.7387551113130395</v>
      </c>
      <c r="I41" s="115">
        <v>16558</v>
      </c>
      <c r="J41" s="116">
        <f t="shared" si="1"/>
        <v>6.0760724267834298E-3</v>
      </c>
      <c r="K41" s="115">
        <v>20019</v>
      </c>
      <c r="L41" s="116">
        <f t="shared" si="1"/>
        <v>0.2090228288440632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14900</v>
      </c>
      <c r="D42" s="116">
        <v>-3.5099080429996099E-2</v>
      </c>
      <c r="E42" s="115">
        <v>5416</v>
      </c>
      <c r="F42" s="116">
        <f t="shared" si="1"/>
        <v>-0.63651006711409397</v>
      </c>
      <c r="G42" s="115">
        <v>15695</v>
      </c>
      <c r="H42" s="116">
        <f t="shared" si="1"/>
        <v>1.8978951255539145</v>
      </c>
      <c r="I42" s="115">
        <v>18747</v>
      </c>
      <c r="J42" s="116">
        <f t="shared" si="1"/>
        <v>0.19445683338642872</v>
      </c>
      <c r="K42" s="115">
        <v>19529</v>
      </c>
      <c r="L42" s="116">
        <f t="shared" si="1"/>
        <v>4.1713340801194931E-2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179597</v>
      </c>
      <c r="D43" s="119">
        <v>2.7295867295867193E-2</v>
      </c>
      <c r="E43" s="118">
        <v>77095</v>
      </c>
      <c r="F43" s="119">
        <f t="shared" si="1"/>
        <v>-0.57073336414305365</v>
      </c>
      <c r="G43" s="118">
        <v>116590</v>
      </c>
      <c r="H43" s="119">
        <f t="shared" si="1"/>
        <v>0.51229003177897403</v>
      </c>
      <c r="I43" s="118">
        <v>211298</v>
      </c>
      <c r="J43" s="119">
        <f t="shared" si="1"/>
        <v>0.81231666523715584</v>
      </c>
      <c r="K43" s="118">
        <v>229046</v>
      </c>
      <c r="L43" s="119">
        <f t="shared" si="1"/>
        <v>8.3995115902658846E-2</v>
      </c>
      <c r="M43" s="118">
        <v>176312</v>
      </c>
      <c r="N43" s="119">
        <v>4.3414449389262311E-2</v>
      </c>
      <c r="O43" s="119">
        <v>0.32054076321012626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12587</v>
      </c>
      <c r="D53" s="116" t="s">
        <v>236</v>
      </c>
      <c r="E53" s="115">
        <v>13232</v>
      </c>
      <c r="F53" s="116">
        <f t="shared" ref="F53:L65" si="2">IFERROR(E53/C53-1,"-")</f>
        <v>5.1243346309684634E-2</v>
      </c>
      <c r="G53" s="115">
        <v>0</v>
      </c>
      <c r="H53" s="116">
        <f t="shared" si="2"/>
        <v>-1</v>
      </c>
      <c r="I53" s="115">
        <v>9227</v>
      </c>
      <c r="J53" s="116" t="str">
        <f t="shared" si="2"/>
        <v>-</v>
      </c>
      <c r="K53" s="115">
        <v>14935</v>
      </c>
      <c r="L53" s="116">
        <f t="shared" si="2"/>
        <v>0.61861926953506008</v>
      </c>
      <c r="M53" s="115">
        <v>14354</v>
      </c>
      <c r="N53" s="116">
        <v>-3.8901908269166396E-2</v>
      </c>
      <c r="O53" s="116">
        <v>0.14038293477397312</v>
      </c>
    </row>
    <row r="54" spans="1:16" x14ac:dyDescent="0.25">
      <c r="A54" s="1">
        <v>2</v>
      </c>
      <c r="B54" s="114" t="s">
        <v>73</v>
      </c>
      <c r="C54" s="115">
        <v>11569</v>
      </c>
      <c r="D54" s="116" t="s">
        <v>236</v>
      </c>
      <c r="E54" s="115">
        <v>14090</v>
      </c>
      <c r="F54" s="116">
        <f t="shared" si="2"/>
        <v>0.21790993171406337</v>
      </c>
      <c r="G54" s="115">
        <v>0</v>
      </c>
      <c r="H54" s="116">
        <f t="shared" si="2"/>
        <v>-1</v>
      </c>
      <c r="I54" s="115">
        <v>13725</v>
      </c>
      <c r="J54" s="116" t="str">
        <f t="shared" si="2"/>
        <v>-</v>
      </c>
      <c r="K54" s="115">
        <v>15417</v>
      </c>
      <c r="L54" s="116">
        <f t="shared" si="2"/>
        <v>0.12327868852459023</v>
      </c>
      <c r="M54" s="115">
        <v>15736</v>
      </c>
      <c r="N54" s="116">
        <v>2.0691444509307821E-2</v>
      </c>
      <c r="O54" s="116">
        <v>0.36018670585184553</v>
      </c>
    </row>
    <row r="55" spans="1:16" x14ac:dyDescent="0.25">
      <c r="A55" s="1">
        <v>3</v>
      </c>
      <c r="B55" s="114" t="s">
        <v>75</v>
      </c>
      <c r="C55" s="115">
        <v>13095</v>
      </c>
      <c r="D55" s="116" t="s">
        <v>236</v>
      </c>
      <c r="E55" s="115">
        <v>5212</v>
      </c>
      <c r="F55" s="116">
        <f t="shared" si="2"/>
        <v>-0.60198549064528439</v>
      </c>
      <c r="G55" s="115">
        <v>0</v>
      </c>
      <c r="H55" s="116">
        <f t="shared" si="2"/>
        <v>-1</v>
      </c>
      <c r="I55" s="115">
        <v>13764</v>
      </c>
      <c r="J55" s="116" t="str">
        <f t="shared" si="2"/>
        <v>-</v>
      </c>
      <c r="K55" s="115">
        <v>13769</v>
      </c>
      <c r="L55" s="116">
        <f t="shared" si="2"/>
        <v>3.6326649229878605E-4</v>
      </c>
      <c r="M55" s="115">
        <v>17491</v>
      </c>
      <c r="N55" s="116">
        <v>0.27031737962088753</v>
      </c>
      <c r="O55" s="116">
        <v>0.33570064910271102</v>
      </c>
    </row>
    <row r="56" spans="1:16" x14ac:dyDescent="0.25">
      <c r="A56" s="1">
        <v>4</v>
      </c>
      <c r="B56" s="114" t="s">
        <v>77</v>
      </c>
      <c r="C56" s="115">
        <v>12619</v>
      </c>
      <c r="D56" s="116" t="s">
        <v>236</v>
      </c>
      <c r="E56" s="115">
        <v>0</v>
      </c>
      <c r="F56" s="116">
        <f t="shared" si="2"/>
        <v>-1</v>
      </c>
      <c r="G56" s="115">
        <v>0</v>
      </c>
      <c r="H56" s="116" t="str">
        <f t="shared" si="2"/>
        <v>-</v>
      </c>
      <c r="I56" s="115">
        <v>16004</v>
      </c>
      <c r="J56" s="116" t="str">
        <f t="shared" si="2"/>
        <v>-</v>
      </c>
      <c r="K56" s="115">
        <v>15420</v>
      </c>
      <c r="L56" s="116">
        <f t="shared" si="2"/>
        <v>-3.649087728067979E-2</v>
      </c>
      <c r="M56" s="115">
        <v>14826</v>
      </c>
      <c r="N56" s="116">
        <v>-3.8521400778210091E-2</v>
      </c>
      <c r="O56" s="116">
        <v>0.17489499960377208</v>
      </c>
    </row>
    <row r="57" spans="1:16" x14ac:dyDescent="0.25">
      <c r="A57" s="1">
        <v>5</v>
      </c>
      <c r="B57" s="114" t="s">
        <v>79</v>
      </c>
      <c r="C57" s="115">
        <v>8649</v>
      </c>
      <c r="D57" s="116" t="s">
        <v>236</v>
      </c>
      <c r="E57" s="115">
        <v>0</v>
      </c>
      <c r="F57" s="116">
        <f t="shared" si="2"/>
        <v>-1</v>
      </c>
      <c r="G57" s="115">
        <v>0</v>
      </c>
      <c r="H57" s="116" t="str">
        <f t="shared" si="2"/>
        <v>-</v>
      </c>
      <c r="I57" s="115">
        <v>13304</v>
      </c>
      <c r="J57" s="116" t="str">
        <f t="shared" si="2"/>
        <v>-</v>
      </c>
      <c r="K57" s="115">
        <v>14308</v>
      </c>
      <c r="L57" s="116">
        <f t="shared" si="2"/>
        <v>7.5466025255562341E-2</v>
      </c>
      <c r="M57" s="115">
        <v>15219</v>
      </c>
      <c r="N57" s="116">
        <v>6.3670673748951634E-2</v>
      </c>
      <c r="O57" s="116">
        <v>0.75962539021852238</v>
      </c>
    </row>
    <row r="58" spans="1:16" x14ac:dyDescent="0.25">
      <c r="A58" s="1">
        <v>6</v>
      </c>
      <c r="B58" s="114" t="s">
        <v>81</v>
      </c>
      <c r="C58" s="115">
        <v>9694</v>
      </c>
      <c r="D58" s="116" t="s">
        <v>236</v>
      </c>
      <c r="E58" s="115">
        <v>0</v>
      </c>
      <c r="F58" s="116">
        <f t="shared" si="2"/>
        <v>-1</v>
      </c>
      <c r="G58" s="115">
        <v>0</v>
      </c>
      <c r="H58" s="116" t="str">
        <f t="shared" si="2"/>
        <v>-</v>
      </c>
      <c r="I58" s="115">
        <v>11604</v>
      </c>
      <c r="J58" s="116" t="str">
        <f t="shared" si="2"/>
        <v>-</v>
      </c>
      <c r="K58" s="115">
        <v>13809</v>
      </c>
      <c r="L58" s="116">
        <f t="shared" si="2"/>
        <v>0.19002068252326776</v>
      </c>
      <c r="M58" s="115">
        <v>14680</v>
      </c>
      <c r="N58" s="116">
        <v>6.3074806285755569E-2</v>
      </c>
      <c r="O58" s="116">
        <v>0.51433876624716324</v>
      </c>
    </row>
    <row r="59" spans="1:16" x14ac:dyDescent="0.25">
      <c r="A59" s="1">
        <v>7</v>
      </c>
      <c r="B59" s="114" t="s">
        <v>83</v>
      </c>
      <c r="C59" s="115">
        <v>13515</v>
      </c>
      <c r="D59" s="116" t="s">
        <v>236</v>
      </c>
      <c r="E59" s="115">
        <v>0</v>
      </c>
      <c r="F59" s="116">
        <f t="shared" si="2"/>
        <v>-1</v>
      </c>
      <c r="G59" s="115">
        <v>5496</v>
      </c>
      <c r="H59" s="116" t="str">
        <f t="shared" si="2"/>
        <v>-</v>
      </c>
      <c r="I59" s="115">
        <v>13798</v>
      </c>
      <c r="J59" s="116">
        <f t="shared" si="2"/>
        <v>1.5105531295487626</v>
      </c>
      <c r="K59" s="115">
        <v>15626</v>
      </c>
      <c r="L59" s="116">
        <f t="shared" si="2"/>
        <v>0.13248296854616615</v>
      </c>
      <c r="M59" s="115">
        <v>15688</v>
      </c>
      <c r="N59" s="116">
        <v>3.9677460642519868E-3</v>
      </c>
      <c r="O59" s="116">
        <v>0.16078431372549029</v>
      </c>
    </row>
    <row r="60" spans="1:16" x14ac:dyDescent="0.25">
      <c r="A60" s="1">
        <v>8</v>
      </c>
      <c r="B60" s="114" t="s">
        <v>85</v>
      </c>
      <c r="C60" s="115">
        <v>15236</v>
      </c>
      <c r="D60" s="116" t="s">
        <v>236</v>
      </c>
      <c r="E60" s="115">
        <v>8422</v>
      </c>
      <c r="F60" s="116">
        <f t="shared" si="2"/>
        <v>-0.44723024415857182</v>
      </c>
      <c r="G60" s="115">
        <v>9978</v>
      </c>
      <c r="H60" s="116">
        <f t="shared" si="2"/>
        <v>0.18475421515079549</v>
      </c>
      <c r="I60" s="115">
        <v>15896</v>
      </c>
      <c r="J60" s="116">
        <f t="shared" si="2"/>
        <v>0.59310483062738029</v>
      </c>
      <c r="K60" s="115">
        <v>15580</v>
      </c>
      <c r="L60" s="116">
        <f t="shared" si="2"/>
        <v>-1.9879214896829422E-2</v>
      </c>
      <c r="M60" s="115">
        <v>15273</v>
      </c>
      <c r="N60" s="116">
        <v>-1.9704749679075761E-2</v>
      </c>
      <c r="O60" s="116">
        <v>2.4284589131005063E-3</v>
      </c>
    </row>
    <row r="61" spans="1:16" x14ac:dyDescent="0.25">
      <c r="A61" s="1">
        <v>9</v>
      </c>
      <c r="B61" s="114" t="s">
        <v>87</v>
      </c>
      <c r="C61" s="115">
        <v>14643</v>
      </c>
      <c r="D61" s="116">
        <v>2.8228354750368556E-2</v>
      </c>
      <c r="E61" s="115">
        <v>0</v>
      </c>
      <c r="F61" s="116">
        <f t="shared" si="2"/>
        <v>-1</v>
      </c>
      <c r="G61" s="115">
        <v>9556</v>
      </c>
      <c r="H61" s="116" t="str">
        <f t="shared" si="2"/>
        <v>-</v>
      </c>
      <c r="I61" s="115">
        <v>12977</v>
      </c>
      <c r="J61" s="116">
        <f t="shared" si="2"/>
        <v>0.35799497697781502</v>
      </c>
      <c r="K61" s="115">
        <v>14015</v>
      </c>
      <c r="L61" s="116">
        <f t="shared" si="2"/>
        <v>7.9987670493950835E-2</v>
      </c>
      <c r="M61" s="115">
        <v>12989</v>
      </c>
      <c r="N61" s="116">
        <v>-7.3207277916518043E-2</v>
      </c>
      <c r="O61" s="116">
        <v>-0.11295499556101896</v>
      </c>
    </row>
    <row r="62" spans="1:16" x14ac:dyDescent="0.25">
      <c r="A62" s="1">
        <v>10</v>
      </c>
      <c r="B62" s="114" t="s">
        <v>89</v>
      </c>
      <c r="C62" s="115">
        <v>14572</v>
      </c>
      <c r="D62" s="116">
        <v>2.1736081895947335E-2</v>
      </c>
      <c r="E62" s="115">
        <v>0</v>
      </c>
      <c r="F62" s="116">
        <f t="shared" si="2"/>
        <v>-1</v>
      </c>
      <c r="G62" s="115">
        <v>14899</v>
      </c>
      <c r="H62" s="116" t="str">
        <f t="shared" si="2"/>
        <v>-</v>
      </c>
      <c r="I62" s="115">
        <v>14897</v>
      </c>
      <c r="J62" s="116">
        <f t="shared" si="2"/>
        <v>-1.3423719712735149E-4</v>
      </c>
      <c r="K62" s="115">
        <v>15893</v>
      </c>
      <c r="L62" s="116">
        <f t="shared" si="2"/>
        <v>6.6859099147479339E-2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11624</v>
      </c>
      <c r="D63" s="116">
        <v>-3.5032375892412371E-2</v>
      </c>
      <c r="E63" s="115">
        <v>0</v>
      </c>
      <c r="F63" s="116">
        <f t="shared" si="2"/>
        <v>-1</v>
      </c>
      <c r="G63" s="115">
        <v>12140</v>
      </c>
      <c r="H63" s="116" t="str">
        <f t="shared" si="2"/>
        <v>-</v>
      </c>
      <c r="I63" s="115">
        <v>13391</v>
      </c>
      <c r="J63" s="116">
        <f t="shared" si="2"/>
        <v>0.10304777594728165</v>
      </c>
      <c r="K63" s="115">
        <v>15821</v>
      </c>
      <c r="L63" s="116">
        <f t="shared" si="2"/>
        <v>0.18146516316929273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11940</v>
      </c>
      <c r="D64" s="116">
        <v>-8.8758299626039872E-2</v>
      </c>
      <c r="E64" s="115">
        <v>0</v>
      </c>
      <c r="F64" s="116">
        <f t="shared" si="2"/>
        <v>-1</v>
      </c>
      <c r="G64" s="115">
        <v>12078</v>
      </c>
      <c r="H64" s="116" t="str">
        <f t="shared" si="2"/>
        <v>-</v>
      </c>
      <c r="I64" s="115">
        <v>15326</v>
      </c>
      <c r="J64" s="116">
        <f t="shared" si="2"/>
        <v>0.26891869514820343</v>
      </c>
      <c r="K64" s="115">
        <v>15445</v>
      </c>
      <c r="L64" s="116">
        <f t="shared" si="2"/>
        <v>7.7645830614641032E-3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149743</v>
      </c>
      <c r="D65" s="119" t="s">
        <v>236</v>
      </c>
      <c r="E65" s="118">
        <v>0</v>
      </c>
      <c r="F65" s="119">
        <f t="shared" si="2"/>
        <v>-1</v>
      </c>
      <c r="G65" s="118">
        <v>87353</v>
      </c>
      <c r="H65" s="119" t="str">
        <f t="shared" si="2"/>
        <v>-</v>
      </c>
      <c r="I65" s="118">
        <v>163913</v>
      </c>
      <c r="J65" s="119">
        <f t="shared" si="2"/>
        <v>0.8764438542465629</v>
      </c>
      <c r="K65" s="118">
        <v>180038</v>
      </c>
      <c r="L65" s="119">
        <f t="shared" si="2"/>
        <v>9.8375357659246099E-2</v>
      </c>
      <c r="M65" s="118">
        <v>136256</v>
      </c>
      <c r="N65" s="119">
        <v>2.5414098540777808E-2</v>
      </c>
      <c r="O65" s="119">
        <v>0.22085532269481312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1757</v>
      </c>
      <c r="D75" s="116" t="s">
        <v>236</v>
      </c>
      <c r="E75" s="115">
        <v>2747</v>
      </c>
      <c r="F75" s="116">
        <f t="shared" ref="F75:L87" si="3">IFERROR(E75/C75-1,"-")</f>
        <v>0.56346044393853156</v>
      </c>
      <c r="G75" s="115">
        <v>0</v>
      </c>
      <c r="H75" s="116">
        <f t="shared" si="3"/>
        <v>-1</v>
      </c>
      <c r="I75" s="115">
        <v>2982</v>
      </c>
      <c r="J75" s="116" t="str">
        <f t="shared" si="3"/>
        <v>-</v>
      </c>
      <c r="K75" s="115">
        <v>3467</v>
      </c>
      <c r="L75" s="116">
        <f t="shared" si="3"/>
        <v>0.16264252179745142</v>
      </c>
      <c r="M75" s="115">
        <v>3928</v>
      </c>
      <c r="N75" s="116">
        <v>0.13296798384770692</v>
      </c>
      <c r="O75" s="116">
        <v>1.2356289129197497</v>
      </c>
    </row>
    <row r="76" spans="1:16" x14ac:dyDescent="0.25">
      <c r="A76" s="1">
        <v>2</v>
      </c>
      <c r="B76" s="114" t="s">
        <v>73</v>
      </c>
      <c r="C76" s="115">
        <v>1949</v>
      </c>
      <c r="D76" s="116" t="s">
        <v>236</v>
      </c>
      <c r="E76" s="115">
        <v>3048</v>
      </c>
      <c r="F76" s="116">
        <f t="shared" si="3"/>
        <v>0.56387891226269882</v>
      </c>
      <c r="G76" s="115">
        <v>0</v>
      </c>
      <c r="H76" s="116">
        <f t="shared" si="3"/>
        <v>-1</v>
      </c>
      <c r="I76" s="115">
        <v>3975</v>
      </c>
      <c r="J76" s="116" t="str">
        <f t="shared" si="3"/>
        <v>-</v>
      </c>
      <c r="K76" s="115">
        <v>3559</v>
      </c>
      <c r="L76" s="116">
        <f t="shared" si="3"/>
        <v>-0.10465408805031451</v>
      </c>
      <c r="M76" s="115">
        <v>4412</v>
      </c>
      <c r="N76" s="116">
        <v>0.2396740657488059</v>
      </c>
      <c r="O76" s="116">
        <v>1.263724987172909</v>
      </c>
    </row>
    <row r="77" spans="1:16" x14ac:dyDescent="0.25">
      <c r="A77" s="1">
        <v>3</v>
      </c>
      <c r="B77" s="114" t="s">
        <v>75</v>
      </c>
      <c r="C77" s="115">
        <v>2353</v>
      </c>
      <c r="D77" s="116" t="s">
        <v>236</v>
      </c>
      <c r="E77" s="115">
        <v>958</v>
      </c>
      <c r="F77" s="116">
        <f t="shared" si="3"/>
        <v>-0.59286017849553763</v>
      </c>
      <c r="G77" s="115">
        <v>0</v>
      </c>
      <c r="H77" s="116">
        <f t="shared" si="3"/>
        <v>-1</v>
      </c>
      <c r="I77" s="115">
        <v>3997</v>
      </c>
      <c r="J77" s="116" t="str">
        <f t="shared" si="3"/>
        <v>-</v>
      </c>
      <c r="K77" s="115">
        <v>3617</v>
      </c>
      <c r="L77" s="116">
        <f t="shared" si="3"/>
        <v>-9.5071303477608171E-2</v>
      </c>
      <c r="M77" s="115">
        <v>4667</v>
      </c>
      <c r="N77" s="116">
        <v>0.29029582526956044</v>
      </c>
      <c r="O77" s="116">
        <v>0.98342541436464082</v>
      </c>
    </row>
    <row r="78" spans="1:16" x14ac:dyDescent="0.25">
      <c r="A78" s="1">
        <v>4</v>
      </c>
      <c r="B78" s="114" t="s">
        <v>77</v>
      </c>
      <c r="C78" s="115">
        <v>2222</v>
      </c>
      <c r="D78" s="116" t="s">
        <v>236</v>
      </c>
      <c r="E78" s="115">
        <v>0</v>
      </c>
      <c r="F78" s="116">
        <f t="shared" si="3"/>
        <v>-1</v>
      </c>
      <c r="G78" s="115">
        <v>0</v>
      </c>
      <c r="H78" s="116" t="str">
        <f t="shared" si="3"/>
        <v>-</v>
      </c>
      <c r="I78" s="115">
        <v>3919</v>
      </c>
      <c r="J78" s="116" t="str">
        <f t="shared" si="3"/>
        <v>-</v>
      </c>
      <c r="K78" s="115">
        <v>3912</v>
      </c>
      <c r="L78" s="116">
        <f t="shared" si="3"/>
        <v>-1.7861699413115328E-3</v>
      </c>
      <c r="M78" s="115">
        <v>3662</v>
      </c>
      <c r="N78" s="116">
        <v>-6.3905930470347649E-2</v>
      </c>
      <c r="O78" s="116">
        <v>0.64806480648064801</v>
      </c>
    </row>
    <row r="79" spans="1:16" x14ac:dyDescent="0.25">
      <c r="A79" s="1">
        <v>5</v>
      </c>
      <c r="B79" s="114" t="s">
        <v>79</v>
      </c>
      <c r="C79" s="115">
        <v>2522</v>
      </c>
      <c r="D79" s="116" t="s">
        <v>236</v>
      </c>
      <c r="E79" s="115">
        <v>0</v>
      </c>
      <c r="F79" s="116">
        <f t="shared" si="3"/>
        <v>-1</v>
      </c>
      <c r="G79" s="115">
        <v>0</v>
      </c>
      <c r="H79" s="116" t="str">
        <f t="shared" si="3"/>
        <v>-</v>
      </c>
      <c r="I79" s="115">
        <v>4369</v>
      </c>
      <c r="J79" s="116" t="str">
        <f t="shared" si="3"/>
        <v>-</v>
      </c>
      <c r="K79" s="115">
        <v>4018</v>
      </c>
      <c r="L79" s="116">
        <f t="shared" si="3"/>
        <v>-8.0338750286106708E-2</v>
      </c>
      <c r="M79" s="115">
        <v>4417</v>
      </c>
      <c r="N79" s="116">
        <v>9.9303135888501703E-2</v>
      </c>
      <c r="O79" s="116">
        <v>0.75138778747026169</v>
      </c>
    </row>
    <row r="80" spans="1:16" x14ac:dyDescent="0.25">
      <c r="A80" s="1">
        <v>6</v>
      </c>
      <c r="B80" s="114" t="s">
        <v>81</v>
      </c>
      <c r="C80" s="115">
        <v>3089</v>
      </c>
      <c r="D80" s="116" t="s">
        <v>236</v>
      </c>
      <c r="E80" s="115">
        <v>0</v>
      </c>
      <c r="F80" s="116">
        <f t="shared" si="3"/>
        <v>-1</v>
      </c>
      <c r="G80" s="115">
        <v>0</v>
      </c>
      <c r="H80" s="116" t="str">
        <f t="shared" si="3"/>
        <v>-</v>
      </c>
      <c r="I80" s="115">
        <v>4277</v>
      </c>
      <c r="J80" s="116" t="str">
        <f t="shared" si="3"/>
        <v>-</v>
      </c>
      <c r="K80" s="115">
        <v>3974</v>
      </c>
      <c r="L80" s="116">
        <f t="shared" si="3"/>
        <v>-7.0844049567453826E-2</v>
      </c>
      <c r="M80" s="115">
        <v>4593</v>
      </c>
      <c r="N80" s="116">
        <v>0.15576245596376448</v>
      </c>
      <c r="O80" s="116">
        <v>0.48688896082874722</v>
      </c>
    </row>
    <row r="81" spans="1:16" x14ac:dyDescent="0.25">
      <c r="A81" s="1">
        <v>7</v>
      </c>
      <c r="B81" s="114" t="s">
        <v>83</v>
      </c>
      <c r="C81" s="115">
        <v>2649</v>
      </c>
      <c r="D81" s="116" t="s">
        <v>236</v>
      </c>
      <c r="E81" s="115">
        <v>0</v>
      </c>
      <c r="F81" s="116">
        <f t="shared" si="3"/>
        <v>-1</v>
      </c>
      <c r="G81" s="115">
        <v>2790</v>
      </c>
      <c r="H81" s="116" t="str">
        <f t="shared" si="3"/>
        <v>-</v>
      </c>
      <c r="I81" s="115">
        <v>4945</v>
      </c>
      <c r="J81" s="116">
        <f t="shared" si="3"/>
        <v>0.77240143369175618</v>
      </c>
      <c r="K81" s="115">
        <v>4619</v>
      </c>
      <c r="L81" s="116">
        <f t="shared" si="3"/>
        <v>-6.5925176946410535E-2</v>
      </c>
      <c r="M81" s="115">
        <v>4840</v>
      </c>
      <c r="N81" s="116">
        <v>4.7845854080969863E-2</v>
      </c>
      <c r="O81" s="116">
        <v>0.8271045677614195</v>
      </c>
    </row>
    <row r="82" spans="1:16" x14ac:dyDescent="0.25">
      <c r="A82" s="1">
        <v>8</v>
      </c>
      <c r="B82" s="114" t="s">
        <v>85</v>
      </c>
      <c r="C82" s="115">
        <v>3025</v>
      </c>
      <c r="D82" s="116" t="s">
        <v>236</v>
      </c>
      <c r="E82" s="115">
        <v>3109</v>
      </c>
      <c r="F82" s="116">
        <f t="shared" si="3"/>
        <v>2.776859504132223E-2</v>
      </c>
      <c r="G82" s="115">
        <v>5862</v>
      </c>
      <c r="H82" s="116">
        <f t="shared" si="3"/>
        <v>0.88549372788678027</v>
      </c>
      <c r="I82" s="115">
        <v>4571</v>
      </c>
      <c r="J82" s="116">
        <f t="shared" si="3"/>
        <v>-0.22023200272944388</v>
      </c>
      <c r="K82" s="115">
        <v>4811</v>
      </c>
      <c r="L82" s="116">
        <f t="shared" si="3"/>
        <v>5.2504922336469084E-2</v>
      </c>
      <c r="M82" s="115">
        <v>5272</v>
      </c>
      <c r="N82" s="116">
        <v>9.5822074412803993E-2</v>
      </c>
      <c r="O82" s="116">
        <v>0.74280991735537194</v>
      </c>
    </row>
    <row r="83" spans="1:16" x14ac:dyDescent="0.25">
      <c r="A83" s="1">
        <v>9</v>
      </c>
      <c r="B83" s="114" t="s">
        <v>87</v>
      </c>
      <c r="C83" s="115">
        <v>2342</v>
      </c>
      <c r="D83" s="116">
        <v>7.7276908923643139E-2</v>
      </c>
      <c r="E83" s="115">
        <v>0</v>
      </c>
      <c r="F83" s="116">
        <f t="shared" si="3"/>
        <v>-1</v>
      </c>
      <c r="G83" s="115">
        <v>3535</v>
      </c>
      <c r="H83" s="116" t="str">
        <f t="shared" si="3"/>
        <v>-</v>
      </c>
      <c r="I83" s="115">
        <v>3941</v>
      </c>
      <c r="J83" s="116">
        <f t="shared" si="3"/>
        <v>0.11485148514851495</v>
      </c>
      <c r="K83" s="115">
        <v>4120</v>
      </c>
      <c r="L83" s="116">
        <f t="shared" si="3"/>
        <v>4.5419944176604998E-2</v>
      </c>
      <c r="M83" s="115">
        <v>4265</v>
      </c>
      <c r="N83" s="116">
        <v>3.5194174757281482E-2</v>
      </c>
      <c r="O83" s="116">
        <v>0.82109308283518367</v>
      </c>
    </row>
    <row r="84" spans="1:16" x14ac:dyDescent="0.25">
      <c r="A84" s="1">
        <v>10</v>
      </c>
      <c r="B84" s="114" t="s">
        <v>89</v>
      </c>
      <c r="C84" s="115">
        <v>2740</v>
      </c>
      <c r="D84" s="116">
        <v>0.32495164410058019</v>
      </c>
      <c r="E84" s="115">
        <v>0</v>
      </c>
      <c r="F84" s="116">
        <f t="shared" si="3"/>
        <v>-1</v>
      </c>
      <c r="G84" s="115">
        <v>4725</v>
      </c>
      <c r="H84" s="116" t="str">
        <f t="shared" si="3"/>
        <v>-</v>
      </c>
      <c r="I84" s="115">
        <v>3821</v>
      </c>
      <c r="J84" s="116">
        <f t="shared" si="3"/>
        <v>-0.19132275132275134</v>
      </c>
      <c r="K84" s="115">
        <v>4629</v>
      </c>
      <c r="L84" s="116">
        <f t="shared" si="3"/>
        <v>0.21146296780947393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2246</v>
      </c>
      <c r="D85" s="116">
        <v>0.30505520046484591</v>
      </c>
      <c r="E85" s="115">
        <v>0</v>
      </c>
      <c r="F85" s="116">
        <f t="shared" si="3"/>
        <v>-1</v>
      </c>
      <c r="G85" s="115">
        <v>4318</v>
      </c>
      <c r="H85" s="116" t="str">
        <f t="shared" si="3"/>
        <v>-</v>
      </c>
      <c r="I85" s="115">
        <v>3167</v>
      </c>
      <c r="J85" s="116">
        <f t="shared" si="3"/>
        <v>-0.2665585919407133</v>
      </c>
      <c r="K85" s="115">
        <v>4198</v>
      </c>
      <c r="L85" s="116">
        <f t="shared" si="3"/>
        <v>0.32554467950742016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2960</v>
      </c>
      <c r="D86" s="116">
        <v>0.26549807610089782</v>
      </c>
      <c r="E86" s="115">
        <v>0</v>
      </c>
      <c r="F86" s="116">
        <f t="shared" si="3"/>
        <v>-1</v>
      </c>
      <c r="G86" s="115">
        <v>3617</v>
      </c>
      <c r="H86" s="116" t="str">
        <f t="shared" si="3"/>
        <v>-</v>
      </c>
      <c r="I86" s="115">
        <v>3421</v>
      </c>
      <c r="J86" s="116">
        <f t="shared" si="3"/>
        <v>-5.4188554050317972E-2</v>
      </c>
      <c r="K86" s="115">
        <v>4084</v>
      </c>
      <c r="L86" s="116">
        <f t="shared" si="3"/>
        <v>0.19380298158433207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29854</v>
      </c>
      <c r="D87" s="119" t="s">
        <v>236</v>
      </c>
      <c r="E87" s="118">
        <v>0</v>
      </c>
      <c r="F87" s="119">
        <f t="shared" si="3"/>
        <v>-1</v>
      </c>
      <c r="G87" s="118">
        <v>29237</v>
      </c>
      <c r="H87" s="119" t="str">
        <f t="shared" si="3"/>
        <v>-</v>
      </c>
      <c r="I87" s="118">
        <v>47385</v>
      </c>
      <c r="J87" s="119">
        <f t="shared" si="3"/>
        <v>0.62072032014228551</v>
      </c>
      <c r="K87" s="118">
        <v>49008</v>
      </c>
      <c r="L87" s="119">
        <f t="shared" si="3"/>
        <v>3.4251345362456442E-2</v>
      </c>
      <c r="M87" s="118">
        <v>40056</v>
      </c>
      <c r="N87" s="119">
        <v>0.10967670443527155</v>
      </c>
      <c r="O87" s="119">
        <v>0.82837319700566003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254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5396</v>
      </c>
      <c r="D97" s="116">
        <v>-0.38479078782350928</v>
      </c>
      <c r="E97" s="115">
        <v>5052</v>
      </c>
      <c r="F97" s="116">
        <f t="shared" ref="F97:L109" si="4">IFERROR(E97/C97-1,"-")</f>
        <v>-6.3750926612305414E-2</v>
      </c>
      <c r="G97" s="115">
        <v>372</v>
      </c>
      <c r="H97" s="116">
        <f t="shared" si="4"/>
        <v>-0.92636579572446553</v>
      </c>
      <c r="I97" s="115">
        <v>3389</v>
      </c>
      <c r="J97" s="116">
        <f t="shared" si="4"/>
        <v>8.1102150537634401</v>
      </c>
      <c r="K97" s="115">
        <v>4088</v>
      </c>
      <c r="L97" s="116">
        <f t="shared" si="4"/>
        <v>0.20625553260548823</v>
      </c>
      <c r="M97" s="115">
        <v>4368</v>
      </c>
      <c r="N97" s="116">
        <v>6.8493150684931559E-2</v>
      </c>
      <c r="O97" s="116">
        <v>-0.19051148999258705</v>
      </c>
    </row>
    <row r="98" spans="2:15" x14ac:dyDescent="0.25">
      <c r="B98" s="114" t="s">
        <v>73</v>
      </c>
      <c r="C98" s="115">
        <v>5705</v>
      </c>
      <c r="D98" s="116">
        <v>-0.34628165463504068</v>
      </c>
      <c r="E98" s="115">
        <v>5265</v>
      </c>
      <c r="F98" s="116">
        <f t="shared" si="4"/>
        <v>-7.7125328659070957E-2</v>
      </c>
      <c r="G98" s="115">
        <v>632</v>
      </c>
      <c r="H98" s="116">
        <f t="shared" si="4"/>
        <v>-0.87996201329534662</v>
      </c>
      <c r="I98" s="115">
        <v>3966</v>
      </c>
      <c r="J98" s="116">
        <f t="shared" si="4"/>
        <v>5.2753164556962027</v>
      </c>
      <c r="K98" s="115">
        <v>4110</v>
      </c>
      <c r="L98" s="116">
        <f t="shared" si="4"/>
        <v>3.6308623298033194E-2</v>
      </c>
      <c r="M98" s="115">
        <v>3773</v>
      </c>
      <c r="N98" s="116">
        <v>-8.1995133819951382E-2</v>
      </c>
      <c r="O98" s="116">
        <v>-0.3386503067484663</v>
      </c>
    </row>
    <row r="99" spans="2:15" x14ac:dyDescent="0.25">
      <c r="B99" s="114" t="s">
        <v>75</v>
      </c>
      <c r="C99" s="115">
        <v>6525</v>
      </c>
      <c r="D99" s="116">
        <v>-0.27684805497063059</v>
      </c>
      <c r="E99" s="115">
        <v>2695</v>
      </c>
      <c r="F99" s="116">
        <f t="shared" si="4"/>
        <v>-0.58697318007662835</v>
      </c>
      <c r="G99" s="115">
        <v>975</v>
      </c>
      <c r="H99" s="116">
        <f t="shared" si="4"/>
        <v>-0.63821892393320967</v>
      </c>
      <c r="I99" s="115">
        <v>4470</v>
      </c>
      <c r="J99" s="116">
        <f t="shared" si="4"/>
        <v>3.5846153846153843</v>
      </c>
      <c r="K99" s="115">
        <v>4303</v>
      </c>
      <c r="L99" s="116">
        <f t="shared" si="4"/>
        <v>-3.7360178970917257E-2</v>
      </c>
      <c r="M99" s="115">
        <v>5198</v>
      </c>
      <c r="N99" s="116">
        <v>0.20799442249593314</v>
      </c>
      <c r="O99" s="116">
        <v>-0.20337164750957859</v>
      </c>
    </row>
    <row r="100" spans="2:15" x14ac:dyDescent="0.25">
      <c r="B100" s="114" t="s">
        <v>77</v>
      </c>
      <c r="C100" s="115">
        <v>5278</v>
      </c>
      <c r="D100" s="116">
        <v>-0.10314358538657609</v>
      </c>
      <c r="E100" s="115">
        <v>0</v>
      </c>
      <c r="F100" s="116">
        <f t="shared" si="4"/>
        <v>-1</v>
      </c>
      <c r="G100" s="115">
        <v>1312</v>
      </c>
      <c r="H100" s="116" t="str">
        <f t="shared" si="4"/>
        <v>-</v>
      </c>
      <c r="I100" s="115">
        <v>3971</v>
      </c>
      <c r="J100" s="116">
        <f t="shared" si="4"/>
        <v>2.0266768292682928</v>
      </c>
      <c r="K100" s="115">
        <v>4152</v>
      </c>
      <c r="L100" s="116">
        <f t="shared" si="4"/>
        <v>4.5580458322840522E-2</v>
      </c>
      <c r="M100" s="115">
        <v>3717</v>
      </c>
      <c r="N100" s="116">
        <v>-0.10476878612716767</v>
      </c>
      <c r="O100" s="116">
        <v>-0.29575596816976124</v>
      </c>
    </row>
    <row r="101" spans="2:15" x14ac:dyDescent="0.25">
      <c r="B101" s="114" t="s">
        <v>79</v>
      </c>
      <c r="C101" s="115">
        <v>3628</v>
      </c>
      <c r="D101" s="116">
        <v>-0.54740518962075846</v>
      </c>
      <c r="E101" s="115">
        <v>0</v>
      </c>
      <c r="F101" s="116">
        <f t="shared" si="4"/>
        <v>-1</v>
      </c>
      <c r="G101" s="115">
        <v>1540</v>
      </c>
      <c r="H101" s="116" t="str">
        <f t="shared" si="4"/>
        <v>-</v>
      </c>
      <c r="I101" s="115">
        <v>2578</v>
      </c>
      <c r="J101" s="116">
        <f t="shared" si="4"/>
        <v>0.67402597402597397</v>
      </c>
      <c r="K101" s="115">
        <v>3221</v>
      </c>
      <c r="L101" s="116">
        <f t="shared" si="4"/>
        <v>0.24941815360744757</v>
      </c>
      <c r="M101" s="115">
        <v>3813</v>
      </c>
      <c r="N101" s="116">
        <v>0.1837938528407328</v>
      </c>
      <c r="O101" s="116">
        <v>5.0992282249173071E-2</v>
      </c>
    </row>
    <row r="102" spans="2:15" x14ac:dyDescent="0.25">
      <c r="B102" s="114" t="s">
        <v>81</v>
      </c>
      <c r="C102" s="115">
        <v>6533</v>
      </c>
      <c r="D102" s="116">
        <v>-0.34780872516721573</v>
      </c>
      <c r="E102" s="115">
        <v>0</v>
      </c>
      <c r="F102" s="116">
        <f t="shared" si="4"/>
        <v>-1</v>
      </c>
      <c r="G102" s="115">
        <v>1432</v>
      </c>
      <c r="H102" s="116" t="str">
        <f t="shared" si="4"/>
        <v>-</v>
      </c>
      <c r="I102" s="115">
        <v>3005</v>
      </c>
      <c r="J102" s="116">
        <f t="shared" si="4"/>
        <v>1.0984636871508382</v>
      </c>
      <c r="K102" s="115">
        <v>3282</v>
      </c>
      <c r="L102" s="116">
        <f t="shared" si="4"/>
        <v>9.2179700499168016E-2</v>
      </c>
      <c r="M102" s="115">
        <v>3568</v>
      </c>
      <c r="N102" s="116">
        <v>8.7141986593540555E-2</v>
      </c>
      <c r="O102" s="116">
        <v>-0.45384968620847999</v>
      </c>
    </row>
    <row r="103" spans="2:15" x14ac:dyDescent="0.25">
      <c r="B103" s="114" t="s">
        <v>83</v>
      </c>
      <c r="C103" s="115">
        <v>8694</v>
      </c>
      <c r="D103" s="116">
        <v>-7.6972077715256382E-2</v>
      </c>
      <c r="E103" s="115">
        <v>0</v>
      </c>
      <c r="F103" s="116">
        <f t="shared" si="4"/>
        <v>-1</v>
      </c>
      <c r="G103" s="115">
        <v>1933</v>
      </c>
      <c r="H103" s="116" t="str">
        <f t="shared" si="4"/>
        <v>-</v>
      </c>
      <c r="I103" s="115">
        <v>4368</v>
      </c>
      <c r="J103" s="116">
        <f t="shared" si="4"/>
        <v>1.2596999482669426</v>
      </c>
      <c r="K103" s="115">
        <v>4031</v>
      </c>
      <c r="L103" s="116">
        <f t="shared" si="4"/>
        <v>-7.71520146520146E-2</v>
      </c>
      <c r="M103" s="115">
        <v>4365</v>
      </c>
      <c r="N103" s="116">
        <v>8.2857851649714709E-2</v>
      </c>
      <c r="O103" s="116">
        <v>-0.49792960662525876</v>
      </c>
    </row>
    <row r="104" spans="2:15" x14ac:dyDescent="0.25">
      <c r="B104" s="114" t="s">
        <v>85</v>
      </c>
      <c r="C104" s="115">
        <v>6448</v>
      </c>
      <c r="D104" s="116">
        <v>-0.4326939996480732</v>
      </c>
      <c r="E104" s="115">
        <v>1764</v>
      </c>
      <c r="F104" s="116">
        <f t="shared" si="4"/>
        <v>-0.72642679900744422</v>
      </c>
      <c r="G104" s="115">
        <v>2399</v>
      </c>
      <c r="H104" s="116">
        <f t="shared" si="4"/>
        <v>0.35997732426303863</v>
      </c>
      <c r="I104" s="115">
        <v>4192</v>
      </c>
      <c r="J104" s="116">
        <f t="shared" si="4"/>
        <v>0.7473947478115881</v>
      </c>
      <c r="K104" s="115">
        <v>5104</v>
      </c>
      <c r="L104" s="116">
        <f t="shared" si="4"/>
        <v>0.21755725190839703</v>
      </c>
      <c r="M104" s="115">
        <v>4774</v>
      </c>
      <c r="N104" s="116">
        <v>-6.4655172413793149E-2</v>
      </c>
      <c r="O104" s="116">
        <v>-0.25961538461538458</v>
      </c>
    </row>
    <row r="105" spans="2:15" x14ac:dyDescent="0.25">
      <c r="B105" s="114" t="s">
        <v>87</v>
      </c>
      <c r="C105" s="115">
        <v>5164</v>
      </c>
      <c r="D105" s="116">
        <v>-0.3030098528816304</v>
      </c>
      <c r="E105" s="115">
        <v>1176</v>
      </c>
      <c r="F105" s="116">
        <f t="shared" si="4"/>
        <v>-0.77226955848179712</v>
      </c>
      <c r="G105" s="115">
        <v>2176</v>
      </c>
      <c r="H105" s="116">
        <f t="shared" si="4"/>
        <v>0.85034013605442182</v>
      </c>
      <c r="I105" s="115">
        <v>3212</v>
      </c>
      <c r="J105" s="116">
        <f t="shared" si="4"/>
        <v>0.47610294117647056</v>
      </c>
      <c r="K105" s="115">
        <v>3971</v>
      </c>
      <c r="L105" s="116">
        <f t="shared" si="4"/>
        <v>0.23630136986301364</v>
      </c>
      <c r="M105" s="115">
        <v>3928</v>
      </c>
      <c r="N105" s="116">
        <v>-1.0828506673381977E-2</v>
      </c>
      <c r="O105" s="116">
        <v>-0.23934934159566223</v>
      </c>
    </row>
    <row r="106" spans="2:15" x14ac:dyDescent="0.25">
      <c r="B106" s="114" t="s">
        <v>89</v>
      </c>
      <c r="C106" s="115">
        <v>5491</v>
      </c>
      <c r="D106" s="116">
        <v>-0.20084412749235914</v>
      </c>
      <c r="E106" s="115">
        <v>828</v>
      </c>
      <c r="F106" s="116">
        <f t="shared" si="4"/>
        <v>-0.84920779457293749</v>
      </c>
      <c r="G106" s="115">
        <v>3516</v>
      </c>
      <c r="H106" s="116">
        <f t="shared" si="4"/>
        <v>3.2463768115942031</v>
      </c>
      <c r="I106" s="115">
        <v>3609</v>
      </c>
      <c r="J106" s="116">
        <f t="shared" si="4"/>
        <v>2.6450511945392385E-2</v>
      </c>
      <c r="K106" s="115">
        <v>4485</v>
      </c>
      <c r="L106" s="116">
        <f t="shared" si="4"/>
        <v>0.24272651704073156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5691</v>
      </c>
      <c r="D107" s="116">
        <v>-6.1200923787528838E-2</v>
      </c>
      <c r="E107" s="115">
        <v>526</v>
      </c>
      <c r="F107" s="116">
        <f t="shared" si="4"/>
        <v>-0.90757336144790024</v>
      </c>
      <c r="G107" s="115">
        <v>3380</v>
      </c>
      <c r="H107" s="116">
        <f t="shared" si="4"/>
        <v>5.4258555133079849</v>
      </c>
      <c r="I107" s="115">
        <v>4521</v>
      </c>
      <c r="J107" s="116">
        <f t="shared" si="4"/>
        <v>0.33757396449704147</v>
      </c>
      <c r="K107" s="115">
        <v>4188</v>
      </c>
      <c r="L107" s="116">
        <f t="shared" si="4"/>
        <v>-7.3656270736562668E-2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6074</v>
      </c>
      <c r="D108" s="116">
        <v>6.1288719562697658E-3</v>
      </c>
      <c r="E108" s="115">
        <v>845</v>
      </c>
      <c r="F108" s="116">
        <f t="shared" si="4"/>
        <v>-0.86088244978597306</v>
      </c>
      <c r="G108" s="115">
        <v>4089</v>
      </c>
      <c r="H108" s="116">
        <f t="shared" si="4"/>
        <v>3.8390532544378697</v>
      </c>
      <c r="I108" s="115">
        <v>4538</v>
      </c>
      <c r="J108" s="116">
        <f t="shared" si="4"/>
        <v>0.10980679872829535</v>
      </c>
      <c r="K108" s="115">
        <v>4613</v>
      </c>
      <c r="L108" s="116">
        <f t="shared" si="4"/>
        <v>1.6527104451300234E-2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70627</v>
      </c>
      <c r="D109" s="119">
        <v>-0.27638494718400053</v>
      </c>
      <c r="E109" s="118">
        <v>19586</v>
      </c>
      <c r="F109" s="119">
        <f t="shared" si="4"/>
        <v>-0.72268395939230046</v>
      </c>
      <c r="G109" s="118">
        <v>23756</v>
      </c>
      <c r="H109" s="119">
        <f t="shared" si="4"/>
        <v>0.21290717859695696</v>
      </c>
      <c r="I109" s="118">
        <v>45819</v>
      </c>
      <c r="J109" s="119">
        <f t="shared" si="4"/>
        <v>0.92873379356794072</v>
      </c>
      <c r="K109" s="118">
        <v>49548</v>
      </c>
      <c r="L109" s="119">
        <f t="shared" si="4"/>
        <v>8.1385451450271651E-2</v>
      </c>
      <c r="M109" s="118">
        <v>37504</v>
      </c>
      <c r="N109" s="119">
        <v>3.4250730792565243E-2</v>
      </c>
      <c r="O109" s="119">
        <v>-0.29729628449907253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55BCC-FCDE-447F-8BC0-BA191D717681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255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278594</v>
      </c>
      <c r="D8" s="116">
        <f t="shared" ref="D8:D9" si="0">C8/C9-1</f>
        <v>8.3530066078866927E-2</v>
      </c>
    </row>
    <row r="9" spans="1:5" x14ac:dyDescent="0.25">
      <c r="A9" s="1"/>
      <c r="B9" s="114">
        <v>2022</v>
      </c>
      <c r="C9" s="115">
        <v>257117</v>
      </c>
      <c r="D9" s="116">
        <f t="shared" si="0"/>
        <v>0.83202228777450027</v>
      </c>
    </row>
    <row r="10" spans="1:5" x14ac:dyDescent="0.25">
      <c r="A10" s="1"/>
      <c r="B10" s="114">
        <v>2021</v>
      </c>
      <c r="C10" s="115">
        <v>140346</v>
      </c>
      <c r="D10" s="116">
        <f>C10/C11-1</f>
        <v>0.45163992925186958</v>
      </c>
    </row>
    <row r="11" spans="1:5" x14ac:dyDescent="0.25">
      <c r="A11" s="1" t="s">
        <v>72</v>
      </c>
      <c r="B11" s="114">
        <v>2020</v>
      </c>
      <c r="C11" s="115">
        <v>96681</v>
      </c>
      <c r="D11" s="116">
        <f t="shared" ref="D11:D20" si="1">C11/C12-1</f>
        <v>-0.61362219451371569</v>
      </c>
    </row>
    <row r="12" spans="1:5" x14ac:dyDescent="0.25">
      <c r="A12" s="1" t="s">
        <v>74</v>
      </c>
      <c r="B12" s="114">
        <v>2019</v>
      </c>
      <c r="C12" s="115">
        <v>250224</v>
      </c>
      <c r="D12" s="116">
        <f t="shared" si="1"/>
        <v>-8.1504103836609998E-2</v>
      </c>
    </row>
    <row r="13" spans="1:5" x14ac:dyDescent="0.25">
      <c r="A13" s="1" t="s">
        <v>76</v>
      </c>
      <c r="B13" s="114">
        <v>2018</v>
      </c>
      <c r="C13" s="115">
        <v>272428</v>
      </c>
      <c r="D13" s="116">
        <f t="shared" si="1"/>
        <v>2.9455887965597727E-2</v>
      </c>
    </row>
    <row r="14" spans="1:5" x14ac:dyDescent="0.25">
      <c r="A14" s="1" t="s">
        <v>78</v>
      </c>
      <c r="B14" s="114">
        <v>2017</v>
      </c>
      <c r="C14" s="115">
        <v>264633</v>
      </c>
      <c r="D14" s="116">
        <f>C14/C15-1</f>
        <v>4.9452140083993346E-2</v>
      </c>
    </row>
    <row r="15" spans="1:5" x14ac:dyDescent="0.25">
      <c r="A15" s="1" t="s">
        <v>80</v>
      </c>
      <c r="B15" s="114">
        <v>2016</v>
      </c>
      <c r="C15" s="115">
        <v>252163</v>
      </c>
      <c r="D15" s="116">
        <f>C15/C16-1</f>
        <v>7.3198447421732649E-2</v>
      </c>
    </row>
    <row r="16" spans="1:5" x14ac:dyDescent="0.25">
      <c r="A16" s="1" t="s">
        <v>82</v>
      </c>
      <c r="B16" s="114">
        <v>2015</v>
      </c>
      <c r="C16" s="115">
        <v>234964</v>
      </c>
      <c r="D16" s="116">
        <f t="shared" si="1"/>
        <v>3.4199846826940883E-2</v>
      </c>
    </row>
    <row r="17" spans="1:5" x14ac:dyDescent="0.25">
      <c r="A17" s="1" t="s">
        <v>84</v>
      </c>
      <c r="B17" s="114">
        <v>2014</v>
      </c>
      <c r="C17" s="115">
        <v>227194</v>
      </c>
      <c r="D17" s="116">
        <f t="shared" si="1"/>
        <v>1.3806336456938961E-2</v>
      </c>
    </row>
    <row r="18" spans="1:5" x14ac:dyDescent="0.25">
      <c r="A18" s="1" t="s">
        <v>86</v>
      </c>
      <c r="B18" s="114">
        <v>2013</v>
      </c>
      <c r="C18" s="115">
        <v>224100</v>
      </c>
      <c r="D18" s="116">
        <f t="shared" si="1"/>
        <v>-3.5627143588706334E-2</v>
      </c>
    </row>
    <row r="19" spans="1:5" x14ac:dyDescent="0.25">
      <c r="A19" s="1" t="s">
        <v>88</v>
      </c>
      <c r="B19" s="114">
        <v>2012</v>
      </c>
      <c r="C19" s="115">
        <v>232379</v>
      </c>
      <c r="D19" s="116">
        <f>C19/C20-1</f>
        <v>-1.2686678138210894E-2</v>
      </c>
    </row>
    <row r="20" spans="1:5" x14ac:dyDescent="0.25">
      <c r="A20" s="1" t="s">
        <v>90</v>
      </c>
      <c r="B20" s="114">
        <v>2011</v>
      </c>
      <c r="C20" s="115">
        <v>235365</v>
      </c>
      <c r="D20" s="116">
        <f t="shared" si="1"/>
        <v>0.22836729155358859</v>
      </c>
    </row>
    <row r="21" spans="1:5" x14ac:dyDescent="0.25">
      <c r="A21" s="1" t="s">
        <v>92</v>
      </c>
      <c r="B21" s="114">
        <v>2010</v>
      </c>
      <c r="C21" s="115">
        <v>191608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256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229046</v>
      </c>
      <c r="D30" s="116">
        <f t="shared" ref="D30:D31" si="2">C30/C31-1</f>
        <v>8.3995115902658846E-2</v>
      </c>
    </row>
    <row r="31" spans="1:5" x14ac:dyDescent="0.25">
      <c r="B31" s="114">
        <v>2022</v>
      </c>
      <c r="C31" s="115">
        <v>211298</v>
      </c>
      <c r="D31" s="116">
        <f t="shared" si="2"/>
        <v>0.81231666523715584</v>
      </c>
    </row>
    <row r="32" spans="1:5" x14ac:dyDescent="0.25">
      <c r="B32" s="114">
        <v>2021</v>
      </c>
      <c r="C32" s="115">
        <v>116590</v>
      </c>
      <c r="D32" s="116">
        <f>C32/C33-1</f>
        <v>0.51229003177897403</v>
      </c>
    </row>
    <row r="33" spans="2:5" x14ac:dyDescent="0.25">
      <c r="B33" s="114">
        <v>2020</v>
      </c>
      <c r="C33" s="115">
        <v>77095</v>
      </c>
      <c r="D33" s="116">
        <f t="shared" ref="D33:D42" si="3">C33/C34-1</f>
        <v>-0.57073336414305365</v>
      </c>
    </row>
    <row r="34" spans="2:5" x14ac:dyDescent="0.25">
      <c r="B34" s="114">
        <v>2019</v>
      </c>
      <c r="C34" s="115">
        <v>179597</v>
      </c>
      <c r="D34" s="116">
        <f t="shared" si="3"/>
        <v>2.7295867295867193E-2</v>
      </c>
    </row>
    <row r="35" spans="2:5" x14ac:dyDescent="0.25">
      <c r="B35" s="114">
        <v>2018</v>
      </c>
      <c r="C35" s="115">
        <v>174825</v>
      </c>
      <c r="D35" s="116">
        <f t="shared" si="3"/>
        <v>2.4933752315737578E-2</v>
      </c>
    </row>
    <row r="36" spans="2:5" x14ac:dyDescent="0.25">
      <c r="B36" s="114">
        <v>2017</v>
      </c>
      <c r="C36" s="115">
        <v>170572</v>
      </c>
      <c r="D36" s="116">
        <f>C36/C37-1</f>
        <v>8.4186629460589746E-3</v>
      </c>
    </row>
    <row r="37" spans="2:5" x14ac:dyDescent="0.25">
      <c r="B37" s="114">
        <v>2016</v>
      </c>
      <c r="C37" s="115">
        <v>169148</v>
      </c>
      <c r="D37" s="116">
        <f>C37/C38-1</f>
        <v>4.1078976112456367E-3</v>
      </c>
    </row>
    <row r="38" spans="2:5" x14ac:dyDescent="0.25">
      <c r="B38" s="114">
        <v>2015</v>
      </c>
      <c r="C38" s="115">
        <v>168456</v>
      </c>
      <c r="D38" s="116">
        <f t="shared" si="3"/>
        <v>9.6496170120949909E-3</v>
      </c>
    </row>
    <row r="39" spans="2:5" x14ac:dyDescent="0.25">
      <c r="B39" s="114">
        <v>2014</v>
      </c>
      <c r="C39" s="115">
        <v>166846</v>
      </c>
      <c r="D39" s="116">
        <f t="shared" si="3"/>
        <v>2.8611941678739816E-2</v>
      </c>
    </row>
    <row r="40" spans="2:5" x14ac:dyDescent="0.25">
      <c r="B40" s="114">
        <v>2013</v>
      </c>
      <c r="C40" s="115">
        <v>162205</v>
      </c>
      <c r="D40" s="116">
        <f t="shared" si="3"/>
        <v>1.1356552545658261E-3</v>
      </c>
    </row>
    <row r="41" spans="2:5" x14ac:dyDescent="0.25">
      <c r="B41" s="114">
        <v>2012</v>
      </c>
      <c r="C41" s="115">
        <v>162021</v>
      </c>
      <c r="D41" s="116">
        <f>C41/C42-1</f>
        <v>5.1292532897298182E-2</v>
      </c>
    </row>
    <row r="42" spans="2:5" x14ac:dyDescent="0.25">
      <c r="B42" s="114">
        <v>2011</v>
      </c>
      <c r="C42" s="115">
        <v>154116</v>
      </c>
      <c r="D42" s="116">
        <f t="shared" si="3"/>
        <v>0.176655621554765</v>
      </c>
    </row>
    <row r="43" spans="2:5" x14ac:dyDescent="0.25">
      <c r="B43" s="114">
        <v>2010</v>
      </c>
      <c r="C43" s="115">
        <v>130978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257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180038</v>
      </c>
      <c r="D52" s="116">
        <f t="shared" ref="D52:D53" si="4">C52/C53-1</f>
        <v>9.8375357659246099E-2</v>
      </c>
    </row>
    <row r="53" spans="1:5" x14ac:dyDescent="0.25">
      <c r="A53" s="1"/>
      <c r="B53" s="114">
        <v>2022</v>
      </c>
      <c r="C53" s="115">
        <v>163913</v>
      </c>
      <c r="D53" s="116">
        <f t="shared" si="4"/>
        <v>0.8764438542465629</v>
      </c>
    </row>
    <row r="54" spans="1:5" x14ac:dyDescent="0.25">
      <c r="A54" s="1"/>
      <c r="B54" s="114">
        <v>2021</v>
      </c>
      <c r="C54" s="115">
        <v>87353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>
        <f t="shared" ref="D55:D64" si="5">C55/C56-1</f>
        <v>-1</v>
      </c>
    </row>
    <row r="56" spans="1:5" x14ac:dyDescent="0.25">
      <c r="A56" s="1">
        <v>3</v>
      </c>
      <c r="B56" s="114">
        <v>2019</v>
      </c>
      <c r="C56" s="115">
        <v>149743</v>
      </c>
      <c r="D56" s="116" t="e">
        <f t="shared" si="5"/>
        <v>#DIV/0!</v>
      </c>
    </row>
    <row r="57" spans="1:5" x14ac:dyDescent="0.25">
      <c r="A57" s="1">
        <v>4</v>
      </c>
      <c r="B57" s="114">
        <v>2018</v>
      </c>
      <c r="C57" s="115">
        <v>0</v>
      </c>
      <c r="D57" s="116" t="e">
        <f t="shared" si="5"/>
        <v>#DIV/0!</v>
      </c>
    </row>
    <row r="58" spans="1:5" x14ac:dyDescent="0.25">
      <c r="A58" s="1">
        <v>5</v>
      </c>
      <c r="B58" s="114">
        <v>2017</v>
      </c>
      <c r="C58" s="115">
        <v>0</v>
      </c>
      <c r="D58" s="116" t="e">
        <f>C58/C59-1</f>
        <v>#DIV/0!</v>
      </c>
    </row>
    <row r="59" spans="1:5" x14ac:dyDescent="0.25">
      <c r="A59" s="1">
        <v>6</v>
      </c>
      <c r="B59" s="114">
        <v>2016</v>
      </c>
      <c r="C59" s="115">
        <v>0</v>
      </c>
      <c r="D59" s="116" t="e">
        <f>C59/C60-1</f>
        <v>#DIV/0!</v>
      </c>
    </row>
    <row r="60" spans="1:5" x14ac:dyDescent="0.25">
      <c r="A60" s="1">
        <v>7</v>
      </c>
      <c r="B60" s="114">
        <v>2015</v>
      </c>
      <c r="C60" s="115">
        <v>0</v>
      </c>
      <c r="D60" s="116" t="e">
        <f t="shared" si="5"/>
        <v>#DIV/0!</v>
      </c>
    </row>
    <row r="61" spans="1:5" x14ac:dyDescent="0.25">
      <c r="A61" s="1">
        <v>8</v>
      </c>
      <c r="B61" s="114">
        <v>2014</v>
      </c>
      <c r="C61" s="115">
        <v>0</v>
      </c>
      <c r="D61" s="116" t="e">
        <f t="shared" si="5"/>
        <v>#DIV/0!</v>
      </c>
    </row>
    <row r="62" spans="1:5" x14ac:dyDescent="0.25">
      <c r="A62" s="1">
        <v>9</v>
      </c>
      <c r="B62" s="114">
        <v>2013</v>
      </c>
      <c r="C62" s="115">
        <v>0</v>
      </c>
      <c r="D62" s="116" t="e">
        <f t="shared" si="5"/>
        <v>#DIV/0!</v>
      </c>
    </row>
    <row r="63" spans="1:5" x14ac:dyDescent="0.25">
      <c r="A63" s="1">
        <v>10</v>
      </c>
      <c r="B63" s="114">
        <v>2012</v>
      </c>
      <c r="C63" s="115">
        <v>0</v>
      </c>
      <c r="D63" s="116" t="e">
        <f>C63/C64-1</f>
        <v>#DIV/0!</v>
      </c>
    </row>
    <row r="64" spans="1:5" x14ac:dyDescent="0.25">
      <c r="A64" s="1">
        <v>11</v>
      </c>
      <c r="B64" s="114">
        <v>2011</v>
      </c>
      <c r="C64" s="115">
        <v>0</v>
      </c>
      <c r="D64" s="116" t="e">
        <f t="shared" si="5"/>
        <v>#DIV/0!</v>
      </c>
    </row>
    <row r="65" spans="1:5" x14ac:dyDescent="0.25">
      <c r="A65" s="1">
        <v>12</v>
      </c>
      <c r="B65" s="114">
        <v>2010</v>
      </c>
      <c r="C65" s="115">
        <v>0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49008</v>
      </c>
      <c r="D74" s="116">
        <f t="shared" ref="D74:D75" si="6">C74/C75-1</f>
        <v>3.4251345362456442E-2</v>
      </c>
    </row>
    <row r="75" spans="1:5" x14ac:dyDescent="0.25">
      <c r="A75" s="1"/>
      <c r="B75" s="114">
        <v>2022</v>
      </c>
      <c r="C75" s="115">
        <v>47385</v>
      </c>
      <c r="D75" s="116">
        <f t="shared" si="6"/>
        <v>0.62072032014228551</v>
      </c>
    </row>
    <row r="76" spans="1:5" x14ac:dyDescent="0.25">
      <c r="A76" s="1"/>
      <c r="B76" s="114">
        <v>2021</v>
      </c>
      <c r="C76" s="115">
        <v>29237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>
        <f t="shared" ref="D77:D79" si="7">C77/C78-1</f>
        <v>-1</v>
      </c>
    </row>
    <row r="78" spans="1:5" x14ac:dyDescent="0.25">
      <c r="A78" s="1">
        <v>3</v>
      </c>
      <c r="B78" s="114">
        <v>2019</v>
      </c>
      <c r="C78" s="115">
        <v>29854</v>
      </c>
      <c r="D78" s="116" t="e">
        <f t="shared" si="7"/>
        <v>#DIV/0!</v>
      </c>
    </row>
    <row r="79" spans="1:5" x14ac:dyDescent="0.25">
      <c r="A79" s="1">
        <v>4</v>
      </c>
      <c r="B79" s="114">
        <v>2018</v>
      </c>
      <c r="C79" s="115">
        <v>0</v>
      </c>
      <c r="D79" s="116" t="e">
        <f t="shared" si="7"/>
        <v>#DIV/0!</v>
      </c>
    </row>
    <row r="80" spans="1:5" x14ac:dyDescent="0.25">
      <c r="A80" s="1">
        <v>5</v>
      </c>
      <c r="B80" s="114">
        <v>2017</v>
      </c>
      <c r="C80" s="115">
        <v>0</v>
      </c>
      <c r="D80" s="116" t="e">
        <f>C80/C81-1</f>
        <v>#DIV/0!</v>
      </c>
    </row>
    <row r="81" spans="1:5" x14ac:dyDescent="0.25">
      <c r="A81" s="1">
        <v>6</v>
      </c>
      <c r="B81" s="114">
        <v>2016</v>
      </c>
      <c r="C81" s="115">
        <v>0</v>
      </c>
      <c r="D81" s="116" t="e">
        <f>C81/C82-1</f>
        <v>#DIV/0!</v>
      </c>
    </row>
    <row r="82" spans="1:5" x14ac:dyDescent="0.25">
      <c r="A82" s="1">
        <v>7</v>
      </c>
      <c r="B82" s="114">
        <v>2015</v>
      </c>
      <c r="C82" s="115">
        <v>0</v>
      </c>
      <c r="D82" s="116" t="e">
        <f t="shared" ref="D82:D84" si="8">C82/C83-1</f>
        <v>#DIV/0!</v>
      </c>
    </row>
    <row r="83" spans="1:5" x14ac:dyDescent="0.25">
      <c r="A83" s="1">
        <v>8</v>
      </c>
      <c r="B83" s="114">
        <v>2014</v>
      </c>
      <c r="C83" s="115">
        <v>0</v>
      </c>
      <c r="D83" s="116" t="e">
        <f t="shared" si="8"/>
        <v>#DIV/0!</v>
      </c>
    </row>
    <row r="84" spans="1:5" x14ac:dyDescent="0.25">
      <c r="A84" s="1">
        <v>9</v>
      </c>
      <c r="B84" s="114">
        <v>2013</v>
      </c>
      <c r="C84" s="115">
        <v>0</v>
      </c>
      <c r="D84" s="116" t="e">
        <f t="shared" si="8"/>
        <v>#DIV/0!</v>
      </c>
    </row>
    <row r="85" spans="1:5" x14ac:dyDescent="0.25">
      <c r="A85" s="1">
        <v>10</v>
      </c>
      <c r="B85" s="114">
        <v>2012</v>
      </c>
      <c r="C85" s="115">
        <v>0</v>
      </c>
      <c r="D85" s="116" t="e">
        <f>C85/C86-1</f>
        <v>#DIV/0!</v>
      </c>
    </row>
    <row r="86" spans="1:5" x14ac:dyDescent="0.25">
      <c r="A86" s="1">
        <v>11</v>
      </c>
      <c r="B86" s="114">
        <v>2011</v>
      </c>
      <c r="C86" s="115">
        <v>0</v>
      </c>
      <c r="D86" s="116" t="e">
        <f t="shared" ref="D86" si="9">C86/C87-1</f>
        <v>#DIV/0!</v>
      </c>
    </row>
    <row r="87" spans="1:5" x14ac:dyDescent="0.25">
      <c r="A87" s="1">
        <v>12</v>
      </c>
      <c r="B87" s="114">
        <v>2010</v>
      </c>
      <c r="C87" s="115">
        <v>0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258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49548</v>
      </c>
      <c r="D96" s="116">
        <f t="shared" ref="D96:D108" si="10">C96/C97-1</f>
        <v>8.1385451450271651E-2</v>
      </c>
    </row>
    <row r="97" spans="2:4" x14ac:dyDescent="0.25">
      <c r="B97" s="114">
        <v>2022</v>
      </c>
      <c r="C97" s="115">
        <v>45819</v>
      </c>
      <c r="D97" s="116">
        <f t="shared" si="10"/>
        <v>0.92873379356794072</v>
      </c>
    </row>
    <row r="98" spans="2:4" x14ac:dyDescent="0.25">
      <c r="B98" s="114">
        <v>2021</v>
      </c>
      <c r="C98" s="115">
        <v>23756</v>
      </c>
      <c r="D98" s="116">
        <f t="shared" si="10"/>
        <v>0.21290717859695696</v>
      </c>
    </row>
    <row r="99" spans="2:4" x14ac:dyDescent="0.25">
      <c r="B99" s="114">
        <v>2020</v>
      </c>
      <c r="C99" s="115">
        <v>19586</v>
      </c>
      <c r="D99" s="116">
        <f t="shared" si="10"/>
        <v>-0.72268395939230046</v>
      </c>
    </row>
    <row r="100" spans="2:4" x14ac:dyDescent="0.25">
      <c r="B100" s="114">
        <v>2019</v>
      </c>
      <c r="C100" s="115">
        <v>70627</v>
      </c>
      <c r="D100" s="116">
        <f t="shared" si="10"/>
        <v>-0.27638494718400053</v>
      </c>
    </row>
    <row r="101" spans="2:4" x14ac:dyDescent="0.25">
      <c r="B101" s="114">
        <v>2018</v>
      </c>
      <c r="C101" s="115">
        <v>97603</v>
      </c>
      <c r="D101" s="116">
        <f t="shared" si="10"/>
        <v>3.7656414454449783E-2</v>
      </c>
    </row>
    <row r="102" spans="2:4" x14ac:dyDescent="0.25">
      <c r="B102" s="114">
        <v>2017</v>
      </c>
      <c r="C102" s="115">
        <v>94061</v>
      </c>
      <c r="D102" s="116">
        <f t="shared" si="10"/>
        <v>0.13306029030898037</v>
      </c>
    </row>
    <row r="103" spans="2:4" x14ac:dyDescent="0.25">
      <c r="B103" s="114">
        <v>2016</v>
      </c>
      <c r="C103" s="115">
        <v>83015</v>
      </c>
      <c r="D103" s="116">
        <f t="shared" si="10"/>
        <v>0.24819570577975592</v>
      </c>
    </row>
    <row r="104" spans="2:4" x14ac:dyDescent="0.25">
      <c r="B104" s="114">
        <v>2015</v>
      </c>
      <c r="C104" s="115">
        <v>66508</v>
      </c>
      <c r="D104" s="116">
        <f t="shared" si="10"/>
        <v>0.10207463379068082</v>
      </c>
    </row>
    <row r="105" spans="2:4" x14ac:dyDescent="0.25">
      <c r="B105" s="114">
        <v>2014</v>
      </c>
      <c r="C105" s="115">
        <v>60348</v>
      </c>
      <c r="D105" s="116">
        <f t="shared" si="10"/>
        <v>-2.4993941352290161E-2</v>
      </c>
    </row>
    <row r="106" spans="2:4" x14ac:dyDescent="0.25">
      <c r="B106" s="114">
        <v>2013</v>
      </c>
      <c r="C106" s="115">
        <v>61895</v>
      </c>
      <c r="D106" s="116">
        <f t="shared" si="10"/>
        <v>-0.12028482901731141</v>
      </c>
    </row>
    <row r="107" spans="2:4" x14ac:dyDescent="0.25">
      <c r="B107" s="114">
        <v>2012</v>
      </c>
      <c r="C107" s="115">
        <v>70358</v>
      </c>
      <c r="D107" s="116">
        <f t="shared" si="10"/>
        <v>-0.13404472670432865</v>
      </c>
    </row>
    <row r="108" spans="2:4" x14ac:dyDescent="0.25">
      <c r="B108" s="114">
        <v>2011</v>
      </c>
      <c r="C108" s="115">
        <v>81249</v>
      </c>
      <c r="D108" s="116">
        <f t="shared" si="10"/>
        <v>0.3400791687283522</v>
      </c>
    </row>
    <row r="109" spans="2:4" x14ac:dyDescent="0.25">
      <c r="B109" s="114">
        <v>2010</v>
      </c>
      <c r="C109" s="115">
        <v>60630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D1D4B-1D5A-4DAF-99EF-50FCDE28997B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75.75" thickBot="1" x14ac:dyDescent="0.3">
      <c r="B5" s="85"/>
      <c r="C5" s="127" t="s">
        <v>229</v>
      </c>
      <c r="D5" s="127" t="s">
        <v>259</v>
      </c>
      <c r="E5" s="127" t="s">
        <v>230</v>
      </c>
      <c r="F5" s="127" t="s">
        <v>231</v>
      </c>
      <c r="G5" s="127" t="s">
        <v>232</v>
      </c>
      <c r="H5" s="127" t="s">
        <v>233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septiembre 2024</v>
      </c>
      <c r="N5" s="14" t="str">
        <f>CONCATENATE("cuota/ total municipio ",RIGHT(H5,2))</f>
        <v>cuota/ total municipio 24</v>
      </c>
      <c r="O5" s="13" t="s">
        <v>224</v>
      </c>
      <c r="P5" s="13" t="s">
        <v>234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septiembre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3620829</v>
      </c>
      <c r="D6" s="131">
        <v>1311192</v>
      </c>
      <c r="E6" s="131">
        <v>1311969</v>
      </c>
      <c r="F6" s="131">
        <v>3492085</v>
      </c>
      <c r="G6" s="131">
        <v>3849133</v>
      </c>
      <c r="H6" s="131">
        <v>4095618</v>
      </c>
      <c r="I6" s="132">
        <f>IFERROR(H6/G6-1,"-")</f>
        <v>6.4036498608907477E-2</v>
      </c>
      <c r="J6" s="131">
        <f>IFERROR(H6-G6,"-")</f>
        <v>246485</v>
      </c>
      <c r="K6" s="132">
        <f>IFERROR(H6/C6-1,"-")</f>
        <v>0.13112715347783621</v>
      </c>
      <c r="L6" s="131">
        <f>IFERROR(H6-C6,"-")</f>
        <v>474789</v>
      </c>
      <c r="M6" s="132">
        <f>IFERROR(H6/$H$6,"-")</f>
        <v>1</v>
      </c>
      <c r="N6" s="133">
        <f>H6/H6</f>
        <v>1</v>
      </c>
      <c r="O6" s="131">
        <v>382041</v>
      </c>
      <c r="P6" s="131">
        <v>109886</v>
      </c>
      <c r="Q6" s="131">
        <v>280035</v>
      </c>
      <c r="R6" s="131">
        <v>390968</v>
      </c>
      <c r="S6" s="131">
        <v>423998</v>
      </c>
      <c r="T6" s="131">
        <v>434954</v>
      </c>
      <c r="U6" s="132">
        <f>IFERROR(T6/S6-1,"-")</f>
        <v>2.5839744527096808E-2</v>
      </c>
      <c r="V6" s="131">
        <f t="shared" ref="V6:V57" si="0">T6-S6</f>
        <v>10956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2653036</v>
      </c>
      <c r="D7" s="135">
        <v>1002314</v>
      </c>
      <c r="E7" s="135">
        <v>1038412</v>
      </c>
      <c r="F7" s="135">
        <v>2770259</v>
      </c>
      <c r="G7" s="135">
        <v>3031978</v>
      </c>
      <c r="H7" s="135">
        <v>3198024</v>
      </c>
      <c r="I7" s="136">
        <f t="shared" ref="I7:I57" si="1">IFERROR(H7/G7-1,"-")</f>
        <v>5.4764909244064519E-2</v>
      </c>
      <c r="J7" s="135">
        <f t="shared" ref="J7:J57" si="2">IFERROR(H7-G7,"-")</f>
        <v>166046</v>
      </c>
      <c r="K7" s="136">
        <f t="shared" ref="K7:K57" si="3">IFERROR(H7/C7-1,"-")</f>
        <v>0.20542050692112723</v>
      </c>
      <c r="L7" s="135">
        <f t="shared" ref="L7:L57" si="4">IFERROR(H7-C7,"-")</f>
        <v>544988</v>
      </c>
      <c r="M7" s="136">
        <f t="shared" ref="M7:M57" si="5">IFERROR(H7/$H$6,"-")</f>
        <v>0.78084040064283344</v>
      </c>
      <c r="N7" s="136">
        <f>H7/H6</f>
        <v>0.78084040064283344</v>
      </c>
      <c r="O7" s="135">
        <v>286586</v>
      </c>
      <c r="P7" s="135">
        <v>87408</v>
      </c>
      <c r="Q7" s="135">
        <v>229668</v>
      </c>
      <c r="R7" s="135">
        <v>311856</v>
      </c>
      <c r="S7" s="135">
        <v>334033</v>
      </c>
      <c r="T7" s="135">
        <v>340570</v>
      </c>
      <c r="U7" s="136">
        <f t="shared" ref="U7:U57" si="6">IFERROR(T7/S7-1,"-")</f>
        <v>1.9569922732185052E-2</v>
      </c>
      <c r="V7" s="135">
        <f t="shared" si="0"/>
        <v>6537</v>
      </c>
      <c r="W7" s="136">
        <f t="shared" ref="W7:W57" si="7">IFERROR(R7/$R$6,"-")</f>
        <v>0.79765095864623192</v>
      </c>
      <c r="X7" s="136">
        <f>IFERROR(T7/T6,"-")</f>
        <v>0.78300234047738382</v>
      </c>
    </row>
    <row r="8" spans="1:24" x14ac:dyDescent="0.25">
      <c r="B8" s="97" t="s">
        <v>140</v>
      </c>
      <c r="C8" s="52">
        <v>2100189</v>
      </c>
      <c r="D8" s="52">
        <v>795657</v>
      </c>
      <c r="E8" s="52">
        <v>856378</v>
      </c>
      <c r="F8" s="52">
        <v>2279770</v>
      </c>
      <c r="G8" s="52">
        <v>2487865</v>
      </c>
      <c r="H8" s="52">
        <v>2634612</v>
      </c>
      <c r="I8" s="98">
        <f t="shared" si="1"/>
        <v>5.8985113742104245E-2</v>
      </c>
      <c r="J8" s="52">
        <f t="shared" si="2"/>
        <v>146747</v>
      </c>
      <c r="K8" s="98">
        <f t="shared" si="3"/>
        <v>0.25446424107544607</v>
      </c>
      <c r="L8" s="52">
        <f t="shared" si="4"/>
        <v>534423</v>
      </c>
      <c r="M8" s="98">
        <f t="shared" si="5"/>
        <v>0.64327581332048056</v>
      </c>
      <c r="N8" s="98">
        <f>H8/H6</f>
        <v>0.64327581332048056</v>
      </c>
      <c r="O8" s="52">
        <v>230379</v>
      </c>
      <c r="P8" s="52">
        <v>68556</v>
      </c>
      <c r="Q8" s="52">
        <v>191758</v>
      </c>
      <c r="R8" s="52">
        <v>256065</v>
      </c>
      <c r="S8" s="52">
        <v>277683</v>
      </c>
      <c r="T8" s="52">
        <v>281159</v>
      </c>
      <c r="U8" s="98">
        <f t="shared" si="6"/>
        <v>1.2517871097618594E-2</v>
      </c>
      <c r="V8" s="52">
        <f t="shared" si="0"/>
        <v>3476</v>
      </c>
      <c r="W8" s="98">
        <f t="shared" si="7"/>
        <v>0.65495130036217797</v>
      </c>
      <c r="X8" s="98">
        <f>IFERROR(T8/T6,"-")</f>
        <v>0.64641088482920028</v>
      </c>
    </row>
    <row r="9" spans="1:24" x14ac:dyDescent="0.25">
      <c r="B9" s="97" t="s">
        <v>142</v>
      </c>
      <c r="C9" s="52">
        <v>552847</v>
      </c>
      <c r="D9" s="52">
        <v>206657</v>
      </c>
      <c r="E9" s="52">
        <v>182034</v>
      </c>
      <c r="F9" s="52">
        <v>490489</v>
      </c>
      <c r="G9" s="52">
        <v>544113</v>
      </c>
      <c r="H9" s="52">
        <v>563412</v>
      </c>
      <c r="I9" s="98">
        <f t="shared" si="1"/>
        <v>3.5468735354604597E-2</v>
      </c>
      <c r="J9" s="52">
        <f t="shared" si="2"/>
        <v>19299</v>
      </c>
      <c r="K9" s="98">
        <f t="shared" si="3"/>
        <v>1.9110169721459958E-2</v>
      </c>
      <c r="L9" s="52">
        <f t="shared" si="4"/>
        <v>10565</v>
      </c>
      <c r="M9" s="98">
        <f t="shared" si="5"/>
        <v>0.13756458732235283</v>
      </c>
      <c r="N9" s="98">
        <f>H9/H6</f>
        <v>0.13756458732235283</v>
      </c>
      <c r="O9" s="52">
        <v>56207</v>
      </c>
      <c r="P9" s="52">
        <v>18852</v>
      </c>
      <c r="Q9" s="52">
        <v>37910</v>
      </c>
      <c r="R9" s="52">
        <v>55791</v>
      </c>
      <c r="S9" s="52">
        <v>56350</v>
      </c>
      <c r="T9" s="52">
        <v>59411</v>
      </c>
      <c r="U9" s="98">
        <f t="shared" si="6"/>
        <v>5.4321206743566997E-2</v>
      </c>
      <c r="V9" s="52">
        <f t="shared" si="0"/>
        <v>3061</v>
      </c>
      <c r="W9" s="98">
        <f t="shared" si="7"/>
        <v>0.14269965828405393</v>
      </c>
      <c r="X9" s="98">
        <f>IFERROR(T9/T6,"-")</f>
        <v>0.13659145564818348</v>
      </c>
    </row>
    <row r="10" spans="1:24" ht="16.5" thickBot="1" x14ac:dyDescent="0.3">
      <c r="B10" s="137" t="s">
        <v>63</v>
      </c>
      <c r="C10" s="138">
        <v>967793</v>
      </c>
      <c r="D10" s="138">
        <v>303151</v>
      </c>
      <c r="E10" s="138">
        <v>273557</v>
      </c>
      <c r="F10" s="138">
        <v>721826</v>
      </c>
      <c r="G10" s="138">
        <v>817155</v>
      </c>
      <c r="H10" s="138">
        <v>897594</v>
      </c>
      <c r="I10" s="139">
        <f t="shared" si="1"/>
        <v>9.8437872863777365E-2</v>
      </c>
      <c r="J10" s="138">
        <f t="shared" si="2"/>
        <v>80439</v>
      </c>
      <c r="K10" s="139">
        <f t="shared" si="3"/>
        <v>-7.2535139229153334E-2</v>
      </c>
      <c r="L10" s="138">
        <f t="shared" si="4"/>
        <v>-70199</v>
      </c>
      <c r="M10" s="139">
        <f t="shared" si="5"/>
        <v>0.21915959935716661</v>
      </c>
      <c r="N10" s="139">
        <f>H10/H6</f>
        <v>0.21915959935716661</v>
      </c>
      <c r="O10" s="138">
        <v>95455</v>
      </c>
      <c r="P10" s="138">
        <v>22478</v>
      </c>
      <c r="Q10" s="138">
        <v>50367</v>
      </c>
      <c r="R10" s="138">
        <v>79112</v>
      </c>
      <c r="S10" s="138">
        <v>89965</v>
      </c>
      <c r="T10" s="138">
        <v>94384</v>
      </c>
      <c r="U10" s="139">
        <f t="shared" si="6"/>
        <v>4.9119101872950655E-2</v>
      </c>
      <c r="V10" s="138">
        <f t="shared" si="0"/>
        <v>4419</v>
      </c>
      <c r="W10" s="139">
        <f t="shared" si="7"/>
        <v>0.20234904135376808</v>
      </c>
      <c r="X10" s="139">
        <f>IFERROR(T10/T6,"-")</f>
        <v>0.21699765952261618</v>
      </c>
    </row>
    <row r="11" spans="1:24" ht="15.75" x14ac:dyDescent="0.25">
      <c r="A11" s="140">
        <f>G11/$G$11</f>
        <v>1</v>
      </c>
      <c r="B11" s="130" t="s">
        <v>44</v>
      </c>
      <c r="C11" s="131">
        <v>1326830</v>
      </c>
      <c r="D11" s="131">
        <v>434246</v>
      </c>
      <c r="E11" s="131">
        <v>505565</v>
      </c>
      <c r="F11" s="131">
        <v>1298122</v>
      </c>
      <c r="G11" s="131">
        <v>1400057</v>
      </c>
      <c r="H11" s="131">
        <v>1449683</v>
      </c>
      <c r="I11" s="132">
        <f t="shared" si="1"/>
        <v>3.5445699710797474E-2</v>
      </c>
      <c r="J11" s="131">
        <f t="shared" si="2"/>
        <v>49626</v>
      </c>
      <c r="K11" s="132">
        <f t="shared" si="3"/>
        <v>9.2591364379762231E-2</v>
      </c>
      <c r="L11" s="131">
        <f t="shared" si="4"/>
        <v>122853</v>
      </c>
      <c r="M11" s="132">
        <f t="shared" si="5"/>
        <v>0.35395952454550206</v>
      </c>
      <c r="N11" s="133">
        <f>H11/H11</f>
        <v>1</v>
      </c>
      <c r="O11" s="131">
        <v>136766</v>
      </c>
      <c r="P11" s="131">
        <v>37281</v>
      </c>
      <c r="Q11" s="131">
        <v>105384</v>
      </c>
      <c r="R11" s="131">
        <v>140395</v>
      </c>
      <c r="S11" s="131">
        <v>153067</v>
      </c>
      <c r="T11" s="131">
        <v>148572</v>
      </c>
      <c r="U11" s="132">
        <f t="shared" si="6"/>
        <v>-2.936622524776733E-2</v>
      </c>
      <c r="V11" s="131">
        <f t="shared" si="0"/>
        <v>-4495</v>
      </c>
      <c r="W11" s="132">
        <f t="shared" si="7"/>
        <v>0.35909588508522439</v>
      </c>
      <c r="X11" s="133">
        <f>IFERROR(T11/T11,"-")</f>
        <v>1</v>
      </c>
    </row>
    <row r="12" spans="1:24" ht="15.75" x14ac:dyDescent="0.25">
      <c r="A12" s="140">
        <f>G12/$G$11</f>
        <v>0.81779098993826682</v>
      </c>
      <c r="B12" s="134" t="s">
        <v>60</v>
      </c>
      <c r="C12" s="135">
        <v>1023538</v>
      </c>
      <c r="D12" s="135">
        <v>352777</v>
      </c>
      <c r="E12" s="135">
        <v>425407</v>
      </c>
      <c r="F12" s="135">
        <v>1107347</v>
      </c>
      <c r="G12" s="135">
        <v>1144954</v>
      </c>
      <c r="H12" s="135">
        <v>1180192</v>
      </c>
      <c r="I12" s="136">
        <f t="shared" si="1"/>
        <v>3.077678229867753E-2</v>
      </c>
      <c r="J12" s="135">
        <f t="shared" si="2"/>
        <v>35238</v>
      </c>
      <c r="K12" s="136">
        <f t="shared" si="3"/>
        <v>0.15305147439567457</v>
      </c>
      <c r="L12" s="135">
        <f t="shared" si="4"/>
        <v>156654</v>
      </c>
      <c r="M12" s="136">
        <f t="shared" si="5"/>
        <v>0.2881596867676624</v>
      </c>
      <c r="N12" s="136">
        <f>H12/H11</f>
        <v>0.81410349710936802</v>
      </c>
      <c r="O12" s="135">
        <v>108328</v>
      </c>
      <c r="P12" s="135">
        <v>29045</v>
      </c>
      <c r="Q12" s="135">
        <v>92716</v>
      </c>
      <c r="R12" s="135">
        <v>116996</v>
      </c>
      <c r="S12" s="135">
        <v>125237</v>
      </c>
      <c r="T12" s="135">
        <v>121062</v>
      </c>
      <c r="U12" s="136">
        <f t="shared" si="6"/>
        <v>-3.3336793439638468E-2</v>
      </c>
      <c r="V12" s="135">
        <f t="shared" si="0"/>
        <v>-4175</v>
      </c>
      <c r="W12" s="136">
        <f t="shared" si="7"/>
        <v>0.2992469971967015</v>
      </c>
      <c r="X12" s="136">
        <f>IFERROR(T12/T11,"-")</f>
        <v>0.81483725062595913</v>
      </c>
    </row>
    <row r="13" spans="1:24" x14ac:dyDescent="0.25">
      <c r="A13" s="140">
        <f>G13/$G$11</f>
        <v>0.72941530237697461</v>
      </c>
      <c r="B13" s="97" t="s">
        <v>140</v>
      </c>
      <c r="C13" s="52">
        <v>858685</v>
      </c>
      <c r="D13" s="52">
        <v>313172</v>
      </c>
      <c r="E13" s="52">
        <v>398389</v>
      </c>
      <c r="F13" s="52">
        <v>987366</v>
      </c>
      <c r="G13" s="52">
        <v>1021223</v>
      </c>
      <c r="H13" s="52">
        <v>1064916</v>
      </c>
      <c r="I13" s="98">
        <f t="shared" si="1"/>
        <v>4.278497448647367E-2</v>
      </c>
      <c r="J13" s="52">
        <f t="shared" si="2"/>
        <v>43693</v>
      </c>
      <c r="K13" s="98">
        <f t="shared" si="3"/>
        <v>0.24017072616850177</v>
      </c>
      <c r="L13" s="52">
        <f t="shared" si="4"/>
        <v>206231</v>
      </c>
      <c r="M13" s="98">
        <f t="shared" si="5"/>
        <v>0.26001350711907212</v>
      </c>
      <c r="N13" s="98">
        <f>H13/H11</f>
        <v>0.73458542315802833</v>
      </c>
      <c r="O13" s="52">
        <v>92717</v>
      </c>
      <c r="P13" s="52">
        <v>28487</v>
      </c>
      <c r="Q13" s="52">
        <v>84214</v>
      </c>
      <c r="R13" s="52">
        <v>103802</v>
      </c>
      <c r="S13" s="52">
        <v>112485</v>
      </c>
      <c r="T13" s="52">
        <v>109297</v>
      </c>
      <c r="U13" s="98">
        <f t="shared" si="6"/>
        <v>-2.8341556651998001E-2</v>
      </c>
      <c r="V13" s="52">
        <f t="shared" si="0"/>
        <v>-3188</v>
      </c>
      <c r="W13" s="98">
        <f t="shared" si="7"/>
        <v>0.26549998976898365</v>
      </c>
      <c r="X13" s="98">
        <f>IFERROR(T13/T11,"-")</f>
        <v>0.73565005519209536</v>
      </c>
    </row>
    <row r="14" spans="1:24" x14ac:dyDescent="0.25">
      <c r="A14" s="140">
        <f>G14/$G$11</f>
        <v>8.8375687561292146E-2</v>
      </c>
      <c r="B14" s="97" t="s">
        <v>142</v>
      </c>
      <c r="C14" s="52">
        <v>164853</v>
      </c>
      <c r="D14" s="52">
        <v>39605</v>
      </c>
      <c r="E14" s="52">
        <v>27018</v>
      </c>
      <c r="F14" s="52">
        <v>119981</v>
      </c>
      <c r="G14" s="52">
        <v>123731</v>
      </c>
      <c r="H14" s="52">
        <v>115276</v>
      </c>
      <c r="I14" s="98">
        <f t="shared" si="1"/>
        <v>-6.8333723965699811E-2</v>
      </c>
      <c r="J14" s="52">
        <f t="shared" si="2"/>
        <v>-8455</v>
      </c>
      <c r="K14" s="98">
        <f t="shared" si="3"/>
        <v>-0.30073459385027879</v>
      </c>
      <c r="L14" s="52">
        <f t="shared" si="4"/>
        <v>-49577</v>
      </c>
      <c r="M14" s="98">
        <f t="shared" si="5"/>
        <v>2.8146179648590272E-2</v>
      </c>
      <c r="N14" s="98">
        <f>H14/H11</f>
        <v>7.951807395133971E-2</v>
      </c>
      <c r="O14" s="52">
        <v>15611</v>
      </c>
      <c r="P14" s="52">
        <v>558</v>
      </c>
      <c r="Q14" s="52">
        <v>8502</v>
      </c>
      <c r="R14" s="52">
        <v>13194</v>
      </c>
      <c r="S14" s="52">
        <v>12752</v>
      </c>
      <c r="T14" s="52">
        <v>11765</v>
      </c>
      <c r="U14" s="98">
        <f t="shared" si="6"/>
        <v>-7.7399623588456756E-2</v>
      </c>
      <c r="V14" s="52">
        <f t="shared" si="0"/>
        <v>-987</v>
      </c>
      <c r="W14" s="98">
        <f t="shared" si="7"/>
        <v>3.3747007427717871E-2</v>
      </c>
      <c r="X14" s="98">
        <f>IFERROR(T14/T11,"-")</f>
        <v>7.9187195433863711E-2</v>
      </c>
    </row>
    <row r="15" spans="1:24" ht="16.5" thickBot="1" x14ac:dyDescent="0.3">
      <c r="A15" s="140">
        <f>G15/$G$11</f>
        <v>0.18220901006173321</v>
      </c>
      <c r="B15" s="137" t="s">
        <v>63</v>
      </c>
      <c r="C15" s="138">
        <v>303292</v>
      </c>
      <c r="D15" s="138">
        <v>81469</v>
      </c>
      <c r="E15" s="138">
        <v>80158</v>
      </c>
      <c r="F15" s="138">
        <v>190775</v>
      </c>
      <c r="G15" s="138">
        <v>255103</v>
      </c>
      <c r="H15" s="138">
        <v>269491</v>
      </c>
      <c r="I15" s="139">
        <f t="shared" si="1"/>
        <v>5.6400747933187834E-2</v>
      </c>
      <c r="J15" s="138">
        <f t="shared" si="2"/>
        <v>14388</v>
      </c>
      <c r="K15" s="139">
        <f t="shared" si="3"/>
        <v>-0.11144705432388591</v>
      </c>
      <c r="L15" s="138">
        <f t="shared" si="4"/>
        <v>-33801</v>
      </c>
      <c r="M15" s="139">
        <f t="shared" si="5"/>
        <v>6.5799837777839626E-2</v>
      </c>
      <c r="N15" s="139">
        <f>H15/H11</f>
        <v>0.18589650289063195</v>
      </c>
      <c r="O15" s="138">
        <v>28438</v>
      </c>
      <c r="P15" s="138">
        <v>8236</v>
      </c>
      <c r="Q15" s="138">
        <v>12668</v>
      </c>
      <c r="R15" s="138">
        <v>23399</v>
      </c>
      <c r="S15" s="138">
        <v>27830</v>
      </c>
      <c r="T15" s="138">
        <v>27510</v>
      </c>
      <c r="U15" s="139">
        <f t="shared" si="6"/>
        <v>-1.1498383039885041E-2</v>
      </c>
      <c r="V15" s="138">
        <f t="shared" si="0"/>
        <v>-320</v>
      </c>
      <c r="W15" s="139">
        <f t="shared" si="7"/>
        <v>5.9848887888522849E-2</v>
      </c>
      <c r="X15" s="139">
        <f>IFERROR(T15/T11,"-")</f>
        <v>0.18516274937404087</v>
      </c>
    </row>
    <row r="16" spans="1:24" ht="15.75" x14ac:dyDescent="0.25">
      <c r="A16" s="79"/>
      <c r="B16" s="130" t="s">
        <v>45</v>
      </c>
      <c r="C16" s="131">
        <v>972864</v>
      </c>
      <c r="D16" s="131">
        <v>298260</v>
      </c>
      <c r="E16" s="131">
        <v>235520</v>
      </c>
      <c r="F16" s="131">
        <v>914043</v>
      </c>
      <c r="G16" s="131">
        <v>974839</v>
      </c>
      <c r="H16" s="131">
        <v>1033377</v>
      </c>
      <c r="I16" s="132">
        <f t="shared" si="1"/>
        <v>6.0048890124420495E-2</v>
      </c>
      <c r="J16" s="131">
        <f t="shared" si="2"/>
        <v>58538</v>
      </c>
      <c r="K16" s="132">
        <f t="shared" si="3"/>
        <v>6.2200883165581144E-2</v>
      </c>
      <c r="L16" s="131">
        <f t="shared" si="4"/>
        <v>60513</v>
      </c>
      <c r="M16" s="132">
        <f t="shared" si="5"/>
        <v>0.25231283776953806</v>
      </c>
      <c r="N16" s="133">
        <f>H16/H16</f>
        <v>1</v>
      </c>
      <c r="O16" s="131">
        <v>99309</v>
      </c>
      <c r="P16" s="131">
        <v>18180</v>
      </c>
      <c r="Q16" s="131">
        <v>59020</v>
      </c>
      <c r="R16" s="131">
        <v>103298</v>
      </c>
      <c r="S16" s="131">
        <v>107312</v>
      </c>
      <c r="T16" s="131">
        <v>111150</v>
      </c>
      <c r="U16" s="132">
        <f t="shared" si="6"/>
        <v>3.5764872521246494E-2</v>
      </c>
      <c r="V16" s="131">
        <f t="shared" si="0"/>
        <v>3838</v>
      </c>
      <c r="W16" s="132">
        <f t="shared" si="7"/>
        <v>0.26421088170898899</v>
      </c>
      <c r="X16" s="133">
        <f>IFERROR(T16/T16,"-")</f>
        <v>1</v>
      </c>
    </row>
    <row r="17" spans="2:24" ht="15.75" x14ac:dyDescent="0.25">
      <c r="B17" s="134" t="s">
        <v>60</v>
      </c>
      <c r="C17" s="135">
        <v>536693</v>
      </c>
      <c r="D17" s="135">
        <v>170072</v>
      </c>
      <c r="E17" s="135">
        <v>104720</v>
      </c>
      <c r="F17" s="135">
        <v>546989</v>
      </c>
      <c r="G17" s="135">
        <v>598309</v>
      </c>
      <c r="H17" s="135">
        <v>639306</v>
      </c>
      <c r="I17" s="136">
        <f t="shared" si="1"/>
        <v>6.8521449618842434E-2</v>
      </c>
      <c r="J17" s="135">
        <f t="shared" si="2"/>
        <v>40997</v>
      </c>
      <c r="K17" s="136">
        <f t="shared" si="3"/>
        <v>0.19119496620973253</v>
      </c>
      <c r="L17" s="135">
        <f t="shared" si="4"/>
        <v>102613</v>
      </c>
      <c r="M17" s="136">
        <f t="shared" si="5"/>
        <v>0.15609512410581261</v>
      </c>
      <c r="N17" s="136">
        <f>H17/H16</f>
        <v>0.61865708255554364</v>
      </c>
      <c r="O17" s="135">
        <v>56373</v>
      </c>
      <c r="P17" s="135">
        <v>8785</v>
      </c>
      <c r="Q17" s="135">
        <v>33952</v>
      </c>
      <c r="R17" s="135">
        <v>64404</v>
      </c>
      <c r="S17" s="135">
        <v>67208</v>
      </c>
      <c r="T17" s="135">
        <v>71650</v>
      </c>
      <c r="U17" s="136">
        <f t="shared" si="6"/>
        <v>6.6093322223544915E-2</v>
      </c>
      <c r="V17" s="135">
        <f t="shared" si="0"/>
        <v>4442</v>
      </c>
      <c r="W17" s="136">
        <f t="shared" si="7"/>
        <v>0.1647295942378916</v>
      </c>
      <c r="X17" s="136">
        <f>IFERROR(T17/T16,"-")</f>
        <v>0.64462438146648671</v>
      </c>
    </row>
    <row r="18" spans="2:24" x14ac:dyDescent="0.25">
      <c r="B18" s="97" t="s">
        <v>140</v>
      </c>
      <c r="C18" s="52">
        <v>407384</v>
      </c>
      <c r="D18" s="52">
        <v>124031</v>
      </c>
      <c r="E18" s="52">
        <v>86318</v>
      </c>
      <c r="F18" s="52">
        <v>415520</v>
      </c>
      <c r="G18" s="52">
        <v>452861</v>
      </c>
      <c r="H18" s="52">
        <v>482421</v>
      </c>
      <c r="I18" s="98">
        <f t="shared" si="1"/>
        <v>6.5273891988932631E-2</v>
      </c>
      <c r="J18" s="52">
        <f t="shared" si="2"/>
        <v>29560</v>
      </c>
      <c r="K18" s="98">
        <f t="shared" si="3"/>
        <v>0.18419230995817215</v>
      </c>
      <c r="L18" s="52">
        <f t="shared" si="4"/>
        <v>75037</v>
      </c>
      <c r="M18" s="98">
        <f t="shared" si="5"/>
        <v>0.11778954970898164</v>
      </c>
      <c r="N18" s="98">
        <f>H18/H16</f>
        <v>0.46683930453261491</v>
      </c>
      <c r="O18" s="52">
        <v>44069</v>
      </c>
      <c r="P18" s="52">
        <v>6466</v>
      </c>
      <c r="Q18" s="52">
        <v>28209</v>
      </c>
      <c r="R18" s="52">
        <v>49072</v>
      </c>
      <c r="S18" s="52">
        <v>51415</v>
      </c>
      <c r="T18" s="52">
        <v>54012</v>
      </c>
      <c r="U18" s="98">
        <f t="shared" si="6"/>
        <v>5.0510551395507086E-2</v>
      </c>
      <c r="V18" s="52">
        <f t="shared" si="0"/>
        <v>2597</v>
      </c>
      <c r="W18" s="98">
        <f t="shared" si="7"/>
        <v>0.12551410857154549</v>
      </c>
      <c r="X18" s="98">
        <f>IFERROR(T18/T16,"-")</f>
        <v>0.48593792172739542</v>
      </c>
    </row>
    <row r="19" spans="2:24" x14ac:dyDescent="0.25">
      <c r="B19" s="97" t="s">
        <v>142</v>
      </c>
      <c r="C19" s="52">
        <v>129309</v>
      </c>
      <c r="D19" s="52">
        <v>46041</v>
      </c>
      <c r="E19" s="52">
        <v>18402</v>
      </c>
      <c r="F19" s="52">
        <v>131469</v>
      </c>
      <c r="G19" s="52">
        <v>145448</v>
      </c>
      <c r="H19" s="52">
        <v>156885</v>
      </c>
      <c r="I19" s="98">
        <f t="shared" si="1"/>
        <v>7.863291348110657E-2</v>
      </c>
      <c r="J19" s="52">
        <f t="shared" si="2"/>
        <v>11437</v>
      </c>
      <c r="K19" s="98">
        <f t="shared" si="3"/>
        <v>0.21325661786882577</v>
      </c>
      <c r="L19" s="52">
        <f t="shared" si="4"/>
        <v>27576</v>
      </c>
      <c r="M19" s="98">
        <f t="shared" si="5"/>
        <v>3.8305574396830952E-2</v>
      </c>
      <c r="N19" s="98">
        <f>H19/H16</f>
        <v>0.1518177780229287</v>
      </c>
      <c r="O19" s="52">
        <v>12304</v>
      </c>
      <c r="P19" s="52">
        <v>2319</v>
      </c>
      <c r="Q19" s="52">
        <v>5743</v>
      </c>
      <c r="R19" s="52">
        <v>15332</v>
      </c>
      <c r="S19" s="52">
        <v>15793</v>
      </c>
      <c r="T19" s="52">
        <v>17638</v>
      </c>
      <c r="U19" s="98">
        <f t="shared" si="6"/>
        <v>0.116823909326917</v>
      </c>
      <c r="V19" s="52">
        <f t="shared" si="0"/>
        <v>1845</v>
      </c>
      <c r="W19" s="98">
        <f t="shared" si="7"/>
        <v>3.9215485666346098E-2</v>
      </c>
      <c r="X19" s="98">
        <f>IFERROR(T19/T16,"-")</f>
        <v>0.15868645973909132</v>
      </c>
    </row>
    <row r="20" spans="2:24" ht="16.5" thickBot="1" x14ac:dyDescent="0.3">
      <c r="B20" s="137" t="s">
        <v>63</v>
      </c>
      <c r="C20" s="138">
        <v>436171</v>
      </c>
      <c r="D20" s="138">
        <v>128188</v>
      </c>
      <c r="E20" s="138">
        <v>130800</v>
      </c>
      <c r="F20" s="138">
        <v>367054</v>
      </c>
      <c r="G20" s="138">
        <v>376530</v>
      </c>
      <c r="H20" s="138">
        <v>394071</v>
      </c>
      <c r="I20" s="139">
        <f t="shared" si="1"/>
        <v>4.6585929408015314E-2</v>
      </c>
      <c r="J20" s="138">
        <f t="shared" si="2"/>
        <v>17541</v>
      </c>
      <c r="K20" s="139">
        <f t="shared" si="3"/>
        <v>-9.6521777009475618E-2</v>
      </c>
      <c r="L20" s="138">
        <f t="shared" si="4"/>
        <v>-42100</v>
      </c>
      <c r="M20" s="139">
        <f t="shared" si="5"/>
        <v>9.6217713663725474E-2</v>
      </c>
      <c r="N20" s="139">
        <f>H20/H16</f>
        <v>0.38134291744445636</v>
      </c>
      <c r="O20" s="138">
        <v>42936</v>
      </c>
      <c r="P20" s="138">
        <v>9395</v>
      </c>
      <c r="Q20" s="138">
        <v>25068</v>
      </c>
      <c r="R20" s="138">
        <v>38894</v>
      </c>
      <c r="S20" s="138">
        <v>40104</v>
      </c>
      <c r="T20" s="138">
        <v>39500</v>
      </c>
      <c r="U20" s="139">
        <f t="shared" si="6"/>
        <v>-1.5060841811290637E-2</v>
      </c>
      <c r="V20" s="138">
        <f t="shared" si="0"/>
        <v>-604</v>
      </c>
      <c r="W20" s="139">
        <f t="shared" si="7"/>
        <v>9.9481287471097385E-2</v>
      </c>
      <c r="X20" s="139">
        <f>IFERROR(T20/T16,"-")</f>
        <v>0.35537561853351329</v>
      </c>
    </row>
    <row r="21" spans="2:24" ht="15.75" x14ac:dyDescent="0.25">
      <c r="B21" s="130" t="s">
        <v>46</v>
      </c>
      <c r="C21" s="131">
        <v>33380</v>
      </c>
      <c r="D21" s="131">
        <v>11345</v>
      </c>
      <c r="E21" s="131">
        <v>11501</v>
      </c>
      <c r="F21" s="131">
        <v>25651</v>
      </c>
      <c r="G21" s="131">
        <v>37060</v>
      </c>
      <c r="H21" s="131">
        <v>32035</v>
      </c>
      <c r="I21" s="132">
        <f t="shared" si="1"/>
        <v>-0.13559093362115493</v>
      </c>
      <c r="J21" s="131">
        <f t="shared" si="2"/>
        <v>-5025</v>
      </c>
      <c r="K21" s="132">
        <f t="shared" si="3"/>
        <v>-4.0293588975434447E-2</v>
      </c>
      <c r="L21" s="131">
        <f t="shared" si="4"/>
        <v>-1345</v>
      </c>
      <c r="M21" s="132">
        <f t="shared" si="5"/>
        <v>7.8217743939986584E-3</v>
      </c>
      <c r="N21" s="133">
        <f>H21/H21</f>
        <v>1</v>
      </c>
      <c r="O21" s="131">
        <v>3494</v>
      </c>
      <c r="P21" s="131">
        <v>220</v>
      </c>
      <c r="Q21" s="131">
        <v>2289</v>
      </c>
      <c r="R21" s="131">
        <v>3143</v>
      </c>
      <c r="S21" s="131">
        <v>3734</v>
      </c>
      <c r="T21" s="131">
        <v>3135</v>
      </c>
      <c r="U21" s="132">
        <f t="shared" si="6"/>
        <v>-0.16041778253883232</v>
      </c>
      <c r="V21" s="131">
        <f t="shared" si="0"/>
        <v>-599</v>
      </c>
      <c r="W21" s="132">
        <f t="shared" si="7"/>
        <v>8.039021096355712E-3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29035</v>
      </c>
      <c r="D22" s="135">
        <v>9467</v>
      </c>
      <c r="E22" s="135">
        <v>11501</v>
      </c>
      <c r="F22" s="135">
        <v>25651</v>
      </c>
      <c r="G22" s="135">
        <v>36596</v>
      </c>
      <c r="H22" s="135">
        <v>31559</v>
      </c>
      <c r="I22" s="136">
        <f t="shared" si="1"/>
        <v>-0.13763799322330306</v>
      </c>
      <c r="J22" s="135">
        <f t="shared" si="2"/>
        <v>-5037</v>
      </c>
      <c r="K22" s="136">
        <f t="shared" si="3"/>
        <v>8.6929567763044613E-2</v>
      </c>
      <c r="L22" s="135">
        <f t="shared" si="4"/>
        <v>2524</v>
      </c>
      <c r="M22" s="136">
        <f t="shared" si="5"/>
        <v>7.7055526174560221E-3</v>
      </c>
      <c r="N22" s="136">
        <f>H22/H21</f>
        <v>0.98514125175589196</v>
      </c>
      <c r="O22" s="135">
        <v>2946</v>
      </c>
      <c r="P22" s="135">
        <v>220</v>
      </c>
      <c r="Q22" s="135">
        <v>2289</v>
      </c>
      <c r="R22" s="135">
        <v>3143</v>
      </c>
      <c r="S22" s="135">
        <v>3673</v>
      </c>
      <c r="T22" s="135">
        <v>3065</v>
      </c>
      <c r="U22" s="136">
        <f t="shared" si="6"/>
        <v>-0.16553226245575825</v>
      </c>
      <c r="V22" s="135">
        <f t="shared" si="0"/>
        <v>-608</v>
      </c>
      <c r="W22" s="136">
        <f t="shared" si="7"/>
        <v>8.039021096355712E-3</v>
      </c>
      <c r="X22" s="136">
        <f>IFERROR(T22/T21,"-")</f>
        <v>0.97767145135566191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1275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220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4345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-4345</v>
      </c>
      <c r="M25" s="139">
        <f t="shared" si="5"/>
        <v>0</v>
      </c>
      <c r="N25" s="139">
        <f>H25/H21</f>
        <v>0</v>
      </c>
      <c r="O25" s="138">
        <v>548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103641</v>
      </c>
      <c r="D26" s="131">
        <v>36944</v>
      </c>
      <c r="E26" s="131">
        <v>34184</v>
      </c>
      <c r="F26" s="131">
        <v>117560</v>
      </c>
      <c r="G26" s="131">
        <v>137595</v>
      </c>
      <c r="H26" s="131">
        <v>175857</v>
      </c>
      <c r="I26" s="132">
        <f t="shared" si="1"/>
        <v>0.27807696500599577</v>
      </c>
      <c r="J26" s="131">
        <f t="shared" si="2"/>
        <v>38262</v>
      </c>
      <c r="K26" s="132">
        <f t="shared" si="3"/>
        <v>0.69678988045271661</v>
      </c>
      <c r="L26" s="131">
        <f t="shared" si="4"/>
        <v>72216</v>
      </c>
      <c r="M26" s="132">
        <f t="shared" si="5"/>
        <v>4.2937842347601757E-2</v>
      </c>
      <c r="N26" s="133">
        <f>H26/H26</f>
        <v>1</v>
      </c>
      <c r="O26" s="131">
        <v>11945</v>
      </c>
      <c r="P26" s="131">
        <v>6236</v>
      </c>
      <c r="Q26" s="131">
        <v>8360</v>
      </c>
      <c r="R26" s="131">
        <v>10763</v>
      </c>
      <c r="S26" s="131">
        <v>16386</v>
      </c>
      <c r="T26" s="131">
        <v>17100</v>
      </c>
      <c r="U26" s="132">
        <f t="shared" si="6"/>
        <v>4.3573782497253744E-2</v>
      </c>
      <c r="V26" s="131">
        <f t="shared" si="0"/>
        <v>714</v>
      </c>
      <c r="W26" s="132">
        <f t="shared" si="7"/>
        <v>2.7529107241513372E-2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102355</v>
      </c>
      <c r="D27" s="135">
        <v>36134</v>
      </c>
      <c r="E27" s="135">
        <v>32734</v>
      </c>
      <c r="F27" s="135">
        <v>110290</v>
      </c>
      <c r="G27" s="135">
        <v>131067</v>
      </c>
      <c r="H27" s="135">
        <v>146251</v>
      </c>
      <c r="I27" s="136">
        <f t="shared" si="1"/>
        <v>0.11584914585669925</v>
      </c>
      <c r="J27" s="135">
        <f t="shared" si="2"/>
        <v>15184</v>
      </c>
      <c r="K27" s="136">
        <f t="shared" si="3"/>
        <v>0.42886033901616916</v>
      </c>
      <c r="L27" s="135">
        <f t="shared" si="4"/>
        <v>43896</v>
      </c>
      <c r="M27" s="136">
        <f t="shared" si="5"/>
        <v>3.5709140842725078E-2</v>
      </c>
      <c r="N27" s="136">
        <f>H27/H26</f>
        <v>0.83164730434387035</v>
      </c>
      <c r="O27" s="135">
        <v>11734</v>
      </c>
      <c r="P27" s="135">
        <v>6206</v>
      </c>
      <c r="Q27" s="135">
        <v>7499</v>
      </c>
      <c r="R27" s="135">
        <v>10282</v>
      </c>
      <c r="S27" s="135">
        <v>15797</v>
      </c>
      <c r="T27" s="135">
        <v>14091</v>
      </c>
      <c r="U27" s="136">
        <f t="shared" si="6"/>
        <v>-0.1079951889599291</v>
      </c>
      <c r="V27" s="135">
        <f t="shared" si="0"/>
        <v>-1706</v>
      </c>
      <c r="W27" s="136">
        <f t="shared" si="7"/>
        <v>2.6298827525526387E-2</v>
      </c>
      <c r="X27" s="136">
        <f>IFERROR(T27/T26,"-")</f>
        <v>0.82403508771929823</v>
      </c>
    </row>
    <row r="28" spans="2:24" x14ac:dyDescent="0.25">
      <c r="B28" s="97" t="s">
        <v>140</v>
      </c>
      <c r="C28" s="52">
        <v>92457</v>
      </c>
      <c r="D28" s="52">
        <v>27988</v>
      </c>
      <c r="E28" s="52">
        <v>32734</v>
      </c>
      <c r="F28" s="52">
        <v>0</v>
      </c>
      <c r="G28" s="52">
        <v>69914</v>
      </c>
      <c r="H28" s="52">
        <v>0</v>
      </c>
      <c r="I28" s="98">
        <f t="shared" si="1"/>
        <v>-1</v>
      </c>
      <c r="J28" s="52">
        <f t="shared" si="2"/>
        <v>-69914</v>
      </c>
      <c r="K28" s="98">
        <f t="shared" si="3"/>
        <v>-1</v>
      </c>
      <c r="L28" s="52">
        <f t="shared" si="4"/>
        <v>-92457</v>
      </c>
      <c r="M28" s="98">
        <f t="shared" si="5"/>
        <v>0</v>
      </c>
      <c r="N28" s="98">
        <f>H28/H26</f>
        <v>0</v>
      </c>
      <c r="O28" s="52">
        <v>10701</v>
      </c>
      <c r="P28" s="52">
        <v>0</v>
      </c>
      <c r="Q28" s="52">
        <v>7499</v>
      </c>
      <c r="R28" s="52">
        <v>0</v>
      </c>
      <c r="S28" s="52">
        <v>15797</v>
      </c>
      <c r="T28" s="52">
        <v>0</v>
      </c>
      <c r="U28" s="98">
        <f t="shared" si="6"/>
        <v>-1</v>
      </c>
      <c r="V28" s="52">
        <f t="shared" si="0"/>
        <v>-15797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9898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-9898</v>
      </c>
      <c r="M29" s="98">
        <f t="shared" si="5"/>
        <v>0</v>
      </c>
      <c r="N29" s="98">
        <f>H29/H26</f>
        <v>0</v>
      </c>
      <c r="O29" s="52">
        <v>1033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596001</v>
      </c>
      <c r="D30" s="131">
        <v>181508</v>
      </c>
      <c r="E30" s="131">
        <v>210211</v>
      </c>
      <c r="F30" s="131">
        <v>523202</v>
      </c>
      <c r="G30" s="131">
        <v>598329</v>
      </c>
      <c r="H30" s="131">
        <v>691297</v>
      </c>
      <c r="I30" s="132">
        <f t="shared" si="1"/>
        <v>0.15537939829090686</v>
      </c>
      <c r="J30" s="131">
        <f t="shared" si="2"/>
        <v>92968</v>
      </c>
      <c r="K30" s="132">
        <f t="shared" si="3"/>
        <v>0.15989234917391082</v>
      </c>
      <c r="L30" s="131">
        <f t="shared" si="4"/>
        <v>95296</v>
      </c>
      <c r="M30" s="132">
        <f t="shared" si="5"/>
        <v>0.16878942323234247</v>
      </c>
      <c r="N30" s="133">
        <f>H30/H30</f>
        <v>1</v>
      </c>
      <c r="O30" s="131">
        <v>69073</v>
      </c>
      <c r="P30" s="131">
        <v>17561</v>
      </c>
      <c r="Q30" s="131">
        <v>48518</v>
      </c>
      <c r="R30" s="131">
        <v>62173</v>
      </c>
      <c r="S30" s="131">
        <v>71851</v>
      </c>
      <c r="T30" s="131">
        <v>77584</v>
      </c>
      <c r="U30" s="132">
        <f t="shared" si="6"/>
        <v>7.9790121223086707E-2</v>
      </c>
      <c r="V30" s="131">
        <f t="shared" si="0"/>
        <v>5733</v>
      </c>
      <c r="W30" s="132">
        <f t="shared" si="7"/>
        <v>0.15902324486914529</v>
      </c>
      <c r="X30" s="133">
        <f>IFERROR(T30/T30,"-")</f>
        <v>1</v>
      </c>
    </row>
    <row r="31" spans="2:24" ht="15.75" x14ac:dyDescent="0.25">
      <c r="B31" s="134" t="s">
        <v>60</v>
      </c>
      <c r="C31" s="135">
        <v>473735</v>
      </c>
      <c r="D31" s="135">
        <v>147476</v>
      </c>
      <c r="E31" s="135">
        <v>167563</v>
      </c>
      <c r="F31" s="135">
        <v>423670</v>
      </c>
      <c r="G31" s="135">
        <v>487148</v>
      </c>
      <c r="H31" s="135">
        <v>557192</v>
      </c>
      <c r="I31" s="136">
        <f t="shared" si="1"/>
        <v>0.14378381929105744</v>
      </c>
      <c r="J31" s="135">
        <f t="shared" si="2"/>
        <v>70044</v>
      </c>
      <c r="K31" s="136">
        <f t="shared" si="3"/>
        <v>0.17616811086366857</v>
      </c>
      <c r="L31" s="135">
        <f t="shared" si="4"/>
        <v>83457</v>
      </c>
      <c r="M31" s="136">
        <f t="shared" si="5"/>
        <v>0.13604589099862341</v>
      </c>
      <c r="N31" s="136">
        <f>H31/H30</f>
        <v>0.80600957330930123</v>
      </c>
      <c r="O31" s="135">
        <v>56624</v>
      </c>
      <c r="P31" s="135">
        <v>13941</v>
      </c>
      <c r="Q31" s="135">
        <v>40728</v>
      </c>
      <c r="R31" s="135">
        <v>51986</v>
      </c>
      <c r="S31" s="135">
        <v>58014</v>
      </c>
      <c r="T31" s="135">
        <v>60705</v>
      </c>
      <c r="U31" s="136">
        <f t="shared" si="6"/>
        <v>4.6385355259075389E-2</v>
      </c>
      <c r="V31" s="135">
        <f t="shared" si="0"/>
        <v>2691</v>
      </c>
      <c r="W31" s="136">
        <f t="shared" si="7"/>
        <v>0.13296740398191156</v>
      </c>
      <c r="X31" s="136">
        <f>IFERROR(T31/T30,"-")</f>
        <v>0.78244225613528562</v>
      </c>
    </row>
    <row r="32" spans="2:24" x14ac:dyDescent="0.25">
      <c r="B32" s="97" t="s">
        <v>140</v>
      </c>
      <c r="C32" s="52">
        <v>374546</v>
      </c>
      <c r="D32" s="52">
        <v>120222</v>
      </c>
      <c r="E32" s="52">
        <v>124348</v>
      </c>
      <c r="F32" s="52">
        <v>348211</v>
      </c>
      <c r="G32" s="52">
        <v>409555</v>
      </c>
      <c r="H32" s="52">
        <v>470041</v>
      </c>
      <c r="I32" s="98">
        <f t="shared" si="1"/>
        <v>0.14768712382952232</v>
      </c>
      <c r="J32" s="52">
        <f t="shared" si="2"/>
        <v>60486</v>
      </c>
      <c r="K32" s="98">
        <f t="shared" si="3"/>
        <v>0.25496200733688257</v>
      </c>
      <c r="L32" s="52">
        <f t="shared" si="4"/>
        <v>95495</v>
      </c>
      <c r="M32" s="98">
        <f t="shared" si="5"/>
        <v>0.1147668068652887</v>
      </c>
      <c r="N32" s="98">
        <f>H32/H30</f>
        <v>0.67994074905576041</v>
      </c>
      <c r="O32" s="52">
        <v>44948</v>
      </c>
      <c r="P32" s="52">
        <v>11726</v>
      </c>
      <c r="Q32" s="52">
        <v>31875</v>
      </c>
      <c r="R32" s="52">
        <v>44396</v>
      </c>
      <c r="S32" s="52">
        <v>49248</v>
      </c>
      <c r="T32" s="52">
        <v>51449</v>
      </c>
      <c r="U32" s="98">
        <f t="shared" si="6"/>
        <v>4.469217024041594E-2</v>
      </c>
      <c r="V32" s="52">
        <f t="shared" si="0"/>
        <v>2201</v>
      </c>
      <c r="W32" s="98">
        <f t="shared" si="7"/>
        <v>0.11355405045937264</v>
      </c>
      <c r="X32" s="98">
        <f>IFERROR(T32/T30,"-")</f>
        <v>0.66313930707362345</v>
      </c>
    </row>
    <row r="33" spans="2:24" x14ac:dyDescent="0.25">
      <c r="B33" s="97" t="s">
        <v>142</v>
      </c>
      <c r="C33" s="52">
        <v>99189</v>
      </c>
      <c r="D33" s="52">
        <v>27254</v>
      </c>
      <c r="E33" s="52">
        <v>43215</v>
      </c>
      <c r="F33" s="52">
        <v>75459</v>
      </c>
      <c r="G33" s="52">
        <v>77593</v>
      </c>
      <c r="H33" s="52">
        <v>87151</v>
      </c>
      <c r="I33" s="98">
        <f t="shared" si="1"/>
        <v>0.1231812148003042</v>
      </c>
      <c r="J33" s="52">
        <f t="shared" si="2"/>
        <v>9558</v>
      </c>
      <c r="K33" s="98">
        <f t="shared" si="3"/>
        <v>-0.12136426418252022</v>
      </c>
      <c r="L33" s="52">
        <f t="shared" si="4"/>
        <v>-12038</v>
      </c>
      <c r="M33" s="98">
        <f t="shared" si="5"/>
        <v>2.1279084133334701E-2</v>
      </c>
      <c r="N33" s="98">
        <f>H33/H30</f>
        <v>0.1260688242535408</v>
      </c>
      <c r="O33" s="52">
        <v>11676</v>
      </c>
      <c r="P33" s="52">
        <v>2215</v>
      </c>
      <c r="Q33" s="52">
        <v>8853</v>
      </c>
      <c r="R33" s="52">
        <v>7590</v>
      </c>
      <c r="S33" s="52">
        <v>8766</v>
      </c>
      <c r="T33" s="52">
        <v>9256</v>
      </c>
      <c r="U33" s="98">
        <f t="shared" si="6"/>
        <v>5.5897786903946978E-2</v>
      </c>
      <c r="V33" s="52">
        <f t="shared" si="0"/>
        <v>490</v>
      </c>
      <c r="W33" s="98">
        <f t="shared" si="7"/>
        <v>1.941335352253893E-2</v>
      </c>
      <c r="X33" s="98">
        <f>IFERROR(T33/T30,"-")</f>
        <v>0.11930294906166219</v>
      </c>
    </row>
    <row r="34" spans="2:24" ht="16.5" thickBot="1" x14ac:dyDescent="0.3">
      <c r="B34" s="137" t="s">
        <v>63</v>
      </c>
      <c r="C34" s="138">
        <v>122266</v>
      </c>
      <c r="D34" s="138">
        <v>34032</v>
      </c>
      <c r="E34" s="138">
        <v>42648</v>
      </c>
      <c r="F34" s="138">
        <v>99532</v>
      </c>
      <c r="G34" s="138">
        <v>111181</v>
      </c>
      <c r="H34" s="138">
        <v>134105</v>
      </c>
      <c r="I34" s="139">
        <f t="shared" si="1"/>
        <v>0.20618630881175748</v>
      </c>
      <c r="J34" s="138">
        <f t="shared" si="2"/>
        <v>22924</v>
      </c>
      <c r="K34" s="139">
        <f t="shared" si="3"/>
        <v>9.6829862758248453E-2</v>
      </c>
      <c r="L34" s="138">
        <f t="shared" si="4"/>
        <v>11839</v>
      </c>
      <c r="M34" s="139">
        <f t="shared" si="5"/>
        <v>3.2743532233719064E-2</v>
      </c>
      <c r="N34" s="139">
        <f>H34/H30</f>
        <v>0.1939904266906988</v>
      </c>
      <c r="O34" s="138">
        <v>12449</v>
      </c>
      <c r="P34" s="138">
        <v>3620</v>
      </c>
      <c r="Q34" s="138">
        <v>7790</v>
      </c>
      <c r="R34" s="138">
        <v>10187</v>
      </c>
      <c r="S34" s="138">
        <v>13837</v>
      </c>
      <c r="T34" s="138">
        <v>16879</v>
      </c>
      <c r="U34" s="139">
        <f t="shared" si="6"/>
        <v>0.21984534219845342</v>
      </c>
      <c r="V34" s="138">
        <f t="shared" si="0"/>
        <v>3042</v>
      </c>
      <c r="W34" s="139">
        <f t="shared" si="7"/>
        <v>2.6055840887233738E-2</v>
      </c>
      <c r="X34" s="139">
        <f>IFERROR(T34/T30,"-")</f>
        <v>0.21755774386471438</v>
      </c>
    </row>
    <row r="35" spans="2:24" ht="15.75" x14ac:dyDescent="0.25">
      <c r="B35" s="130" t="s">
        <v>49</v>
      </c>
      <c r="C35" s="131">
        <v>39423</v>
      </c>
      <c r="D35" s="131">
        <v>17295</v>
      </c>
      <c r="E35" s="131">
        <v>21073</v>
      </c>
      <c r="F35" s="131">
        <v>37456</v>
      </c>
      <c r="G35" s="131">
        <v>44189</v>
      </c>
      <c r="H35" s="131">
        <v>41777</v>
      </c>
      <c r="I35" s="132">
        <f t="shared" si="1"/>
        <v>-5.4583719930299424E-2</v>
      </c>
      <c r="J35" s="131">
        <f t="shared" si="2"/>
        <v>-2412</v>
      </c>
      <c r="K35" s="132">
        <f t="shared" si="3"/>
        <v>5.9711336022119088E-2</v>
      </c>
      <c r="L35" s="131">
        <f t="shared" si="4"/>
        <v>2354</v>
      </c>
      <c r="M35" s="132">
        <f t="shared" si="5"/>
        <v>1.0200414198785141E-2</v>
      </c>
      <c r="N35" s="133">
        <f>H35/H35</f>
        <v>1</v>
      </c>
      <c r="O35" s="131">
        <v>3835</v>
      </c>
      <c r="P35" s="131">
        <v>1764</v>
      </c>
      <c r="Q35" s="131">
        <v>3914</v>
      </c>
      <c r="R35" s="131">
        <v>4578</v>
      </c>
      <c r="S35" s="131">
        <v>4521</v>
      </c>
      <c r="T35" s="131">
        <v>5087</v>
      </c>
      <c r="U35" s="132">
        <f t="shared" si="6"/>
        <v>0.12519354125193538</v>
      </c>
      <c r="V35" s="131">
        <f t="shared" si="0"/>
        <v>566</v>
      </c>
      <c r="W35" s="132">
        <f t="shared" si="7"/>
        <v>1.1709398211618342E-2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39423</v>
      </c>
      <c r="D36" s="135">
        <v>17295</v>
      </c>
      <c r="E36" s="135">
        <v>21073</v>
      </c>
      <c r="F36" s="135">
        <v>37456</v>
      </c>
      <c r="G36" s="135">
        <v>44189</v>
      </c>
      <c r="H36" s="135">
        <v>41777</v>
      </c>
      <c r="I36" s="136">
        <f t="shared" si="1"/>
        <v>-5.4583719930299424E-2</v>
      </c>
      <c r="J36" s="135">
        <f t="shared" si="2"/>
        <v>-2412</v>
      </c>
      <c r="K36" s="136">
        <f t="shared" si="3"/>
        <v>5.9711336022119088E-2</v>
      </c>
      <c r="L36" s="135">
        <f t="shared" si="4"/>
        <v>2354</v>
      </c>
      <c r="M36" s="136">
        <f t="shared" si="5"/>
        <v>1.0200414198785141E-2</v>
      </c>
      <c r="N36" s="136">
        <f>H36/H35</f>
        <v>1</v>
      </c>
      <c r="O36" s="135">
        <v>3835</v>
      </c>
      <c r="P36" s="135">
        <v>1764</v>
      </c>
      <c r="Q36" s="135">
        <v>3914</v>
      </c>
      <c r="R36" s="135">
        <v>4578</v>
      </c>
      <c r="S36" s="135">
        <v>4521</v>
      </c>
      <c r="T36" s="135">
        <v>5087</v>
      </c>
      <c r="U36" s="136">
        <f t="shared" si="6"/>
        <v>0.12519354125193538</v>
      </c>
      <c r="V36" s="135">
        <f t="shared" si="0"/>
        <v>566</v>
      </c>
      <c r="W36" s="136">
        <f t="shared" si="7"/>
        <v>1.1709398211618342E-2</v>
      </c>
      <c r="X36" s="136">
        <f>IFERROR(T36/T35,"-")</f>
        <v>1</v>
      </c>
    </row>
    <row r="37" spans="2:24" x14ac:dyDescent="0.25">
      <c r="B37" s="97" t="s">
        <v>140</v>
      </c>
      <c r="C37" s="52">
        <v>29935</v>
      </c>
      <c r="D37" s="52">
        <v>8693</v>
      </c>
      <c r="E37" s="52">
        <v>0</v>
      </c>
      <c r="F37" s="52">
        <v>22120</v>
      </c>
      <c r="G37" s="52">
        <v>30713</v>
      </c>
      <c r="H37" s="52">
        <v>36372</v>
      </c>
      <c r="I37" s="98">
        <f t="shared" si="1"/>
        <v>0.18425422459544816</v>
      </c>
      <c r="J37" s="52">
        <f t="shared" si="2"/>
        <v>5659</v>
      </c>
      <c r="K37" s="98">
        <f t="shared" si="3"/>
        <v>0.21503257056956748</v>
      </c>
      <c r="L37" s="52">
        <f t="shared" si="4"/>
        <v>6437</v>
      </c>
      <c r="M37" s="98">
        <f t="shared" si="5"/>
        <v>8.880711042875581E-3</v>
      </c>
      <c r="N37" s="98">
        <f>H37/H35</f>
        <v>0.870622591378031</v>
      </c>
      <c r="O37" s="52">
        <v>2711</v>
      </c>
      <c r="P37" s="52">
        <v>0</v>
      </c>
      <c r="Q37" s="52">
        <v>0</v>
      </c>
      <c r="R37" s="52">
        <v>4017</v>
      </c>
      <c r="S37" s="52">
        <v>4039</v>
      </c>
      <c r="T37" s="52">
        <v>4491</v>
      </c>
      <c r="U37" s="98">
        <f t="shared" si="6"/>
        <v>0.11190888833869761</v>
      </c>
      <c r="V37" s="52">
        <f t="shared" si="0"/>
        <v>452</v>
      </c>
      <c r="W37" s="98">
        <f t="shared" si="7"/>
        <v>1.0274498168648073E-2</v>
      </c>
      <c r="X37" s="98">
        <f>IFERROR(T37/T35,"-")</f>
        <v>0.88283860821702376</v>
      </c>
    </row>
    <row r="38" spans="2:24" ht="15.75" thickBot="1" x14ac:dyDescent="0.3">
      <c r="B38" s="97" t="s">
        <v>142</v>
      </c>
      <c r="C38" s="52">
        <v>9488</v>
      </c>
      <c r="D38" s="52">
        <v>4061</v>
      </c>
      <c r="E38" s="52">
        <v>0</v>
      </c>
      <c r="F38" s="52">
        <v>2892</v>
      </c>
      <c r="G38" s="52">
        <v>4491</v>
      </c>
      <c r="H38" s="52">
        <v>5405</v>
      </c>
      <c r="I38" s="98">
        <f t="shared" si="1"/>
        <v>0.20351814740592289</v>
      </c>
      <c r="J38" s="52">
        <f t="shared" si="2"/>
        <v>914</v>
      </c>
      <c r="K38" s="98">
        <f t="shared" si="3"/>
        <v>-0.43033305227655982</v>
      </c>
      <c r="L38" s="52">
        <f t="shared" si="4"/>
        <v>-4083</v>
      </c>
      <c r="M38" s="98">
        <f t="shared" si="5"/>
        <v>1.31970315590956E-3</v>
      </c>
      <c r="N38" s="98">
        <f>H38/H35</f>
        <v>0.12937740862196903</v>
      </c>
      <c r="O38" s="52">
        <v>1124</v>
      </c>
      <c r="P38" s="52">
        <v>0</v>
      </c>
      <c r="Q38" s="52">
        <v>0</v>
      </c>
      <c r="R38" s="52">
        <v>561</v>
      </c>
      <c r="S38" s="52">
        <v>482</v>
      </c>
      <c r="T38" s="52">
        <v>596</v>
      </c>
      <c r="U38" s="98">
        <f t="shared" si="6"/>
        <v>0.23651452282157681</v>
      </c>
      <c r="V38" s="52">
        <f t="shared" si="0"/>
        <v>114</v>
      </c>
      <c r="W38" s="98">
        <f t="shared" si="7"/>
        <v>1.4349000429702686E-3</v>
      </c>
      <c r="X38" s="98">
        <f>IFERROR(T38/T35,"-")</f>
        <v>0.11716139178297622</v>
      </c>
    </row>
    <row r="39" spans="2:24" ht="15.75" x14ac:dyDescent="0.25">
      <c r="B39" s="130" t="s">
        <v>50</v>
      </c>
      <c r="C39" s="131">
        <v>107268</v>
      </c>
      <c r="D39" s="131">
        <v>59721</v>
      </c>
      <c r="E39" s="131">
        <v>69853</v>
      </c>
      <c r="F39" s="131">
        <v>146094</v>
      </c>
      <c r="G39" s="131">
        <v>187734</v>
      </c>
      <c r="H39" s="131">
        <v>181355</v>
      </c>
      <c r="I39" s="132">
        <f t="shared" si="1"/>
        <v>-3.3978927631649003E-2</v>
      </c>
      <c r="J39" s="131">
        <f t="shared" si="2"/>
        <v>-6379</v>
      </c>
      <c r="K39" s="132">
        <f t="shared" si="3"/>
        <v>0.69067196181526636</v>
      </c>
      <c r="L39" s="131">
        <f t="shared" si="4"/>
        <v>74087</v>
      </c>
      <c r="M39" s="132">
        <f t="shared" si="5"/>
        <v>4.4280252699348426E-2</v>
      </c>
      <c r="N39" s="133">
        <f>H39/H39</f>
        <v>1</v>
      </c>
      <c r="O39" s="131">
        <v>11463</v>
      </c>
      <c r="P39" s="131">
        <v>11710</v>
      </c>
      <c r="Q39" s="131">
        <v>13048</v>
      </c>
      <c r="R39" s="131">
        <v>17425</v>
      </c>
      <c r="S39" s="131">
        <v>18863</v>
      </c>
      <c r="T39" s="131">
        <v>20469</v>
      </c>
      <c r="U39" s="132">
        <f t="shared" si="6"/>
        <v>8.5140221597836963E-2</v>
      </c>
      <c r="V39" s="131">
        <f t="shared" si="0"/>
        <v>1606</v>
      </c>
      <c r="W39" s="132">
        <f t="shared" si="7"/>
        <v>4.4568864971046222E-2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63582</v>
      </c>
      <c r="D40" s="135">
        <v>45963</v>
      </c>
      <c r="E40" s="135">
        <v>62554</v>
      </c>
      <c r="F40" s="135">
        <v>124607</v>
      </c>
      <c r="G40" s="135">
        <v>163429</v>
      </c>
      <c r="H40" s="135">
        <v>157299</v>
      </c>
      <c r="I40" s="136">
        <f t="shared" si="1"/>
        <v>-3.7508642896915467E-2</v>
      </c>
      <c r="J40" s="135">
        <f t="shared" si="2"/>
        <v>-6130</v>
      </c>
      <c r="K40" s="136">
        <f t="shared" si="3"/>
        <v>1.4739548928942154</v>
      </c>
      <c r="L40" s="135">
        <f t="shared" si="4"/>
        <v>93717</v>
      </c>
      <c r="M40" s="136">
        <f t="shared" si="5"/>
        <v>3.8406658042815518E-2</v>
      </c>
      <c r="N40" s="136">
        <f>H40/H39</f>
        <v>0.86735408453034102</v>
      </c>
      <c r="O40" s="135">
        <v>6149</v>
      </c>
      <c r="P40" s="135">
        <v>11710</v>
      </c>
      <c r="Q40" s="135">
        <v>11302</v>
      </c>
      <c r="R40" s="135">
        <v>14794</v>
      </c>
      <c r="S40" s="135">
        <v>16071</v>
      </c>
      <c r="T40" s="135">
        <v>17837</v>
      </c>
      <c r="U40" s="136">
        <f t="shared" si="6"/>
        <v>0.10988737477443844</v>
      </c>
      <c r="V40" s="135">
        <f t="shared" si="0"/>
        <v>1766</v>
      </c>
      <c r="W40" s="136">
        <f t="shared" si="7"/>
        <v>3.7839413967383523E-2</v>
      </c>
      <c r="X40" s="136">
        <f>IFERROR(T40/T39,"-")</f>
        <v>0.87141531095803415</v>
      </c>
    </row>
    <row r="41" spans="2:24" x14ac:dyDescent="0.25">
      <c r="B41" s="97" t="s">
        <v>140</v>
      </c>
      <c r="C41" s="52">
        <v>63582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-63582</v>
      </c>
      <c r="M41" s="98">
        <f t="shared" si="5"/>
        <v>0</v>
      </c>
      <c r="N41" s="98">
        <f>H41/H39</f>
        <v>0</v>
      </c>
      <c r="O41" s="52">
        <v>6149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43686</v>
      </c>
      <c r="D43" s="138">
        <v>13758</v>
      </c>
      <c r="E43" s="138">
        <v>5374</v>
      </c>
      <c r="F43" s="138">
        <v>21487</v>
      </c>
      <c r="G43" s="138">
        <v>24305</v>
      </c>
      <c r="H43" s="138">
        <v>24056</v>
      </c>
      <c r="I43" s="139">
        <f t="shared" si="1"/>
        <v>-1.0244805595556516E-2</v>
      </c>
      <c r="J43" s="138">
        <f t="shared" si="2"/>
        <v>-249</v>
      </c>
      <c r="K43" s="139">
        <f t="shared" si="3"/>
        <v>-0.44934303895984984</v>
      </c>
      <c r="L43" s="138">
        <f t="shared" si="4"/>
        <v>-19630</v>
      </c>
      <c r="M43" s="139">
        <f t="shared" si="5"/>
        <v>5.873594656532909E-3</v>
      </c>
      <c r="N43" s="139">
        <f>H43/H39</f>
        <v>0.13264591546965895</v>
      </c>
      <c r="O43" s="138">
        <v>5314</v>
      </c>
      <c r="P43" s="138">
        <v>0</v>
      </c>
      <c r="Q43" s="138">
        <v>1746</v>
      </c>
      <c r="R43" s="138">
        <v>2631</v>
      </c>
      <c r="S43" s="138">
        <v>2792</v>
      </c>
      <c r="T43" s="138">
        <v>2632</v>
      </c>
      <c r="U43" s="139">
        <f t="shared" si="6"/>
        <v>-5.7306590257879653E-2</v>
      </c>
      <c r="V43" s="138">
        <f t="shared" si="0"/>
        <v>-160</v>
      </c>
      <c r="W43" s="139">
        <f t="shared" si="7"/>
        <v>6.7294510036627038E-3</v>
      </c>
      <c r="X43" s="139">
        <f>IFERROR(T43/T39,"-")</f>
        <v>0.1285846890419659</v>
      </c>
    </row>
    <row r="44" spans="2:24" ht="15.75" x14ac:dyDescent="0.25">
      <c r="B44" s="130" t="s">
        <v>51</v>
      </c>
      <c r="C44" s="131">
        <v>159130</v>
      </c>
      <c r="D44" s="131">
        <v>67052</v>
      </c>
      <c r="E44" s="131">
        <v>103599</v>
      </c>
      <c r="F44" s="131">
        <v>157983</v>
      </c>
      <c r="G44" s="131">
        <v>174312</v>
      </c>
      <c r="H44" s="131">
        <v>181820</v>
      </c>
      <c r="I44" s="132">
        <f t="shared" si="1"/>
        <v>4.307219239065585E-2</v>
      </c>
      <c r="J44" s="131">
        <f t="shared" si="2"/>
        <v>7508</v>
      </c>
      <c r="K44" s="132">
        <f t="shared" si="3"/>
        <v>0.14258782127820013</v>
      </c>
      <c r="L44" s="131">
        <f t="shared" si="4"/>
        <v>22690</v>
      </c>
      <c r="M44" s="132">
        <f t="shared" si="5"/>
        <v>4.4393788678533982E-2</v>
      </c>
      <c r="N44" s="133">
        <f>H44/H44</f>
        <v>1</v>
      </c>
      <c r="O44" s="131">
        <v>15992</v>
      </c>
      <c r="P44" s="131">
        <v>7423</v>
      </c>
      <c r="Q44" s="131">
        <v>16473</v>
      </c>
      <c r="R44" s="131">
        <v>19959</v>
      </c>
      <c r="S44" s="131">
        <v>15933</v>
      </c>
      <c r="T44" s="131">
        <v>19577</v>
      </c>
      <c r="U44" s="132">
        <f t="shared" si="6"/>
        <v>0.22870771355049269</v>
      </c>
      <c r="V44" s="131">
        <f t="shared" si="0"/>
        <v>3644</v>
      </c>
      <c r="W44" s="132">
        <f t="shared" si="7"/>
        <v>5.1050213828241695E-2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159130</v>
      </c>
      <c r="D45" s="135">
        <v>67052</v>
      </c>
      <c r="E45" s="135">
        <v>103599</v>
      </c>
      <c r="F45" s="135">
        <v>157983</v>
      </c>
      <c r="G45" s="135">
        <v>174312</v>
      </c>
      <c r="H45" s="135">
        <v>181820</v>
      </c>
      <c r="I45" s="136">
        <f t="shared" si="1"/>
        <v>4.307219239065585E-2</v>
      </c>
      <c r="J45" s="135">
        <f t="shared" si="2"/>
        <v>7508</v>
      </c>
      <c r="K45" s="136">
        <f t="shared" si="3"/>
        <v>0.14258782127820013</v>
      </c>
      <c r="L45" s="135">
        <f t="shared" si="4"/>
        <v>22690</v>
      </c>
      <c r="M45" s="136">
        <f t="shared" si="5"/>
        <v>4.4393788678533982E-2</v>
      </c>
      <c r="N45" s="136">
        <f>H45/H44</f>
        <v>1</v>
      </c>
      <c r="O45" s="135">
        <v>15992</v>
      </c>
      <c r="P45" s="135">
        <v>7423</v>
      </c>
      <c r="Q45" s="135">
        <v>16473</v>
      </c>
      <c r="R45" s="135">
        <v>19959</v>
      </c>
      <c r="S45" s="135">
        <v>15933</v>
      </c>
      <c r="T45" s="135">
        <v>19577</v>
      </c>
      <c r="U45" s="136">
        <f t="shared" si="6"/>
        <v>0.22870771355049269</v>
      </c>
      <c r="V45" s="135">
        <f t="shared" si="0"/>
        <v>3644</v>
      </c>
      <c r="W45" s="136">
        <f t="shared" si="7"/>
        <v>5.1050213828241695E-2</v>
      </c>
      <c r="X45" s="136">
        <f>IFERROR(T45/T44,"-")</f>
        <v>1</v>
      </c>
    </row>
    <row r="46" spans="2:24" x14ac:dyDescent="0.25">
      <c r="B46" s="97" t="s">
        <v>140</v>
      </c>
      <c r="C46" s="52">
        <v>80548</v>
      </c>
      <c r="D46" s="52">
        <v>33760</v>
      </c>
      <c r="E46" s="52">
        <v>64687</v>
      </c>
      <c r="F46" s="52">
        <v>95049</v>
      </c>
      <c r="G46" s="52">
        <v>104520</v>
      </c>
      <c r="H46" s="52">
        <v>106809</v>
      </c>
      <c r="I46" s="98">
        <f t="shared" si="1"/>
        <v>2.1900114810562643E-2</v>
      </c>
      <c r="J46" s="52">
        <f t="shared" si="2"/>
        <v>2289</v>
      </c>
      <c r="K46" s="98">
        <f t="shared" si="3"/>
        <v>0.32602919998013613</v>
      </c>
      <c r="L46" s="52">
        <f t="shared" si="4"/>
        <v>26261</v>
      </c>
      <c r="M46" s="98">
        <f t="shared" si="5"/>
        <v>2.607884817382871E-2</v>
      </c>
      <c r="N46" s="98">
        <f>H46/H44</f>
        <v>0.58744362556374441</v>
      </c>
      <c r="O46" s="52">
        <v>7748</v>
      </c>
      <c r="P46" s="52">
        <v>3927</v>
      </c>
      <c r="Q46" s="52">
        <v>10524</v>
      </c>
      <c r="R46" s="52">
        <v>11314</v>
      </c>
      <c r="S46" s="52">
        <v>9475</v>
      </c>
      <c r="T46" s="52">
        <v>12468</v>
      </c>
      <c r="U46" s="98">
        <f t="shared" si="6"/>
        <v>0.31588390501319252</v>
      </c>
      <c r="V46" s="52">
        <f t="shared" si="0"/>
        <v>2993</v>
      </c>
      <c r="W46" s="98">
        <f t="shared" si="7"/>
        <v>2.893842974361073E-2</v>
      </c>
      <c r="X46" s="98">
        <f>IFERROR(T46/T44,"-")</f>
        <v>0.63686979618940598</v>
      </c>
    </row>
    <row r="47" spans="2:24" ht="15.75" thickBot="1" x14ac:dyDescent="0.3">
      <c r="B47" s="97" t="s">
        <v>142</v>
      </c>
      <c r="C47" s="52">
        <v>78582</v>
      </c>
      <c r="D47" s="52">
        <v>33292</v>
      </c>
      <c r="E47" s="52">
        <v>38912</v>
      </c>
      <c r="F47" s="52">
        <v>62934</v>
      </c>
      <c r="G47" s="52">
        <v>69792</v>
      </c>
      <c r="H47" s="52">
        <v>75011</v>
      </c>
      <c r="I47" s="98">
        <f t="shared" si="1"/>
        <v>7.4779344337459808E-2</v>
      </c>
      <c r="J47" s="52">
        <f t="shared" si="2"/>
        <v>5219</v>
      </c>
      <c r="K47" s="98">
        <f t="shared" si="3"/>
        <v>-4.5442976763126364E-2</v>
      </c>
      <c r="L47" s="52">
        <f t="shared" si="4"/>
        <v>-3571</v>
      </c>
      <c r="M47" s="98">
        <f t="shared" si="5"/>
        <v>1.8314940504705272E-2</v>
      </c>
      <c r="N47" s="98">
        <f>H47/H44</f>
        <v>0.41255637443625565</v>
      </c>
      <c r="O47" s="52">
        <v>8244</v>
      </c>
      <c r="P47" s="52">
        <v>3496</v>
      </c>
      <c r="Q47" s="52">
        <v>5949</v>
      </c>
      <c r="R47" s="52">
        <v>8645</v>
      </c>
      <c r="S47" s="52">
        <v>6458</v>
      </c>
      <c r="T47" s="52">
        <v>7109</v>
      </c>
      <c r="U47" s="98">
        <f t="shared" si="6"/>
        <v>0.10080520284917927</v>
      </c>
      <c r="V47" s="52">
        <f t="shared" si="0"/>
        <v>651</v>
      </c>
      <c r="W47" s="98">
        <f t="shared" si="7"/>
        <v>2.2111784084630968E-2</v>
      </c>
      <c r="X47" s="98">
        <f>IFERROR(T47/T44,"-")</f>
        <v>0.36313020381059408</v>
      </c>
    </row>
    <row r="48" spans="2:24" ht="15.75" x14ac:dyDescent="0.25">
      <c r="B48" s="130" t="s">
        <v>52</v>
      </c>
      <c r="C48" s="131">
        <v>186886</v>
      </c>
      <c r="D48" s="131">
        <v>71319</v>
      </c>
      <c r="E48" s="131">
        <v>77584</v>
      </c>
      <c r="F48" s="131">
        <v>190426</v>
      </c>
      <c r="G48" s="131">
        <v>205238</v>
      </c>
      <c r="H48" s="131">
        <v>213816</v>
      </c>
      <c r="I48" s="132">
        <f t="shared" si="1"/>
        <v>4.1795379023377821E-2</v>
      </c>
      <c r="J48" s="131">
        <f t="shared" si="2"/>
        <v>8578</v>
      </c>
      <c r="K48" s="132">
        <f t="shared" si="3"/>
        <v>0.14409854135676303</v>
      </c>
      <c r="L48" s="131">
        <f t="shared" si="4"/>
        <v>26930</v>
      </c>
      <c r="M48" s="132">
        <f t="shared" si="5"/>
        <v>5.2206040700084826E-2</v>
      </c>
      <c r="N48" s="133">
        <f>H48/H48</f>
        <v>1</v>
      </c>
      <c r="O48" s="131">
        <v>22149</v>
      </c>
      <c r="P48" s="131">
        <v>5725</v>
      </c>
      <c r="Q48" s="131">
        <v>15267</v>
      </c>
      <c r="R48" s="131">
        <v>20130</v>
      </c>
      <c r="S48" s="131">
        <v>22106</v>
      </c>
      <c r="T48" s="131">
        <v>21182</v>
      </c>
      <c r="U48" s="132">
        <f t="shared" si="6"/>
        <v>-4.1798606713109532E-2</v>
      </c>
      <c r="V48" s="131">
        <f t="shared" si="0"/>
        <v>-924</v>
      </c>
      <c r="W48" s="132">
        <f t="shared" si="7"/>
        <v>5.1487589777168462E-2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133515</v>
      </c>
      <c r="D49" s="135">
        <v>55367</v>
      </c>
      <c r="E49" s="135">
        <v>64813</v>
      </c>
      <c r="F49" s="135">
        <v>157275</v>
      </c>
      <c r="G49" s="135">
        <v>168976</v>
      </c>
      <c r="H49" s="135">
        <v>176312</v>
      </c>
      <c r="I49" s="136">
        <f t="shared" si="1"/>
        <v>4.3414449389262311E-2</v>
      </c>
      <c r="J49" s="135">
        <f t="shared" si="2"/>
        <v>7336</v>
      </c>
      <c r="K49" s="136">
        <f t="shared" si="3"/>
        <v>0.32054076321012626</v>
      </c>
      <c r="L49" s="135">
        <f t="shared" si="4"/>
        <v>42797</v>
      </c>
      <c r="M49" s="136">
        <f t="shared" si="5"/>
        <v>4.3048936692826334E-2</v>
      </c>
      <c r="N49" s="136">
        <f>H49/H48</f>
        <v>0.82459684962771729</v>
      </c>
      <c r="O49" s="135">
        <v>16985</v>
      </c>
      <c r="P49" s="135">
        <v>4549</v>
      </c>
      <c r="Q49" s="135">
        <v>13091</v>
      </c>
      <c r="R49" s="135">
        <v>16918</v>
      </c>
      <c r="S49" s="135">
        <v>18135</v>
      </c>
      <c r="T49" s="135">
        <v>17254</v>
      </c>
      <c r="U49" s="136">
        <f t="shared" si="6"/>
        <v>-4.8580093741384056E-2</v>
      </c>
      <c r="V49" s="135">
        <f t="shared" si="0"/>
        <v>-881</v>
      </c>
      <c r="W49" s="136">
        <f t="shared" si="7"/>
        <v>4.3272083648789671E-2</v>
      </c>
      <c r="X49" s="136">
        <f>IFERROR(T49/T48,"-")</f>
        <v>0.81455953167783968</v>
      </c>
    </row>
    <row r="50" spans="2:24" x14ac:dyDescent="0.25">
      <c r="B50" s="97" t="s">
        <v>140</v>
      </c>
      <c r="C50" s="52">
        <v>111607</v>
      </c>
      <c r="D50" s="52">
        <v>40956</v>
      </c>
      <c r="E50" s="52">
        <v>25030</v>
      </c>
      <c r="F50" s="52">
        <v>120299</v>
      </c>
      <c r="G50" s="52">
        <v>132879</v>
      </c>
      <c r="H50" s="52">
        <v>136256</v>
      </c>
      <c r="I50" s="98">
        <f t="shared" si="1"/>
        <v>2.5414098540777808E-2</v>
      </c>
      <c r="J50" s="52">
        <f t="shared" si="2"/>
        <v>3377</v>
      </c>
      <c r="K50" s="98">
        <f t="shared" si="3"/>
        <v>0.22085532269481312</v>
      </c>
      <c r="L50" s="52">
        <f t="shared" si="4"/>
        <v>24649</v>
      </c>
      <c r="M50" s="98">
        <f t="shared" si="5"/>
        <v>3.3268727698725811E-2</v>
      </c>
      <c r="N50" s="98">
        <f>H50/H48</f>
        <v>0.63725820331499983</v>
      </c>
      <c r="O50" s="52">
        <v>14643</v>
      </c>
      <c r="P50" s="52">
        <v>0</v>
      </c>
      <c r="Q50" s="52">
        <v>9556</v>
      </c>
      <c r="R50" s="52">
        <v>12977</v>
      </c>
      <c r="S50" s="52">
        <v>14015</v>
      </c>
      <c r="T50" s="52">
        <v>12989</v>
      </c>
      <c r="U50" s="98">
        <f t="shared" si="6"/>
        <v>-7.3207277916518043E-2</v>
      </c>
      <c r="V50" s="52">
        <f t="shared" si="0"/>
        <v>-1026</v>
      </c>
      <c r="W50" s="98">
        <f t="shared" si="7"/>
        <v>3.3191974790775715E-2</v>
      </c>
      <c r="X50" s="98">
        <f>IFERROR(T50/T48,"-")</f>
        <v>0.61320932867529032</v>
      </c>
    </row>
    <row r="51" spans="2:24" x14ac:dyDescent="0.25">
      <c r="B51" s="97" t="s">
        <v>142</v>
      </c>
      <c r="C51" s="52">
        <v>21908</v>
      </c>
      <c r="D51" s="52">
        <v>9862</v>
      </c>
      <c r="E51" s="52">
        <v>12187</v>
      </c>
      <c r="F51" s="52">
        <v>36976</v>
      </c>
      <c r="G51" s="52">
        <v>36097</v>
      </c>
      <c r="H51" s="52">
        <v>40056</v>
      </c>
      <c r="I51" s="98">
        <f t="shared" si="1"/>
        <v>0.10967670443527155</v>
      </c>
      <c r="J51" s="52">
        <f t="shared" si="2"/>
        <v>3959</v>
      </c>
      <c r="K51" s="98">
        <f t="shared" si="3"/>
        <v>0.82837319700566003</v>
      </c>
      <c r="L51" s="52">
        <f t="shared" si="4"/>
        <v>18148</v>
      </c>
      <c r="M51" s="98">
        <f t="shared" si="5"/>
        <v>9.7802089941005244E-3</v>
      </c>
      <c r="N51" s="98">
        <f>H51/H48</f>
        <v>0.18733864631271749</v>
      </c>
      <c r="O51" s="52">
        <v>2342</v>
      </c>
      <c r="P51" s="52">
        <v>0</v>
      </c>
      <c r="Q51" s="52">
        <v>3535</v>
      </c>
      <c r="R51" s="52">
        <v>3941</v>
      </c>
      <c r="S51" s="52">
        <v>4120</v>
      </c>
      <c r="T51" s="52">
        <v>4265</v>
      </c>
      <c r="U51" s="98">
        <f t="shared" si="6"/>
        <v>3.5194174757281482E-2</v>
      </c>
      <c r="V51" s="52">
        <f t="shared" si="0"/>
        <v>145</v>
      </c>
      <c r="W51" s="98">
        <f t="shared" si="7"/>
        <v>1.0080108858013956E-2</v>
      </c>
      <c r="X51" s="98">
        <f>IFERROR(T51/T48,"-")</f>
        <v>0.20135020300254933</v>
      </c>
    </row>
    <row r="52" spans="2:24" ht="16.5" thickBot="1" x14ac:dyDescent="0.3">
      <c r="B52" s="137" t="s">
        <v>63</v>
      </c>
      <c r="C52" s="138">
        <v>53371</v>
      </c>
      <c r="D52" s="138">
        <v>15952</v>
      </c>
      <c r="E52" s="138">
        <v>12771</v>
      </c>
      <c r="F52" s="138">
        <v>33151</v>
      </c>
      <c r="G52" s="138">
        <v>36262</v>
      </c>
      <c r="H52" s="138">
        <v>37504</v>
      </c>
      <c r="I52" s="139">
        <f t="shared" si="1"/>
        <v>3.4250730792565243E-2</v>
      </c>
      <c r="J52" s="138">
        <f t="shared" si="2"/>
        <v>1242</v>
      </c>
      <c r="K52" s="139">
        <f t="shared" si="3"/>
        <v>-0.29729628449907253</v>
      </c>
      <c r="L52" s="138">
        <f t="shared" si="4"/>
        <v>-15867</v>
      </c>
      <c r="M52" s="139">
        <f t="shared" si="5"/>
        <v>9.1571040072584899E-3</v>
      </c>
      <c r="N52" s="139">
        <f>H52/H48</f>
        <v>0.17540315037228271</v>
      </c>
      <c r="O52" s="138">
        <v>5164</v>
      </c>
      <c r="P52" s="138">
        <v>1176</v>
      </c>
      <c r="Q52" s="138">
        <v>2176</v>
      </c>
      <c r="R52" s="138">
        <v>3212</v>
      </c>
      <c r="S52" s="138">
        <v>3971</v>
      </c>
      <c r="T52" s="138">
        <v>3928</v>
      </c>
      <c r="U52" s="139">
        <f t="shared" si="6"/>
        <v>-1.0828506673381977E-2</v>
      </c>
      <c r="V52" s="138">
        <f t="shared" si="0"/>
        <v>-43</v>
      </c>
      <c r="W52" s="139">
        <f t="shared" si="7"/>
        <v>8.2155061283787929E-3</v>
      </c>
      <c r="X52" s="139">
        <f>IFERROR(T52/T48,"-")</f>
        <v>0.18544046832216032</v>
      </c>
    </row>
    <row r="53" spans="2:24" ht="15.75" x14ac:dyDescent="0.25">
      <c r="B53" s="130" t="s">
        <v>53</v>
      </c>
      <c r="C53" s="131">
        <f t="shared" ref="C53:H56" si="8">C6-C11-C16-C21-C26-C30-C35-C39-C44-C48</f>
        <v>95406</v>
      </c>
      <c r="D53" s="131">
        <f t="shared" si="8"/>
        <v>133502</v>
      </c>
      <c r="E53" s="131">
        <f t="shared" si="8"/>
        <v>42879</v>
      </c>
      <c r="F53" s="131">
        <f t="shared" si="8"/>
        <v>81548</v>
      </c>
      <c r="G53" s="131">
        <f t="shared" si="8"/>
        <v>89780</v>
      </c>
      <c r="H53" s="131">
        <f t="shared" si="8"/>
        <v>94601</v>
      </c>
      <c r="I53" s="132">
        <f t="shared" si="1"/>
        <v>5.3697928269102357E-2</v>
      </c>
      <c r="J53" s="131">
        <f t="shared" si="2"/>
        <v>4821</v>
      </c>
      <c r="K53" s="132">
        <f t="shared" si="3"/>
        <v>-8.4376244680628432E-3</v>
      </c>
      <c r="L53" s="131">
        <f t="shared" si="4"/>
        <v>-805</v>
      </c>
      <c r="M53" s="132">
        <f t="shared" si="5"/>
        <v>2.309810143426462E-2</v>
      </c>
      <c r="N53" s="133">
        <f>H53/H53</f>
        <v>1</v>
      </c>
      <c r="O53" s="131">
        <v>8015</v>
      </c>
      <c r="P53" s="131">
        <v>3786</v>
      </c>
      <c r="Q53" s="131">
        <v>7762</v>
      </c>
      <c r="R53" s="131">
        <v>9104</v>
      </c>
      <c r="S53" s="131">
        <v>10225</v>
      </c>
      <c r="T53" s="131">
        <v>11098</v>
      </c>
      <c r="U53" s="132">
        <f t="shared" si="6"/>
        <v>8.5378973105134426E-2</v>
      </c>
      <c r="V53" s="131">
        <f t="shared" si="0"/>
        <v>873</v>
      </c>
      <c r="W53" s="132">
        <f t="shared" si="7"/>
        <v>2.3285793210697552E-2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92030</v>
      </c>
      <c r="D54" s="135">
        <f t="shared" si="8"/>
        <v>100711</v>
      </c>
      <c r="E54" s="135">
        <f t="shared" si="8"/>
        <v>44448</v>
      </c>
      <c r="F54" s="135">
        <f t="shared" si="8"/>
        <v>78991</v>
      </c>
      <c r="G54" s="135">
        <f t="shared" si="8"/>
        <v>82998</v>
      </c>
      <c r="H54" s="135">
        <f t="shared" si="8"/>
        <v>86316</v>
      </c>
      <c r="I54" s="136">
        <f t="shared" si="1"/>
        <v>3.9976866912455611E-2</v>
      </c>
      <c r="J54" s="135">
        <f t="shared" si="2"/>
        <v>3318</v>
      </c>
      <c r="K54" s="136">
        <f t="shared" si="3"/>
        <v>-6.2088449418667868E-2</v>
      </c>
      <c r="L54" s="135">
        <f t="shared" si="4"/>
        <v>-5714</v>
      </c>
      <c r="M54" s="136">
        <f t="shared" si="5"/>
        <v>2.1075207697592892E-2</v>
      </c>
      <c r="N54" s="136">
        <f>H54/H53</f>
        <v>0.91242164459149477</v>
      </c>
      <c r="O54" s="135">
        <v>7620</v>
      </c>
      <c r="P54" s="135">
        <v>3765</v>
      </c>
      <c r="Q54" s="135">
        <v>7704</v>
      </c>
      <c r="R54" s="135">
        <v>8796</v>
      </c>
      <c r="S54" s="135">
        <v>9444</v>
      </c>
      <c r="T54" s="135">
        <v>10242</v>
      </c>
      <c r="U54" s="136">
        <f t="shared" si="6"/>
        <v>8.4498094027954274E-2</v>
      </c>
      <c r="V54" s="135">
        <f t="shared" si="0"/>
        <v>798</v>
      </c>
      <c r="W54" s="136">
        <f t="shared" si="7"/>
        <v>2.2498004951811913E-2</v>
      </c>
      <c r="X54" s="136">
        <f>IFERROR(T54/T53,"-")</f>
        <v>0.92286898540277529</v>
      </c>
    </row>
    <row r="55" spans="2:24" x14ac:dyDescent="0.25">
      <c r="B55" s="97" t="s">
        <v>140</v>
      </c>
      <c r="C55" s="52">
        <f t="shared" si="8"/>
        <v>81445</v>
      </c>
      <c r="D55" s="52">
        <f t="shared" si="8"/>
        <v>104208</v>
      </c>
      <c r="E55" s="52">
        <f t="shared" si="8"/>
        <v>124872</v>
      </c>
      <c r="F55" s="52">
        <f t="shared" si="8"/>
        <v>291205</v>
      </c>
      <c r="G55" s="52">
        <f t="shared" si="8"/>
        <v>266200</v>
      </c>
      <c r="H55" s="52">
        <f t="shared" si="8"/>
        <v>337797</v>
      </c>
      <c r="I55" s="98">
        <f t="shared" si="1"/>
        <v>0.26895942900075132</v>
      </c>
      <c r="J55" s="52">
        <f t="shared" si="2"/>
        <v>71597</v>
      </c>
      <c r="K55" s="98">
        <f t="shared" si="3"/>
        <v>3.1475474246423971</v>
      </c>
      <c r="L55" s="52">
        <f t="shared" si="4"/>
        <v>256352</v>
      </c>
      <c r="M55" s="98">
        <f t="shared" si="5"/>
        <v>8.2477662711707977E-2</v>
      </c>
      <c r="N55" s="98">
        <f>H55/H53</f>
        <v>3.5707550660141014</v>
      </c>
      <c r="O55" s="52">
        <v>5660</v>
      </c>
      <c r="P55" s="52">
        <v>2145</v>
      </c>
      <c r="Q55" s="52">
        <v>5920</v>
      </c>
      <c r="R55" s="52">
        <v>6631</v>
      </c>
      <c r="S55" s="52">
        <v>6908</v>
      </c>
      <c r="T55" s="52">
        <v>7159</v>
      </c>
      <c r="U55" s="98">
        <f t="shared" si="6"/>
        <v>3.6334684423856345E-2</v>
      </c>
      <c r="V55" s="52">
        <f t="shared" si="0"/>
        <v>251</v>
      </c>
      <c r="W55" s="98">
        <f t="shared" si="7"/>
        <v>1.696046735282683E-2</v>
      </c>
      <c r="X55" s="98">
        <f>IFERROR(T55/T53,"-")</f>
        <v>0.6450711839971166</v>
      </c>
    </row>
    <row r="56" spans="2:24" x14ac:dyDescent="0.25">
      <c r="B56" s="97" t="s">
        <v>142</v>
      </c>
      <c r="C56" s="52">
        <f t="shared" si="8"/>
        <v>39620</v>
      </c>
      <c r="D56" s="52">
        <f t="shared" si="8"/>
        <v>43327</v>
      </c>
      <c r="E56" s="52">
        <f t="shared" si="8"/>
        <v>38837</v>
      </c>
      <c r="F56" s="52">
        <f t="shared" si="8"/>
        <v>60778</v>
      </c>
      <c r="G56" s="52">
        <f t="shared" si="8"/>
        <v>86961</v>
      </c>
      <c r="H56" s="52">
        <f t="shared" si="8"/>
        <v>83628</v>
      </c>
      <c r="I56" s="98">
        <f t="shared" si="1"/>
        <v>-3.8327526132404199E-2</v>
      </c>
      <c r="J56" s="52">
        <f t="shared" si="2"/>
        <v>-3333</v>
      </c>
      <c r="K56" s="98">
        <f t="shared" si="3"/>
        <v>1.1107521453811207</v>
      </c>
      <c r="L56" s="52">
        <f t="shared" si="4"/>
        <v>44008</v>
      </c>
      <c r="M56" s="98">
        <f t="shared" si="5"/>
        <v>2.0418896488881531E-2</v>
      </c>
      <c r="N56" s="98">
        <f>H56/H53</f>
        <v>0.88400756863035279</v>
      </c>
      <c r="O56" s="52">
        <v>1960</v>
      </c>
      <c r="P56" s="52">
        <v>1620</v>
      </c>
      <c r="Q56" s="52">
        <v>1784</v>
      </c>
      <c r="R56" s="52">
        <v>2165</v>
      </c>
      <c r="S56" s="52">
        <v>2536</v>
      </c>
      <c r="T56" s="52">
        <v>3083</v>
      </c>
      <c r="U56" s="98">
        <f t="shared" si="6"/>
        <v>0.21569400630914837</v>
      </c>
      <c r="V56" s="52">
        <f t="shared" si="0"/>
        <v>547</v>
      </c>
      <c r="W56" s="98">
        <f t="shared" si="7"/>
        <v>5.5375375989850832E-3</v>
      </c>
      <c r="X56" s="98">
        <f>IFERROR(T56/T53,"-")</f>
        <v>0.27779780140565868</v>
      </c>
    </row>
    <row r="57" spans="2:24" ht="15.75" x14ac:dyDescent="0.25">
      <c r="B57" s="137" t="s">
        <v>63</v>
      </c>
      <c r="C57" s="138">
        <f>C53-C54</f>
        <v>3376</v>
      </c>
      <c r="D57" s="138">
        <f t="shared" ref="D57:H57" si="9">D53-D54</f>
        <v>32791</v>
      </c>
      <c r="E57" s="138">
        <f t="shared" si="9"/>
        <v>-1569</v>
      </c>
      <c r="F57" s="138">
        <f t="shared" si="9"/>
        <v>2557</v>
      </c>
      <c r="G57" s="138">
        <f t="shared" si="9"/>
        <v>6782</v>
      </c>
      <c r="H57" s="138">
        <f t="shared" si="9"/>
        <v>8285</v>
      </c>
      <c r="I57" s="139">
        <f t="shared" si="1"/>
        <v>0.22161604246534949</v>
      </c>
      <c r="J57" s="138">
        <f t="shared" si="2"/>
        <v>1503</v>
      </c>
      <c r="K57" s="139">
        <f t="shared" si="3"/>
        <v>1.4540876777251186</v>
      </c>
      <c r="L57" s="138">
        <f t="shared" si="4"/>
        <v>4909</v>
      </c>
      <c r="M57" s="139">
        <f t="shared" si="5"/>
        <v>2.0228937366717306E-3</v>
      </c>
      <c r="N57" s="139">
        <f>H57/H53</f>
        <v>8.7578355408505199E-2</v>
      </c>
      <c r="O57" s="138">
        <v>606</v>
      </c>
      <c r="P57" s="138">
        <v>51</v>
      </c>
      <c r="Q57" s="138">
        <v>919</v>
      </c>
      <c r="R57" s="138">
        <v>789</v>
      </c>
      <c r="S57" s="138">
        <v>1370</v>
      </c>
      <c r="T57" s="138">
        <v>3865</v>
      </c>
      <c r="U57" s="139">
        <f t="shared" si="6"/>
        <v>1.8211678832116789</v>
      </c>
      <c r="V57" s="138">
        <f t="shared" si="0"/>
        <v>2495</v>
      </c>
      <c r="W57" s="139">
        <f t="shared" si="7"/>
        <v>2.0180679748726237E-3</v>
      </c>
      <c r="X57" s="139">
        <f>IFERROR(T57/T53,"-")</f>
        <v>0.34826094791854389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54FE7-8F19-43A0-BAE7-B8D8A9CB37E6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52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272428</v>
      </c>
      <c r="R8" s="155">
        <v>250224</v>
      </c>
      <c r="S8" s="155">
        <v>96681</v>
      </c>
      <c r="T8" s="155">
        <v>140346</v>
      </c>
      <c r="U8" s="155">
        <v>257117</v>
      </c>
      <c r="V8" s="155">
        <v>278594</v>
      </c>
      <c r="W8" s="156">
        <f>IFERROR(V8/U8-1,"-")</f>
        <v>8.3530066078866927E-2</v>
      </c>
      <c r="X8" s="156">
        <f>IFERROR(V8/S8-1,"-")</f>
        <v>1.8815796278482844</v>
      </c>
      <c r="Y8" s="155">
        <f>V8-U8</f>
        <v>21477</v>
      </c>
      <c r="Z8" s="155">
        <f>V8-S8</f>
        <v>181913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51968</v>
      </c>
      <c r="R9" s="158">
        <v>45577</v>
      </c>
      <c r="S9" s="158">
        <v>26839</v>
      </c>
      <c r="T9" s="158">
        <v>45216</v>
      </c>
      <c r="U9" s="158">
        <v>29061</v>
      </c>
      <c r="V9" s="158">
        <v>32018</v>
      </c>
      <c r="W9" s="159">
        <f>IFERROR(V9/U9-1,"-")</f>
        <v>0.10175148824885594</v>
      </c>
      <c r="X9" s="160">
        <f t="shared" ref="X9:X20" si="3">IFERROR(V9/S9-1,"-")</f>
        <v>0.19296546071016052</v>
      </c>
      <c r="Y9" s="158">
        <f t="shared" ref="Y9:Y19" si="4">V9-U9</f>
        <v>2957</v>
      </c>
      <c r="Z9" s="158">
        <f t="shared" ref="Z9:Z20" si="5">V9-S9</f>
        <v>5179</v>
      </c>
      <c r="AA9" s="159">
        <f>V9/V$8</f>
        <v>0.1149270982146062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36715</v>
      </c>
      <c r="R10" s="163">
        <v>24890</v>
      </c>
      <c r="S10" s="163">
        <v>20058</v>
      </c>
      <c r="T10" s="163">
        <v>34195</v>
      </c>
      <c r="U10" s="163">
        <v>19943</v>
      </c>
      <c r="V10" s="163">
        <v>20738</v>
      </c>
      <c r="W10" s="164">
        <f>IFERROR(V10/U10-1,"-")</f>
        <v>3.9863611292182632E-2</v>
      </c>
      <c r="X10" s="165">
        <f t="shared" si="3"/>
        <v>3.3901685113171709E-2</v>
      </c>
      <c r="Y10" s="163">
        <f t="shared" si="4"/>
        <v>795</v>
      </c>
      <c r="Z10" s="163">
        <f t="shared" si="5"/>
        <v>680</v>
      </c>
      <c r="AA10" s="164">
        <f>V10/V$8</f>
        <v>7.4438071171669173E-2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15253</v>
      </c>
      <c r="R11" s="163">
        <v>20687</v>
      </c>
      <c r="S11" s="163">
        <v>6781</v>
      </c>
      <c r="T11" s="163">
        <v>11021</v>
      </c>
      <c r="U11" s="163">
        <v>9118</v>
      </c>
      <c r="V11" s="163">
        <v>11280</v>
      </c>
      <c r="W11" s="164">
        <f>IFERROR(V11/U11-1,"-")</f>
        <v>0.23711340206185572</v>
      </c>
      <c r="X11" s="165">
        <f t="shared" si="3"/>
        <v>0.66347146438578375</v>
      </c>
      <c r="Y11" s="163">
        <f t="shared" si="4"/>
        <v>2162</v>
      </c>
      <c r="Z11" s="163">
        <f t="shared" si="5"/>
        <v>4499</v>
      </c>
      <c r="AA11" s="164">
        <f>V11/V$8</f>
        <v>4.0489027042937033E-2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220460</v>
      </c>
      <c r="R12" s="158">
        <v>204647</v>
      </c>
      <c r="S12" s="158">
        <v>69842</v>
      </c>
      <c r="T12" s="158">
        <v>95130</v>
      </c>
      <c r="U12" s="158">
        <v>228056</v>
      </c>
      <c r="V12" s="158">
        <v>246576</v>
      </c>
      <c r="W12" s="159">
        <f>IFERROR(V12/U12-1,"-")</f>
        <v>8.1208124320342412E-2</v>
      </c>
      <c r="X12" s="160">
        <f t="shared" si="3"/>
        <v>2.5304830904040547</v>
      </c>
      <c r="Y12" s="158">
        <f t="shared" si="4"/>
        <v>18520</v>
      </c>
      <c r="Z12" s="158">
        <f t="shared" si="5"/>
        <v>176734</v>
      </c>
      <c r="AA12" s="159">
        <f>V12/V$8</f>
        <v>0.88507290178539377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111248</v>
      </c>
      <c r="R13" s="163">
        <v>100583</v>
      </c>
      <c r="S13" s="163">
        <v>26093</v>
      </c>
      <c r="T13" s="163">
        <v>26467</v>
      </c>
      <c r="U13" s="163">
        <v>96562</v>
      </c>
      <c r="V13" s="163">
        <v>105830</v>
      </c>
      <c r="W13" s="164">
        <f t="shared" ref="W13:W20" si="8">IFERROR(V13/U13-1,"-")</f>
        <v>9.5979785008595497E-2</v>
      </c>
      <c r="X13" s="165">
        <f t="shared" si="3"/>
        <v>3.0558770551488905</v>
      </c>
      <c r="Y13" s="163">
        <f t="shared" si="4"/>
        <v>9268</v>
      </c>
      <c r="Z13" s="163">
        <f t="shared" si="5"/>
        <v>79737</v>
      </c>
      <c r="AA13" s="164">
        <f t="shared" ref="AA13:AA20" si="9">V13/V$8</f>
        <v>0.37987178474769734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15410</v>
      </c>
      <c r="R14" s="163">
        <v>15093</v>
      </c>
      <c r="S14" s="163">
        <v>6042</v>
      </c>
      <c r="T14" s="163">
        <v>9298</v>
      </c>
      <c r="U14" s="163">
        <v>16587</v>
      </c>
      <c r="V14" s="163">
        <v>20785</v>
      </c>
      <c r="W14" s="164">
        <f t="shared" si="8"/>
        <v>0.25308976909628011</v>
      </c>
      <c r="X14" s="165">
        <f t="shared" si="3"/>
        <v>2.4400860642171467</v>
      </c>
      <c r="Y14" s="163">
        <f t="shared" si="4"/>
        <v>4198</v>
      </c>
      <c r="Z14" s="163">
        <f t="shared" si="5"/>
        <v>14743</v>
      </c>
      <c r="AA14" s="164">
        <f t="shared" si="9"/>
        <v>7.460677545101474E-2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24474</v>
      </c>
      <c r="R15" s="163">
        <v>19622</v>
      </c>
      <c r="S15" s="163">
        <v>6586</v>
      </c>
      <c r="T15" s="163">
        <v>15246</v>
      </c>
      <c r="U15" s="163">
        <v>26940</v>
      </c>
      <c r="V15" s="163">
        <v>25089</v>
      </c>
      <c r="W15" s="164">
        <f t="shared" si="8"/>
        <v>-6.8708240534521181E-2</v>
      </c>
      <c r="X15" s="165">
        <f t="shared" si="3"/>
        <v>2.8094442757364106</v>
      </c>
      <c r="Y15" s="163">
        <f t="shared" si="4"/>
        <v>-1851</v>
      </c>
      <c r="Z15" s="163">
        <f t="shared" si="5"/>
        <v>18503</v>
      </c>
      <c r="AA15" s="164">
        <f t="shared" si="9"/>
        <v>9.0055780095766605E-2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4413</v>
      </c>
      <c r="R16" s="163">
        <v>3955</v>
      </c>
      <c r="S16" s="163">
        <v>1273</v>
      </c>
      <c r="T16" s="163">
        <v>4366</v>
      </c>
      <c r="U16" s="163">
        <v>9965</v>
      </c>
      <c r="V16" s="163">
        <v>8878</v>
      </c>
      <c r="W16" s="164">
        <f t="shared" si="8"/>
        <v>-0.10908178625188159</v>
      </c>
      <c r="X16" s="165">
        <f t="shared" si="3"/>
        <v>5.9740769835035348</v>
      </c>
      <c r="Y16" s="163">
        <f t="shared" si="4"/>
        <v>-1087</v>
      </c>
      <c r="Z16" s="163">
        <f t="shared" si="5"/>
        <v>7605</v>
      </c>
      <c r="AA16" s="164">
        <f t="shared" si="9"/>
        <v>3.186716153255275E-2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4348</v>
      </c>
      <c r="R17" s="163">
        <v>4225</v>
      </c>
      <c r="S17" s="163">
        <v>1935</v>
      </c>
      <c r="T17" s="163">
        <v>3344</v>
      </c>
      <c r="U17" s="163">
        <v>4569</v>
      </c>
      <c r="V17" s="163">
        <v>5490</v>
      </c>
      <c r="W17" s="164">
        <f t="shared" si="8"/>
        <v>0.20157583716349303</v>
      </c>
      <c r="X17" s="165">
        <f t="shared" si="3"/>
        <v>1.8372093023255816</v>
      </c>
      <c r="Y17" s="163">
        <f t="shared" si="4"/>
        <v>921</v>
      </c>
      <c r="Z17" s="163">
        <f t="shared" si="5"/>
        <v>3555</v>
      </c>
      <c r="AA17" s="164">
        <f t="shared" si="9"/>
        <v>1.9706095608663505E-2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2096</v>
      </c>
      <c r="R18" s="163">
        <v>2428</v>
      </c>
      <c r="S18" s="163">
        <v>1979</v>
      </c>
      <c r="T18" s="163">
        <v>1422</v>
      </c>
      <c r="U18" s="163">
        <v>3324</v>
      </c>
      <c r="V18" s="163">
        <v>3691</v>
      </c>
      <c r="W18" s="164">
        <f t="shared" si="8"/>
        <v>0.11040914560770165</v>
      </c>
      <c r="X18" s="165">
        <f t="shared" si="3"/>
        <v>0.86508337544214253</v>
      </c>
      <c r="Y18" s="163">
        <f t="shared" si="4"/>
        <v>367</v>
      </c>
      <c r="Z18" s="163">
        <f t="shared" si="5"/>
        <v>1712</v>
      </c>
      <c r="AA18" s="164">
        <f t="shared" si="9"/>
        <v>1.3248670107755371E-2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10395</v>
      </c>
      <c r="R19" s="163">
        <v>6221</v>
      </c>
      <c r="S19" s="163">
        <v>4050</v>
      </c>
      <c r="T19" s="163">
        <v>947</v>
      </c>
      <c r="U19" s="163">
        <v>2079</v>
      </c>
      <c r="V19" s="163">
        <v>2885</v>
      </c>
      <c r="W19" s="164">
        <f t="shared" si="8"/>
        <v>0.38768638768638763</v>
      </c>
      <c r="X19" s="165">
        <f t="shared" si="3"/>
        <v>-0.28765432098765431</v>
      </c>
      <c r="Y19" s="163">
        <f t="shared" si="4"/>
        <v>806</v>
      </c>
      <c r="Z19" s="163">
        <f t="shared" si="5"/>
        <v>-1165</v>
      </c>
      <c r="AA19" s="164">
        <f t="shared" si="9"/>
        <v>1.0355571189616431E-2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48076</v>
      </c>
      <c r="R20" s="169">
        <f t="shared" si="11"/>
        <v>52520</v>
      </c>
      <c r="S20" s="169">
        <f t="shared" si="11"/>
        <v>21884</v>
      </c>
      <c r="T20" s="169">
        <f t="shared" si="11"/>
        <v>34040</v>
      </c>
      <c r="U20" s="169">
        <f t="shared" si="11"/>
        <v>68030</v>
      </c>
      <c r="V20" s="169">
        <f t="shared" si="11"/>
        <v>73928</v>
      </c>
      <c r="W20" s="170">
        <f t="shared" si="8"/>
        <v>8.6697045421137764E-2</v>
      </c>
      <c r="X20" s="171">
        <f t="shared" si="3"/>
        <v>2.3781758362273808</v>
      </c>
      <c r="Y20" s="169">
        <f>V20-U20</f>
        <v>5898</v>
      </c>
      <c r="Z20" s="169">
        <f t="shared" si="5"/>
        <v>52044</v>
      </c>
      <c r="AA20" s="170">
        <f t="shared" si="9"/>
        <v>0.26536106305232704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F0F4A-276C-4335-B345-F4E3F8EEEA0B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260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234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52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461475</v>
      </c>
      <c r="D11" s="176">
        <v>123422</v>
      </c>
      <c r="E11" s="176">
        <v>325738</v>
      </c>
      <c r="F11" s="176">
        <v>465229</v>
      </c>
      <c r="G11" s="176">
        <v>499749</v>
      </c>
      <c r="H11" s="176">
        <v>518511</v>
      </c>
      <c r="I11" s="177">
        <f t="shared" ref="I11:I23" si="0">IFERROR(H11/G11-1,"-")</f>
        <v>3.7542846508947569E-2</v>
      </c>
      <c r="J11" s="177">
        <f t="shared" ref="J11:J23" si="1">IFERROR(H11/C11-1,"-")</f>
        <v>0.12359499431171783</v>
      </c>
      <c r="K11" s="177">
        <f>H11/H11</f>
        <v>1</v>
      </c>
      <c r="L11" s="79"/>
      <c r="M11" s="79"/>
      <c r="N11" s="154" t="s">
        <v>68</v>
      </c>
      <c r="O11" s="176">
        <v>26444</v>
      </c>
      <c r="P11" s="176">
        <v>17890</v>
      </c>
      <c r="Q11" s="176">
        <v>24264</v>
      </c>
      <c r="R11" s="176">
        <v>26447</v>
      </c>
      <c r="S11" s="176">
        <v>25421</v>
      </c>
      <c r="T11" s="177">
        <f t="shared" ref="T11:T23" si="2">IFERROR(S11/R11-1,"-")</f>
        <v>-3.8794570272620676E-2</v>
      </c>
      <c r="U11" s="177">
        <f t="shared" ref="U11:U23" si="3">IFERROR(S11/O11-1,"-")</f>
        <v>-3.8685524126455872E-2</v>
      </c>
      <c r="V11" s="177">
        <f>S11/S11</f>
        <v>1</v>
      </c>
    </row>
    <row r="12" spans="1:22" x14ac:dyDescent="0.25">
      <c r="B12" s="157" t="s">
        <v>97</v>
      </c>
      <c r="C12" s="158">
        <v>107730</v>
      </c>
      <c r="D12" s="158">
        <v>78206</v>
      </c>
      <c r="E12" s="158">
        <v>107944</v>
      </c>
      <c r="F12" s="158">
        <v>106792</v>
      </c>
      <c r="G12" s="158">
        <v>113306</v>
      </c>
      <c r="H12" s="158">
        <v>112486</v>
      </c>
      <c r="I12" s="159">
        <f t="shared" si="0"/>
        <v>-7.2370395212962846E-3</v>
      </c>
      <c r="J12" s="160">
        <f t="shared" si="1"/>
        <v>4.4147405550914343E-2</v>
      </c>
      <c r="K12" s="159">
        <f>H12/H11</f>
        <v>0.21694043135054031</v>
      </c>
      <c r="L12" s="79"/>
      <c r="M12" s="79"/>
      <c r="N12" s="157" t="s">
        <v>97</v>
      </c>
      <c r="O12" s="158">
        <v>6360</v>
      </c>
      <c r="P12" s="158">
        <v>5654</v>
      </c>
      <c r="Q12" s="158">
        <v>3786</v>
      </c>
      <c r="R12" s="158">
        <v>3753</v>
      </c>
      <c r="S12" s="158">
        <v>3212</v>
      </c>
      <c r="T12" s="159">
        <f t="shared" si="2"/>
        <v>-0.14415134559019449</v>
      </c>
      <c r="U12" s="160">
        <f t="shared" si="3"/>
        <v>-0.4949685534591195</v>
      </c>
      <c r="V12" s="159">
        <f>S12/S11</f>
        <v>0.12635222847252273</v>
      </c>
    </row>
    <row r="13" spans="1:22" x14ac:dyDescent="0.25">
      <c r="B13" s="162" t="s">
        <v>103</v>
      </c>
      <c r="C13" s="163">
        <v>40072</v>
      </c>
      <c r="D13" s="163">
        <v>33289</v>
      </c>
      <c r="E13" s="163">
        <v>46433</v>
      </c>
      <c r="F13" s="163">
        <v>39705</v>
      </c>
      <c r="G13" s="163">
        <v>48831</v>
      </c>
      <c r="H13" s="163">
        <v>44712</v>
      </c>
      <c r="I13" s="164">
        <f t="shared" si="0"/>
        <v>-8.4352153345211067E-2</v>
      </c>
      <c r="J13" s="165">
        <f t="shared" si="1"/>
        <v>0.11579157516470362</v>
      </c>
      <c r="K13" s="164">
        <f>H13/H11</f>
        <v>8.6231536071558756E-2</v>
      </c>
      <c r="L13" s="79"/>
      <c r="M13" s="79"/>
      <c r="N13" s="162" t="s">
        <v>103</v>
      </c>
      <c r="O13" s="163">
        <v>2001</v>
      </c>
      <c r="P13" s="163">
        <v>4018</v>
      </c>
      <c r="Q13" s="163">
        <v>2710</v>
      </c>
      <c r="R13" s="163">
        <v>2511</v>
      </c>
      <c r="S13" s="163">
        <v>1803</v>
      </c>
      <c r="T13" s="164">
        <f t="shared" si="2"/>
        <v>-0.28195937873357224</v>
      </c>
      <c r="U13" s="165">
        <f t="shared" si="3"/>
        <v>-9.8950524737631218E-2</v>
      </c>
      <c r="V13" s="164">
        <f>S13/S11</f>
        <v>7.0925612682427919E-2</v>
      </c>
    </row>
    <row r="14" spans="1:22" x14ac:dyDescent="0.25">
      <c r="B14" s="162" t="s">
        <v>100</v>
      </c>
      <c r="C14" s="163">
        <v>67658</v>
      </c>
      <c r="D14" s="163">
        <v>44917</v>
      </c>
      <c r="E14" s="163">
        <v>61511</v>
      </c>
      <c r="F14" s="163">
        <v>67087</v>
      </c>
      <c r="G14" s="163">
        <v>64475</v>
      </c>
      <c r="H14" s="163">
        <v>67774</v>
      </c>
      <c r="I14" s="164">
        <f t="shared" si="0"/>
        <v>5.1167119038386888E-2</v>
      </c>
      <c r="J14" s="165">
        <f t="shared" si="1"/>
        <v>1.7145053060982907E-3</v>
      </c>
      <c r="K14" s="164">
        <f>H14/H11</f>
        <v>0.13070889527898155</v>
      </c>
      <c r="L14" s="79"/>
      <c r="M14" s="79"/>
      <c r="N14" s="162" t="s">
        <v>100</v>
      </c>
      <c r="O14" s="163">
        <v>4359</v>
      </c>
      <c r="P14" s="163">
        <v>1636</v>
      </c>
      <c r="Q14" s="163">
        <v>1076</v>
      </c>
      <c r="R14" s="163">
        <v>1242</v>
      </c>
      <c r="S14" s="163">
        <v>1409</v>
      </c>
      <c r="T14" s="164">
        <f t="shared" si="2"/>
        <v>0.1344605475040257</v>
      </c>
      <c r="U14" s="165">
        <f t="shared" si="3"/>
        <v>-0.67676072493691208</v>
      </c>
      <c r="V14" s="164">
        <f>S14/S11</f>
        <v>5.5426615790094801E-2</v>
      </c>
    </row>
    <row r="15" spans="1:22" x14ac:dyDescent="0.25">
      <c r="B15" s="157" t="s">
        <v>107</v>
      </c>
      <c r="C15" s="158">
        <v>353745</v>
      </c>
      <c r="D15" s="158">
        <v>45216</v>
      </c>
      <c r="E15" s="158">
        <v>217794</v>
      </c>
      <c r="F15" s="158">
        <v>358437</v>
      </c>
      <c r="G15" s="158">
        <v>386443</v>
      </c>
      <c r="H15" s="158">
        <v>406025</v>
      </c>
      <c r="I15" s="159">
        <f t="shared" si="0"/>
        <v>5.067241481926188E-2</v>
      </c>
      <c r="J15" s="160">
        <f t="shared" si="1"/>
        <v>0.14779007477137496</v>
      </c>
      <c r="K15" s="159">
        <f>H15/H11</f>
        <v>0.78305956864945969</v>
      </c>
      <c r="L15" s="79"/>
      <c r="M15" s="79"/>
      <c r="N15" s="157" t="s">
        <v>107</v>
      </c>
      <c r="O15" s="158">
        <v>20084</v>
      </c>
      <c r="P15" s="158">
        <v>12236</v>
      </c>
      <c r="Q15" s="158">
        <v>20478</v>
      </c>
      <c r="R15" s="158">
        <v>22694</v>
      </c>
      <c r="S15" s="158">
        <v>22209</v>
      </c>
      <c r="T15" s="159">
        <f t="shared" si="2"/>
        <v>-2.1371287564995178E-2</v>
      </c>
      <c r="U15" s="160">
        <f t="shared" si="3"/>
        <v>0.10580561641107344</v>
      </c>
      <c r="V15" s="159">
        <f>S15/S11</f>
        <v>0.8736477715274773</v>
      </c>
    </row>
    <row r="16" spans="1:22" x14ac:dyDescent="0.25">
      <c r="B16" s="162" t="s">
        <v>110</v>
      </c>
      <c r="C16" s="163">
        <v>178903</v>
      </c>
      <c r="D16" s="163">
        <v>12290</v>
      </c>
      <c r="E16" s="163">
        <v>77013</v>
      </c>
      <c r="F16" s="163">
        <v>190060</v>
      </c>
      <c r="G16" s="163">
        <v>208939</v>
      </c>
      <c r="H16" s="163">
        <v>216324</v>
      </c>
      <c r="I16" s="164">
        <f t="shared" si="0"/>
        <v>3.5345244305754253E-2</v>
      </c>
      <c r="J16" s="165">
        <f t="shared" si="1"/>
        <v>0.20916921460232629</v>
      </c>
      <c r="K16" s="164">
        <f>H16/H11</f>
        <v>0.41720233514814536</v>
      </c>
      <c r="L16" s="79"/>
      <c r="M16" s="79"/>
      <c r="N16" s="162" t="s">
        <v>110</v>
      </c>
      <c r="O16" s="163">
        <v>10959</v>
      </c>
      <c r="P16" s="163">
        <v>3384</v>
      </c>
      <c r="Q16" s="163">
        <v>10235</v>
      </c>
      <c r="R16" s="163">
        <v>11415</v>
      </c>
      <c r="S16" s="163">
        <v>11236</v>
      </c>
      <c r="T16" s="164">
        <f t="shared" si="2"/>
        <v>-1.5681121331581283E-2</v>
      </c>
      <c r="U16" s="165">
        <f t="shared" si="3"/>
        <v>2.5276028834747777E-2</v>
      </c>
      <c r="V16" s="164">
        <f>S16/S11</f>
        <v>0.44199677432044371</v>
      </c>
    </row>
    <row r="17" spans="1:22" x14ac:dyDescent="0.25">
      <c r="B17" s="162" t="s">
        <v>113</v>
      </c>
      <c r="C17" s="163">
        <v>49048</v>
      </c>
      <c r="D17" s="163">
        <v>3983</v>
      </c>
      <c r="E17" s="163">
        <v>35334</v>
      </c>
      <c r="F17" s="163">
        <v>35336</v>
      </c>
      <c r="G17" s="163">
        <v>38233</v>
      </c>
      <c r="H17" s="163">
        <v>37362</v>
      </c>
      <c r="I17" s="164">
        <f t="shared" si="0"/>
        <v>-2.2781366882012932E-2</v>
      </c>
      <c r="J17" s="165">
        <f t="shared" si="1"/>
        <v>-0.23825640189202413</v>
      </c>
      <c r="K17" s="164">
        <f>H17/H11</f>
        <v>7.2056330531078419E-2</v>
      </c>
      <c r="L17" s="79"/>
      <c r="M17" s="79"/>
      <c r="N17" s="162" t="s">
        <v>113</v>
      </c>
      <c r="O17" s="163">
        <v>1672</v>
      </c>
      <c r="P17" s="163">
        <v>962</v>
      </c>
      <c r="Q17" s="163">
        <v>1370</v>
      </c>
      <c r="R17" s="163">
        <v>1837</v>
      </c>
      <c r="S17" s="163">
        <v>1470</v>
      </c>
      <c r="T17" s="164">
        <f t="shared" si="2"/>
        <v>-0.19978225367446922</v>
      </c>
      <c r="U17" s="165">
        <f t="shared" si="3"/>
        <v>-0.12081339712918659</v>
      </c>
      <c r="V17" s="164">
        <f>S17/S11</f>
        <v>5.7826206679516934E-2</v>
      </c>
    </row>
    <row r="18" spans="1:22" x14ac:dyDescent="0.25">
      <c r="B18" s="162" t="s">
        <v>116</v>
      </c>
      <c r="C18" s="163">
        <v>14012</v>
      </c>
      <c r="D18" s="163">
        <v>2626</v>
      </c>
      <c r="E18" s="163">
        <v>11705</v>
      </c>
      <c r="F18" s="163">
        <v>16234</v>
      </c>
      <c r="G18" s="163">
        <v>18305</v>
      </c>
      <c r="H18" s="163">
        <v>17983</v>
      </c>
      <c r="I18" s="164">
        <f t="shared" si="0"/>
        <v>-1.7590822179732291E-2</v>
      </c>
      <c r="J18" s="165">
        <f t="shared" si="1"/>
        <v>0.2833999429060805</v>
      </c>
      <c r="K18" s="164">
        <f>H18/H11</f>
        <v>3.4682002889041892E-2</v>
      </c>
      <c r="L18" s="79"/>
      <c r="M18" s="79"/>
      <c r="N18" s="162" t="s">
        <v>116</v>
      </c>
      <c r="O18" s="163">
        <v>1754</v>
      </c>
      <c r="P18" s="163">
        <v>1404</v>
      </c>
      <c r="Q18" s="163">
        <v>1920</v>
      </c>
      <c r="R18" s="163">
        <v>2346</v>
      </c>
      <c r="S18" s="163">
        <v>1937</v>
      </c>
      <c r="T18" s="164">
        <f t="shared" si="2"/>
        <v>-0.17433930093776639</v>
      </c>
      <c r="U18" s="165">
        <f t="shared" si="3"/>
        <v>0.10433295324971503</v>
      </c>
      <c r="V18" s="164">
        <f>S18/S11</f>
        <v>7.6196845128043741E-2</v>
      </c>
    </row>
    <row r="19" spans="1:22" x14ac:dyDescent="0.25">
      <c r="B19" s="162" t="s">
        <v>123</v>
      </c>
      <c r="C19" s="163">
        <v>12530</v>
      </c>
      <c r="D19" s="163">
        <v>626</v>
      </c>
      <c r="E19" s="163">
        <v>16171</v>
      </c>
      <c r="F19" s="163">
        <v>17018</v>
      </c>
      <c r="G19" s="163">
        <v>17333</v>
      </c>
      <c r="H19" s="163">
        <v>16397</v>
      </c>
      <c r="I19" s="164">
        <f t="shared" si="0"/>
        <v>-5.4001038481509278E-2</v>
      </c>
      <c r="J19" s="165">
        <f t="shared" si="1"/>
        <v>0.3086193136472466</v>
      </c>
      <c r="K19" s="164">
        <f>H19/H11</f>
        <v>3.1623244251327357E-2</v>
      </c>
      <c r="L19" s="79"/>
      <c r="M19" s="79"/>
      <c r="N19" s="162" t="s">
        <v>123</v>
      </c>
      <c r="O19" s="163">
        <v>393</v>
      </c>
      <c r="P19" s="163">
        <v>724</v>
      </c>
      <c r="Q19" s="163">
        <v>961</v>
      </c>
      <c r="R19" s="163">
        <v>1021</v>
      </c>
      <c r="S19" s="163">
        <v>533</v>
      </c>
      <c r="T19" s="164">
        <f t="shared" si="2"/>
        <v>-0.47796278158667971</v>
      </c>
      <c r="U19" s="165">
        <f t="shared" si="3"/>
        <v>0.35623409669211203</v>
      </c>
      <c r="V19" s="164">
        <f>S19/S11</f>
        <v>2.0966917115770426E-2</v>
      </c>
    </row>
    <row r="20" spans="1:22" x14ac:dyDescent="0.25">
      <c r="B20" s="162" t="s">
        <v>119</v>
      </c>
      <c r="C20" s="163">
        <v>12175</v>
      </c>
      <c r="D20" s="163">
        <v>9333</v>
      </c>
      <c r="E20" s="163">
        <v>14403</v>
      </c>
      <c r="F20" s="163">
        <v>12868</v>
      </c>
      <c r="G20" s="163">
        <v>13370</v>
      </c>
      <c r="H20" s="163">
        <v>13293</v>
      </c>
      <c r="I20" s="164">
        <f t="shared" si="0"/>
        <v>-5.7591623036649109E-3</v>
      </c>
      <c r="J20" s="165">
        <f t="shared" si="1"/>
        <v>9.1827515400410675E-2</v>
      </c>
      <c r="K20" s="164">
        <f>H20/H11</f>
        <v>2.5636871734640153E-2</v>
      </c>
      <c r="L20" s="79"/>
      <c r="M20" s="79"/>
      <c r="N20" s="162" t="s">
        <v>119</v>
      </c>
      <c r="O20" s="163">
        <v>448</v>
      </c>
      <c r="P20" s="163">
        <v>592</v>
      </c>
      <c r="Q20" s="163">
        <v>363</v>
      </c>
      <c r="R20" s="163">
        <v>402</v>
      </c>
      <c r="S20" s="163">
        <v>269</v>
      </c>
      <c r="T20" s="164">
        <f t="shared" si="2"/>
        <v>-0.3308457711442786</v>
      </c>
      <c r="U20" s="165">
        <f t="shared" si="3"/>
        <v>-0.3995535714285714</v>
      </c>
      <c r="V20" s="164">
        <f>S20/S11</f>
        <v>1.0581802446795956E-2</v>
      </c>
    </row>
    <row r="21" spans="1:22" x14ac:dyDescent="0.25">
      <c r="B21" s="162" t="s">
        <v>128</v>
      </c>
      <c r="C21" s="163">
        <v>2171</v>
      </c>
      <c r="D21" s="163">
        <v>53</v>
      </c>
      <c r="E21" s="163">
        <v>1052</v>
      </c>
      <c r="F21" s="163">
        <v>1557</v>
      </c>
      <c r="G21" s="163">
        <v>1535</v>
      </c>
      <c r="H21" s="163">
        <v>1846</v>
      </c>
      <c r="I21" s="164">
        <f t="shared" si="0"/>
        <v>0.20260586319218232</v>
      </c>
      <c r="J21" s="165">
        <f t="shared" si="1"/>
        <v>-0.14970059880239517</v>
      </c>
      <c r="K21" s="164">
        <f>H21/H11</f>
        <v>3.5601944799628165E-3</v>
      </c>
      <c r="L21" s="79"/>
      <c r="M21" s="79"/>
      <c r="N21" s="162" t="s">
        <v>128</v>
      </c>
      <c r="O21" s="163">
        <v>9</v>
      </c>
      <c r="P21" s="163">
        <v>3</v>
      </c>
      <c r="Q21" s="163">
        <v>22</v>
      </c>
      <c r="R21" s="163">
        <v>12</v>
      </c>
      <c r="S21" s="163">
        <v>12</v>
      </c>
      <c r="T21" s="164">
        <f t="shared" si="2"/>
        <v>0</v>
      </c>
      <c r="U21" s="165">
        <f t="shared" si="3"/>
        <v>0.33333333333333326</v>
      </c>
      <c r="V21" s="164">
        <f>S21/S11</f>
        <v>4.7205066677156679E-4</v>
      </c>
    </row>
    <row r="22" spans="1:22" x14ac:dyDescent="0.25">
      <c r="A22" s="167"/>
      <c r="B22" s="162" t="s">
        <v>131</v>
      </c>
      <c r="C22" s="163">
        <v>1515</v>
      </c>
      <c r="D22" s="163">
        <v>136</v>
      </c>
      <c r="E22" s="163">
        <v>320</v>
      </c>
      <c r="F22" s="163">
        <v>821</v>
      </c>
      <c r="G22" s="163">
        <v>1131</v>
      </c>
      <c r="H22" s="163">
        <v>638</v>
      </c>
      <c r="I22" s="164">
        <f t="shared" si="0"/>
        <v>-0.4358974358974359</v>
      </c>
      <c r="J22" s="165">
        <f t="shared" si="1"/>
        <v>-0.5788778877887788</v>
      </c>
      <c r="K22" s="164">
        <f>H22/H11</f>
        <v>1.2304464129015585E-3</v>
      </c>
      <c r="L22" s="79"/>
      <c r="M22" s="79"/>
      <c r="N22" s="162" t="s">
        <v>131</v>
      </c>
      <c r="O22" s="163">
        <v>30</v>
      </c>
      <c r="P22" s="163">
        <v>0</v>
      </c>
      <c r="Q22" s="163">
        <v>3</v>
      </c>
      <c r="R22" s="163">
        <v>11</v>
      </c>
      <c r="S22" s="163">
        <v>12</v>
      </c>
      <c r="T22" s="164">
        <f t="shared" si="2"/>
        <v>9.0909090909090828E-2</v>
      </c>
      <c r="U22" s="165">
        <f t="shared" si="3"/>
        <v>-0.6</v>
      </c>
      <c r="V22" s="164">
        <f>S22/S11</f>
        <v>4.7205066677156679E-4</v>
      </c>
    </row>
    <row r="23" spans="1:22" x14ac:dyDescent="0.25">
      <c r="B23" s="168" t="s">
        <v>145</v>
      </c>
      <c r="C23" s="169">
        <f t="shared" ref="C23:H23" si="4">C15-SUM(C16:C22)</f>
        <v>83391</v>
      </c>
      <c r="D23" s="169">
        <f t="shared" si="4"/>
        <v>16169</v>
      </c>
      <c r="E23" s="169">
        <f t="shared" si="4"/>
        <v>61796</v>
      </c>
      <c r="F23" s="169">
        <f t="shared" si="4"/>
        <v>84543</v>
      </c>
      <c r="G23" s="169">
        <f t="shared" si="4"/>
        <v>87597</v>
      </c>
      <c r="H23" s="169">
        <f t="shared" si="4"/>
        <v>102182</v>
      </c>
      <c r="I23" s="170">
        <f t="shared" si="0"/>
        <v>0.16650113588364901</v>
      </c>
      <c r="J23" s="171">
        <f t="shared" si="1"/>
        <v>0.2253360674413305</v>
      </c>
      <c r="K23" s="170">
        <f>H23/H11</f>
        <v>0.19706814320236216</v>
      </c>
      <c r="L23" s="125"/>
      <c r="M23" s="125"/>
      <c r="N23" s="168" t="s">
        <v>145</v>
      </c>
      <c r="O23" s="169">
        <f>O15-SUM(O16:O22)</f>
        <v>4819</v>
      </c>
      <c r="P23" s="169">
        <f>P15-SUM(P16:P22)</f>
        <v>5167</v>
      </c>
      <c r="Q23" s="169">
        <f>Q15-SUM(Q16:Q22)</f>
        <v>5604</v>
      </c>
      <c r="R23" s="169">
        <f>R15-SUM(R16:R22)</f>
        <v>5650</v>
      </c>
      <c r="S23" s="169">
        <f>S15-SUM(S16:S22)</f>
        <v>6740</v>
      </c>
      <c r="T23" s="170">
        <f t="shared" si="2"/>
        <v>0.19292035398230079</v>
      </c>
      <c r="U23" s="171">
        <f t="shared" si="3"/>
        <v>0.39863042124922177</v>
      </c>
      <c r="V23" s="170">
        <f>S23/S11</f>
        <v>0.26513512450336335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168508</v>
      </c>
      <c r="D25" s="176">
        <v>42210</v>
      </c>
      <c r="E25" s="176">
        <v>126117</v>
      </c>
      <c r="F25" s="176">
        <v>171345</v>
      </c>
      <c r="G25" s="176">
        <v>183654</v>
      </c>
      <c r="H25" s="176">
        <v>181999</v>
      </c>
      <c r="I25" s="177">
        <f t="shared" ref="I25:I37" si="5">IFERROR(H25/G25-1,"-")</f>
        <v>-9.0115107756977286E-3</v>
      </c>
      <c r="J25" s="177">
        <f t="shared" ref="J25:J37" si="6">IFERROR(H25/C25-1,"-")</f>
        <v>8.0061480760557302E-2</v>
      </c>
      <c r="K25" s="177">
        <f>H25/H25</f>
        <v>1</v>
      </c>
    </row>
    <row r="26" spans="1:22" x14ac:dyDescent="0.25">
      <c r="B26" s="157" t="s">
        <v>97</v>
      </c>
      <c r="C26" s="158">
        <v>26790</v>
      </c>
      <c r="D26" s="158">
        <v>26343</v>
      </c>
      <c r="E26" s="158">
        <v>30586</v>
      </c>
      <c r="F26" s="158">
        <v>22949</v>
      </c>
      <c r="G26" s="158">
        <v>20260</v>
      </c>
      <c r="H26" s="158">
        <v>18598</v>
      </c>
      <c r="I26" s="159">
        <f t="shared" si="5"/>
        <v>-8.2033563672260557E-2</v>
      </c>
      <c r="J26" s="160">
        <f t="shared" si="6"/>
        <v>-0.30578574094811495</v>
      </c>
      <c r="K26" s="159">
        <f>H26/H25</f>
        <v>0.1021873746559047</v>
      </c>
    </row>
    <row r="27" spans="1:22" x14ac:dyDescent="0.25">
      <c r="B27" s="162" t="s">
        <v>103</v>
      </c>
      <c r="C27" s="163">
        <v>13995</v>
      </c>
      <c r="D27" s="163">
        <v>16000</v>
      </c>
      <c r="E27" s="163">
        <v>12846</v>
      </c>
      <c r="F27" s="163">
        <v>8758</v>
      </c>
      <c r="G27" s="163">
        <v>7870</v>
      </c>
      <c r="H27" s="163">
        <v>6503</v>
      </c>
      <c r="I27" s="164">
        <f t="shared" si="5"/>
        <v>-0.17369758576874206</v>
      </c>
      <c r="J27" s="165">
        <f t="shared" si="6"/>
        <v>-0.53533404787424077</v>
      </c>
      <c r="K27" s="164">
        <f>H27/H25</f>
        <v>3.5730965554755793E-2</v>
      </c>
    </row>
    <row r="28" spans="1:22" x14ac:dyDescent="0.25">
      <c r="B28" s="162" t="s">
        <v>100</v>
      </c>
      <c r="C28" s="163">
        <v>12795</v>
      </c>
      <c r="D28" s="163">
        <v>10343</v>
      </c>
      <c r="E28" s="163">
        <v>17740</v>
      </c>
      <c r="F28" s="163">
        <v>14191</v>
      </c>
      <c r="G28" s="163">
        <v>12390</v>
      </c>
      <c r="H28" s="163">
        <v>12095</v>
      </c>
      <c r="I28" s="164">
        <f t="shared" si="5"/>
        <v>-2.3809523809523836E-2</v>
      </c>
      <c r="J28" s="165">
        <f t="shared" si="6"/>
        <v>-5.4708870652598662E-2</v>
      </c>
      <c r="K28" s="164">
        <f>H28/H25</f>
        <v>6.6456409101148903E-2</v>
      </c>
    </row>
    <row r="29" spans="1:22" x14ac:dyDescent="0.25">
      <c r="B29" s="157" t="s">
        <v>107</v>
      </c>
      <c r="C29" s="158">
        <v>141718</v>
      </c>
      <c r="D29" s="158">
        <v>15867</v>
      </c>
      <c r="E29" s="158">
        <v>95531</v>
      </c>
      <c r="F29" s="158">
        <v>148396</v>
      </c>
      <c r="G29" s="158">
        <v>163394</v>
      </c>
      <c r="H29" s="158">
        <v>163401</v>
      </c>
      <c r="I29" s="159">
        <f t="shared" si="5"/>
        <v>4.2841230400103569E-5</v>
      </c>
      <c r="J29" s="160">
        <f t="shared" si="6"/>
        <v>0.15300103021493383</v>
      </c>
      <c r="K29" s="159">
        <f>H29/H25</f>
        <v>0.89781262534409534</v>
      </c>
    </row>
    <row r="30" spans="1:22" x14ac:dyDescent="0.25">
      <c r="B30" s="162" t="s">
        <v>110</v>
      </c>
      <c r="C30" s="163">
        <v>74067</v>
      </c>
      <c r="D30" s="163">
        <v>4386</v>
      </c>
      <c r="E30" s="163">
        <v>35490</v>
      </c>
      <c r="F30" s="163">
        <v>85087</v>
      </c>
      <c r="G30" s="163">
        <v>95823</v>
      </c>
      <c r="H30" s="163">
        <v>94224</v>
      </c>
      <c r="I30" s="164">
        <f t="shared" si="5"/>
        <v>-1.6687016687016665E-2</v>
      </c>
      <c r="J30" s="165">
        <f t="shared" si="6"/>
        <v>0.272145489894285</v>
      </c>
      <c r="K30" s="164">
        <f>H30/H25</f>
        <v>0.51771713031390287</v>
      </c>
    </row>
    <row r="31" spans="1:22" x14ac:dyDescent="0.25">
      <c r="B31" s="162" t="s">
        <v>113</v>
      </c>
      <c r="C31" s="163">
        <v>21292</v>
      </c>
      <c r="D31" s="163">
        <v>1726</v>
      </c>
      <c r="E31" s="163">
        <v>19804</v>
      </c>
      <c r="F31" s="163">
        <v>16493</v>
      </c>
      <c r="G31" s="163">
        <v>17384</v>
      </c>
      <c r="H31" s="163">
        <v>16729</v>
      </c>
      <c r="I31" s="164">
        <f t="shared" si="5"/>
        <v>-3.7678324896456505E-2</v>
      </c>
      <c r="J31" s="165">
        <f t="shared" si="6"/>
        <v>-0.21430584256997931</v>
      </c>
      <c r="K31" s="164">
        <f>H31/H25</f>
        <v>9.1918087462019016E-2</v>
      </c>
    </row>
    <row r="32" spans="1:22" x14ac:dyDescent="0.25">
      <c r="B32" s="162" t="s">
        <v>116</v>
      </c>
      <c r="C32" s="163">
        <v>4039</v>
      </c>
      <c r="D32" s="163">
        <v>950</v>
      </c>
      <c r="E32" s="163">
        <v>3611</v>
      </c>
      <c r="F32" s="163">
        <v>5012</v>
      </c>
      <c r="G32" s="163">
        <v>5882</v>
      </c>
      <c r="H32" s="163">
        <v>3614</v>
      </c>
      <c r="I32" s="164">
        <f t="shared" si="5"/>
        <v>-0.38558313498809926</v>
      </c>
      <c r="J32" s="165">
        <f t="shared" si="6"/>
        <v>-0.10522406536271356</v>
      </c>
      <c r="K32" s="164">
        <f>H32/H25</f>
        <v>1.9857251962922873E-2</v>
      </c>
    </row>
    <row r="33" spans="2:11" x14ac:dyDescent="0.25">
      <c r="B33" s="162" t="s">
        <v>123</v>
      </c>
      <c r="C33" s="163">
        <v>5729</v>
      </c>
      <c r="D33" s="163">
        <v>256</v>
      </c>
      <c r="E33" s="163">
        <v>7659</v>
      </c>
      <c r="F33" s="163">
        <v>7424</v>
      </c>
      <c r="G33" s="163">
        <v>7152</v>
      </c>
      <c r="H33" s="163">
        <v>6638</v>
      </c>
      <c r="I33" s="164">
        <f t="shared" si="5"/>
        <v>-7.1868008948545836E-2</v>
      </c>
      <c r="J33" s="165">
        <f t="shared" si="6"/>
        <v>0.15866643393262359</v>
      </c>
      <c r="K33" s="164">
        <f>H33/H25</f>
        <v>3.6472727872131162E-2</v>
      </c>
    </row>
    <row r="34" spans="2:11" x14ac:dyDescent="0.25">
      <c r="B34" s="162" t="s">
        <v>119</v>
      </c>
      <c r="C34" s="163">
        <v>5623</v>
      </c>
      <c r="D34" s="163">
        <v>4260</v>
      </c>
      <c r="E34" s="163">
        <v>7782</v>
      </c>
      <c r="F34" s="163">
        <v>6516</v>
      </c>
      <c r="G34" s="163">
        <v>6621</v>
      </c>
      <c r="H34" s="163">
        <v>6812</v>
      </c>
      <c r="I34" s="164">
        <f t="shared" si="5"/>
        <v>2.8847606101797263E-2</v>
      </c>
      <c r="J34" s="165">
        <f t="shared" si="6"/>
        <v>0.21145296105281886</v>
      </c>
      <c r="K34" s="164">
        <f>H34/H25</f>
        <v>3.7428777081192757E-2</v>
      </c>
    </row>
    <row r="35" spans="2:11" x14ac:dyDescent="0.25">
      <c r="B35" s="162" t="s">
        <v>128</v>
      </c>
      <c r="C35" s="163">
        <v>1033</v>
      </c>
      <c r="D35" s="163">
        <v>1</v>
      </c>
      <c r="E35" s="163">
        <v>220</v>
      </c>
      <c r="F35" s="163">
        <v>564</v>
      </c>
      <c r="G35" s="163">
        <v>734</v>
      </c>
      <c r="H35" s="163">
        <v>961</v>
      </c>
      <c r="I35" s="164">
        <f t="shared" si="5"/>
        <v>0.30926430517711179</v>
      </c>
      <c r="J35" s="165">
        <f t="shared" si="6"/>
        <v>-6.9699903194578861E-2</v>
      </c>
      <c r="K35" s="164">
        <f>H35/H25</f>
        <v>5.2802487925757832E-3</v>
      </c>
    </row>
    <row r="36" spans="2:11" x14ac:dyDescent="0.25">
      <c r="B36" s="162" t="s">
        <v>131</v>
      </c>
      <c r="C36" s="163">
        <v>717</v>
      </c>
      <c r="D36" s="163">
        <v>20</v>
      </c>
      <c r="E36" s="163">
        <v>65</v>
      </c>
      <c r="F36" s="163">
        <v>431</v>
      </c>
      <c r="G36" s="163">
        <v>464</v>
      </c>
      <c r="H36" s="163">
        <v>235</v>
      </c>
      <c r="I36" s="164">
        <f t="shared" si="5"/>
        <v>-0.49353448275862066</v>
      </c>
      <c r="J36" s="165">
        <f t="shared" si="6"/>
        <v>-0.6722454672245467</v>
      </c>
      <c r="K36" s="164">
        <f>H36/H25</f>
        <v>1.2912158858015704E-3</v>
      </c>
    </row>
    <row r="37" spans="2:11" x14ac:dyDescent="0.25">
      <c r="B37" s="168" t="s">
        <v>145</v>
      </c>
      <c r="C37" s="169">
        <f t="shared" ref="C37:H37" si="7">C29-SUM(C30:C36)</f>
        <v>29218</v>
      </c>
      <c r="D37" s="169">
        <f t="shared" si="7"/>
        <v>4268</v>
      </c>
      <c r="E37" s="169">
        <f t="shared" si="7"/>
        <v>20900</v>
      </c>
      <c r="F37" s="169">
        <f t="shared" si="7"/>
        <v>26869</v>
      </c>
      <c r="G37" s="169">
        <f t="shared" si="7"/>
        <v>29334</v>
      </c>
      <c r="H37" s="169">
        <f t="shared" si="7"/>
        <v>34188</v>
      </c>
      <c r="I37" s="170">
        <f t="shared" si="5"/>
        <v>0.1654735119656372</v>
      </c>
      <c r="J37" s="171">
        <f t="shared" si="6"/>
        <v>0.17010062290368944</v>
      </c>
      <c r="K37" s="170">
        <f>H37/H25</f>
        <v>0.1878471859735493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122832</v>
      </c>
      <c r="D39" s="176">
        <v>21556</v>
      </c>
      <c r="E39" s="176">
        <v>68931</v>
      </c>
      <c r="F39" s="176">
        <v>125170</v>
      </c>
      <c r="G39" s="176">
        <v>128953</v>
      </c>
      <c r="H39" s="176">
        <v>134918</v>
      </c>
      <c r="I39" s="177">
        <f t="shared" ref="I39:I51" si="8">IFERROR(H39/G39-1,"-")</f>
        <v>4.6257163462656958E-2</v>
      </c>
      <c r="J39" s="177">
        <f t="shared" ref="J39:J51" si="9">IFERROR(H39/C39-1,"-")</f>
        <v>9.8394555164777797E-2</v>
      </c>
      <c r="K39" s="177">
        <f>H39/H39</f>
        <v>1</v>
      </c>
    </row>
    <row r="40" spans="2:11" x14ac:dyDescent="0.25">
      <c r="B40" s="157" t="s">
        <v>97</v>
      </c>
      <c r="C40" s="158">
        <v>10774</v>
      </c>
      <c r="D40" s="158">
        <v>7921</v>
      </c>
      <c r="E40" s="158">
        <v>9669</v>
      </c>
      <c r="F40" s="158">
        <v>12300</v>
      </c>
      <c r="G40" s="158">
        <v>12391</v>
      </c>
      <c r="H40" s="158">
        <v>12285</v>
      </c>
      <c r="I40" s="159">
        <f t="shared" si="8"/>
        <v>-8.5545960777984043E-3</v>
      </c>
      <c r="J40" s="160">
        <f t="shared" si="9"/>
        <v>0.14024503434193436</v>
      </c>
      <c r="K40" s="159">
        <f>H40/H39</f>
        <v>9.1055307668361521E-2</v>
      </c>
    </row>
    <row r="41" spans="2:11" x14ac:dyDescent="0.25">
      <c r="B41" s="162" t="s">
        <v>103</v>
      </c>
      <c r="C41" s="163">
        <v>3385</v>
      </c>
      <c r="D41" s="163">
        <v>4371</v>
      </c>
      <c r="E41" s="163">
        <v>2943</v>
      </c>
      <c r="F41" s="163">
        <v>4194</v>
      </c>
      <c r="G41" s="163">
        <v>5378</v>
      </c>
      <c r="H41" s="163">
        <v>5410</v>
      </c>
      <c r="I41" s="164">
        <f t="shared" si="8"/>
        <v>5.9501673484567696E-3</v>
      </c>
      <c r="J41" s="165">
        <f t="shared" si="9"/>
        <v>0.5982274741506648</v>
      </c>
      <c r="K41" s="164">
        <f>H41/H39</f>
        <v>4.0098430157577192E-2</v>
      </c>
    </row>
    <row r="42" spans="2:11" x14ac:dyDescent="0.25">
      <c r="B42" s="162" t="s">
        <v>100</v>
      </c>
      <c r="C42" s="163">
        <v>7389</v>
      </c>
      <c r="D42" s="163">
        <v>3550</v>
      </c>
      <c r="E42" s="163">
        <v>6726</v>
      </c>
      <c r="F42" s="163">
        <v>8106</v>
      </c>
      <c r="G42" s="163">
        <v>7013</v>
      </c>
      <c r="H42" s="163">
        <v>6875</v>
      </c>
      <c r="I42" s="164">
        <f t="shared" si="8"/>
        <v>-1.9677741337516097E-2</v>
      </c>
      <c r="J42" s="165">
        <f t="shared" si="9"/>
        <v>-6.9562863716335133E-2</v>
      </c>
      <c r="K42" s="164">
        <f>H42/H39</f>
        <v>5.0956877510784329E-2</v>
      </c>
    </row>
    <row r="43" spans="2:11" x14ac:dyDescent="0.25">
      <c r="B43" s="157" t="s">
        <v>107</v>
      </c>
      <c r="C43" s="158">
        <v>112058</v>
      </c>
      <c r="D43" s="158">
        <v>13635</v>
      </c>
      <c r="E43" s="158">
        <v>59262</v>
      </c>
      <c r="F43" s="158">
        <v>112870</v>
      </c>
      <c r="G43" s="158">
        <v>116562</v>
      </c>
      <c r="H43" s="158">
        <v>122633</v>
      </c>
      <c r="I43" s="159">
        <f t="shared" si="8"/>
        <v>5.2083869528662952E-2</v>
      </c>
      <c r="J43" s="160">
        <f t="shared" si="9"/>
        <v>9.4370772278641324E-2</v>
      </c>
      <c r="K43" s="159">
        <f>H43/H39</f>
        <v>0.90894469233163844</v>
      </c>
    </row>
    <row r="44" spans="2:11" x14ac:dyDescent="0.25">
      <c r="B44" s="162" t="s">
        <v>110</v>
      </c>
      <c r="C44" s="163">
        <v>72039</v>
      </c>
      <c r="D44" s="163">
        <v>5429</v>
      </c>
      <c r="E44" s="163">
        <v>27108</v>
      </c>
      <c r="F44" s="163">
        <v>68258</v>
      </c>
      <c r="G44" s="163">
        <v>72064</v>
      </c>
      <c r="H44" s="163">
        <v>76519</v>
      </c>
      <c r="I44" s="164">
        <f t="shared" si="8"/>
        <v>6.1820048845470765E-2</v>
      </c>
      <c r="J44" s="165">
        <f t="shared" si="9"/>
        <v>6.2188536764807845E-2</v>
      </c>
      <c r="K44" s="164">
        <f>H44/H39</f>
        <v>0.56715189967239366</v>
      </c>
    </row>
    <row r="45" spans="2:11" x14ac:dyDescent="0.25">
      <c r="B45" s="162" t="s">
        <v>113</v>
      </c>
      <c r="C45" s="163">
        <v>4749</v>
      </c>
      <c r="D45" s="163">
        <v>517</v>
      </c>
      <c r="E45" s="163">
        <v>3104</v>
      </c>
      <c r="F45" s="163">
        <v>3215</v>
      </c>
      <c r="G45" s="163">
        <v>3854</v>
      </c>
      <c r="H45" s="163">
        <v>3441</v>
      </c>
      <c r="I45" s="164">
        <f t="shared" si="8"/>
        <v>-0.10716139076284381</v>
      </c>
      <c r="J45" s="165">
        <f t="shared" si="9"/>
        <v>-0.27542640555906506</v>
      </c>
      <c r="K45" s="164">
        <f>H45/H39</f>
        <v>2.5504380438488565E-2</v>
      </c>
    </row>
    <row r="46" spans="2:11" x14ac:dyDescent="0.25">
      <c r="B46" s="162" t="s">
        <v>116</v>
      </c>
      <c r="C46" s="163">
        <v>1883</v>
      </c>
      <c r="D46" s="163">
        <v>424</v>
      </c>
      <c r="E46" s="163">
        <v>1620</v>
      </c>
      <c r="F46" s="163">
        <v>2240</v>
      </c>
      <c r="G46" s="163">
        <v>2611</v>
      </c>
      <c r="H46" s="163">
        <v>2354</v>
      </c>
      <c r="I46" s="164">
        <f t="shared" si="8"/>
        <v>-9.8429720413634625E-2</v>
      </c>
      <c r="J46" s="165">
        <f t="shared" si="9"/>
        <v>0.2501327668613913</v>
      </c>
      <c r="K46" s="164">
        <f>H46/H39</f>
        <v>1.7447634859692553E-2</v>
      </c>
    </row>
    <row r="47" spans="2:11" x14ac:dyDescent="0.25">
      <c r="B47" s="162" t="s">
        <v>123</v>
      </c>
      <c r="C47" s="163">
        <v>4925</v>
      </c>
      <c r="D47" s="163">
        <v>193</v>
      </c>
      <c r="E47" s="163">
        <v>5580</v>
      </c>
      <c r="F47" s="163">
        <v>6502</v>
      </c>
      <c r="G47" s="163">
        <v>6405</v>
      </c>
      <c r="H47" s="163">
        <v>5630</v>
      </c>
      <c r="I47" s="164">
        <f t="shared" si="8"/>
        <v>-0.12099921935987512</v>
      </c>
      <c r="J47" s="165">
        <f t="shared" si="9"/>
        <v>0.14314720812182746</v>
      </c>
      <c r="K47" s="164">
        <f>H47/H39</f>
        <v>4.1729050237922297E-2</v>
      </c>
    </row>
    <row r="48" spans="2:11" x14ac:dyDescent="0.25">
      <c r="B48" s="162" t="s">
        <v>119</v>
      </c>
      <c r="C48" s="163">
        <v>4362</v>
      </c>
      <c r="D48" s="163">
        <v>2567</v>
      </c>
      <c r="E48" s="163">
        <v>3905</v>
      </c>
      <c r="F48" s="163">
        <v>4026</v>
      </c>
      <c r="G48" s="163">
        <v>4643</v>
      </c>
      <c r="H48" s="163">
        <v>3835</v>
      </c>
      <c r="I48" s="164">
        <f t="shared" si="8"/>
        <v>-0.17402541460262766</v>
      </c>
      <c r="J48" s="165">
        <f t="shared" si="9"/>
        <v>-0.12081613938560298</v>
      </c>
      <c r="K48" s="164">
        <f>H48/H39</f>
        <v>2.8424672764197512E-2</v>
      </c>
    </row>
    <row r="49" spans="2:11" x14ac:dyDescent="0.25">
      <c r="B49" s="162" t="s">
        <v>128</v>
      </c>
      <c r="C49" s="163">
        <v>730</v>
      </c>
      <c r="D49" s="163">
        <v>9</v>
      </c>
      <c r="E49" s="163">
        <v>646</v>
      </c>
      <c r="F49" s="163">
        <v>625</v>
      </c>
      <c r="G49" s="163">
        <v>539</v>
      </c>
      <c r="H49" s="163">
        <v>547</v>
      </c>
      <c r="I49" s="164">
        <f t="shared" si="8"/>
        <v>1.4842300556586308E-2</v>
      </c>
      <c r="J49" s="165">
        <f t="shared" si="9"/>
        <v>-0.25068493150684934</v>
      </c>
      <c r="K49" s="164">
        <f>H49/H39</f>
        <v>4.0543144724944037E-3</v>
      </c>
    </row>
    <row r="50" spans="2:11" x14ac:dyDescent="0.25">
      <c r="B50" s="162" t="s">
        <v>131</v>
      </c>
      <c r="C50" s="163">
        <v>454</v>
      </c>
      <c r="D50" s="163">
        <v>35</v>
      </c>
      <c r="E50" s="163">
        <v>92</v>
      </c>
      <c r="F50" s="163">
        <v>134</v>
      </c>
      <c r="G50" s="163">
        <v>422</v>
      </c>
      <c r="H50" s="163">
        <v>113</v>
      </c>
      <c r="I50" s="164">
        <f t="shared" si="8"/>
        <v>-0.73222748815165883</v>
      </c>
      <c r="J50" s="165">
        <f t="shared" si="9"/>
        <v>-0.75110132158590304</v>
      </c>
      <c r="K50" s="164">
        <f>H50/H39</f>
        <v>8.375457685408915E-4</v>
      </c>
    </row>
    <row r="51" spans="2:11" x14ac:dyDescent="0.25">
      <c r="B51" s="168" t="s">
        <v>145</v>
      </c>
      <c r="C51" s="169">
        <f t="shared" ref="C51:H51" si="10">C43-SUM(C44:C50)</f>
        <v>22916</v>
      </c>
      <c r="D51" s="169">
        <f t="shared" si="10"/>
        <v>4461</v>
      </c>
      <c r="E51" s="169">
        <f t="shared" si="10"/>
        <v>17207</v>
      </c>
      <c r="F51" s="169">
        <f t="shared" si="10"/>
        <v>27870</v>
      </c>
      <c r="G51" s="169">
        <f t="shared" si="10"/>
        <v>26024</v>
      </c>
      <c r="H51" s="169">
        <f t="shared" si="10"/>
        <v>30194</v>
      </c>
      <c r="I51" s="170">
        <f t="shared" si="8"/>
        <v>0.16023670458038741</v>
      </c>
      <c r="J51" s="171">
        <f t="shared" si="9"/>
        <v>0.31759469366381565</v>
      </c>
      <c r="K51" s="170">
        <f>H51/H39</f>
        <v>0.22379519411790866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3964</v>
      </c>
      <c r="D53" s="176">
        <v>243</v>
      </c>
      <c r="E53" s="176">
        <v>2558</v>
      </c>
      <c r="F53" s="176">
        <v>3499</v>
      </c>
      <c r="G53" s="176">
        <v>4023</v>
      </c>
      <c r="H53" s="176">
        <v>3471</v>
      </c>
      <c r="I53" s="177">
        <f t="shared" ref="I53:I65" si="11">IFERROR(H53/G53-1,"-")</f>
        <v>-0.13721103653989564</v>
      </c>
      <c r="J53" s="177">
        <f t="shared" ref="J53:J65" si="12">IFERROR(H53/C53-1,"-")</f>
        <v>-0.12436932391523714</v>
      </c>
      <c r="K53" s="177">
        <f>H53/H53</f>
        <v>1</v>
      </c>
    </row>
    <row r="54" spans="2:11" x14ac:dyDescent="0.25">
      <c r="B54" s="157" t="s">
        <v>97</v>
      </c>
      <c r="C54" s="158">
        <v>1162</v>
      </c>
      <c r="D54" s="158">
        <v>124</v>
      </c>
      <c r="E54" s="158">
        <v>695</v>
      </c>
      <c r="F54" s="158">
        <v>563</v>
      </c>
      <c r="G54" s="158">
        <v>1757</v>
      </c>
      <c r="H54" s="158">
        <v>908</v>
      </c>
      <c r="I54" s="159">
        <f t="shared" si="11"/>
        <v>-0.48321001707455891</v>
      </c>
      <c r="J54" s="160">
        <f t="shared" si="12"/>
        <v>-0.21858864027538727</v>
      </c>
      <c r="K54" s="159">
        <f>H54/H53</f>
        <v>0.26159608182080091</v>
      </c>
    </row>
    <row r="55" spans="2:11" x14ac:dyDescent="0.25">
      <c r="B55" s="162" t="s">
        <v>103</v>
      </c>
      <c r="C55" s="163">
        <v>757</v>
      </c>
      <c r="D55" s="163">
        <v>83</v>
      </c>
      <c r="E55" s="163">
        <v>333</v>
      </c>
      <c r="F55" s="163">
        <v>284</v>
      </c>
      <c r="G55" s="163">
        <v>1401</v>
      </c>
      <c r="H55" s="163">
        <v>691</v>
      </c>
      <c r="I55" s="164">
        <f t="shared" si="11"/>
        <v>-0.50678087080656675</v>
      </c>
      <c r="J55" s="165">
        <f t="shared" si="12"/>
        <v>-8.7186261558784728E-2</v>
      </c>
      <c r="K55" s="164">
        <f>H55/H53</f>
        <v>0.19907807548256987</v>
      </c>
    </row>
    <row r="56" spans="2:11" x14ac:dyDescent="0.25">
      <c r="B56" s="162" t="s">
        <v>100</v>
      </c>
      <c r="C56" s="163">
        <v>405</v>
      </c>
      <c r="D56" s="163">
        <v>41</v>
      </c>
      <c r="E56" s="163">
        <v>362</v>
      </c>
      <c r="F56" s="163">
        <v>279</v>
      </c>
      <c r="G56" s="163">
        <v>356</v>
      </c>
      <c r="H56" s="163">
        <v>217</v>
      </c>
      <c r="I56" s="164">
        <f t="shared" si="11"/>
        <v>-0.3904494382022472</v>
      </c>
      <c r="J56" s="165">
        <f t="shared" si="12"/>
        <v>-0.46419753086419757</v>
      </c>
      <c r="K56" s="164">
        <f>H56/H53</f>
        <v>6.2518006338231055E-2</v>
      </c>
    </row>
    <row r="57" spans="2:11" x14ac:dyDescent="0.25">
      <c r="B57" s="157" t="s">
        <v>107</v>
      </c>
      <c r="C57" s="158">
        <v>2802</v>
      </c>
      <c r="D57" s="158">
        <v>119</v>
      </c>
      <c r="E57" s="158">
        <v>1863</v>
      </c>
      <c r="F57" s="158">
        <v>2936</v>
      </c>
      <c r="G57" s="158">
        <v>2266</v>
      </c>
      <c r="H57" s="158">
        <v>2563</v>
      </c>
      <c r="I57" s="159">
        <f t="shared" si="11"/>
        <v>0.13106796116504849</v>
      </c>
      <c r="J57" s="160">
        <f t="shared" si="12"/>
        <v>-8.5296216987865825E-2</v>
      </c>
      <c r="K57" s="159">
        <f>H57/H53</f>
        <v>0.73840391817919904</v>
      </c>
    </row>
    <row r="58" spans="2:11" x14ac:dyDescent="0.25">
      <c r="B58" s="162" t="s">
        <v>110</v>
      </c>
      <c r="C58" s="163">
        <v>1100</v>
      </c>
      <c r="D58" s="163">
        <v>23</v>
      </c>
      <c r="E58" s="163">
        <v>696</v>
      </c>
      <c r="F58" s="163">
        <v>956</v>
      </c>
      <c r="G58" s="163">
        <v>940</v>
      </c>
      <c r="H58" s="163">
        <v>1013</v>
      </c>
      <c r="I58" s="164">
        <f t="shared" si="11"/>
        <v>7.7659574468085024E-2</v>
      </c>
      <c r="J58" s="165">
        <f t="shared" si="12"/>
        <v>-7.9090909090909101E-2</v>
      </c>
      <c r="K58" s="164">
        <f>H58/H53</f>
        <v>0.29184673004897727</v>
      </c>
    </row>
    <row r="59" spans="2:11" x14ac:dyDescent="0.25">
      <c r="B59" s="162" t="s">
        <v>113</v>
      </c>
      <c r="C59" s="163">
        <v>791</v>
      </c>
      <c r="D59" s="163">
        <v>44</v>
      </c>
      <c r="E59" s="163">
        <v>488</v>
      </c>
      <c r="F59" s="163">
        <v>525</v>
      </c>
      <c r="G59" s="163">
        <v>404</v>
      </c>
      <c r="H59" s="163">
        <v>401</v>
      </c>
      <c r="I59" s="164">
        <f t="shared" si="11"/>
        <v>-7.4257425742574323E-3</v>
      </c>
      <c r="J59" s="165">
        <f t="shared" si="12"/>
        <v>-0.49304677623261695</v>
      </c>
      <c r="K59" s="164">
        <f>H59/H53</f>
        <v>0.11552866609046385</v>
      </c>
    </row>
    <row r="60" spans="2:11" x14ac:dyDescent="0.25">
      <c r="B60" s="162" t="s">
        <v>116</v>
      </c>
      <c r="C60" s="163">
        <v>110</v>
      </c>
      <c r="D60" s="163">
        <v>12</v>
      </c>
      <c r="E60" s="163">
        <v>106</v>
      </c>
      <c r="F60" s="163">
        <v>307</v>
      </c>
      <c r="G60" s="163">
        <v>177</v>
      </c>
      <c r="H60" s="163">
        <v>210</v>
      </c>
      <c r="I60" s="164">
        <f t="shared" si="11"/>
        <v>0.18644067796610164</v>
      </c>
      <c r="J60" s="165">
        <f t="shared" si="12"/>
        <v>0.90909090909090917</v>
      </c>
      <c r="K60" s="164">
        <f>H60/H53</f>
        <v>6.0501296456352639E-2</v>
      </c>
    </row>
    <row r="61" spans="2:11" x14ac:dyDescent="0.25">
      <c r="B61" s="162" t="s">
        <v>123</v>
      </c>
      <c r="C61" s="163">
        <v>45</v>
      </c>
      <c r="D61" s="163">
        <v>0</v>
      </c>
      <c r="E61" s="163">
        <v>58</v>
      </c>
      <c r="F61" s="163">
        <v>52</v>
      </c>
      <c r="G61" s="163">
        <v>36</v>
      </c>
      <c r="H61" s="163">
        <v>88</v>
      </c>
      <c r="I61" s="164">
        <f t="shared" si="11"/>
        <v>1.4444444444444446</v>
      </c>
      <c r="J61" s="165">
        <f t="shared" si="12"/>
        <v>0.95555555555555549</v>
      </c>
      <c r="K61" s="164">
        <f>H61/H53</f>
        <v>2.5352924229328725E-2</v>
      </c>
    </row>
    <row r="62" spans="2:11" x14ac:dyDescent="0.25">
      <c r="B62" s="162" t="s">
        <v>119</v>
      </c>
      <c r="C62" s="163">
        <v>48</v>
      </c>
      <c r="D62" s="163">
        <v>10</v>
      </c>
      <c r="E62" s="163">
        <v>25</v>
      </c>
      <c r="F62" s="163">
        <v>57</v>
      </c>
      <c r="G62" s="163">
        <v>18</v>
      </c>
      <c r="H62" s="163">
        <v>70</v>
      </c>
      <c r="I62" s="164">
        <f t="shared" si="11"/>
        <v>2.8888888888888888</v>
      </c>
      <c r="J62" s="165">
        <f t="shared" si="12"/>
        <v>0.45833333333333326</v>
      </c>
      <c r="K62" s="164">
        <f>H62/H53</f>
        <v>2.0167098818784212E-2</v>
      </c>
    </row>
    <row r="63" spans="2:11" x14ac:dyDescent="0.25">
      <c r="B63" s="162" t="s">
        <v>128</v>
      </c>
      <c r="C63" s="163">
        <v>2</v>
      </c>
      <c r="D63" s="163">
        <v>0</v>
      </c>
      <c r="E63" s="163">
        <v>0</v>
      </c>
      <c r="F63" s="163">
        <v>3</v>
      </c>
      <c r="G63" s="163">
        <v>7</v>
      </c>
      <c r="H63" s="163">
        <v>4</v>
      </c>
      <c r="I63" s="164">
        <f t="shared" si="11"/>
        <v>-0.4285714285714286</v>
      </c>
      <c r="J63" s="165">
        <f t="shared" si="12"/>
        <v>1</v>
      </c>
      <c r="K63" s="164">
        <f>H63/H53</f>
        <v>1.1524056467876692E-3</v>
      </c>
    </row>
    <row r="64" spans="2:11" x14ac:dyDescent="0.25">
      <c r="B64" s="162" t="s">
        <v>131</v>
      </c>
      <c r="C64" s="163">
        <v>11</v>
      </c>
      <c r="D64" s="163">
        <v>0</v>
      </c>
      <c r="E64" s="163">
        <v>2</v>
      </c>
      <c r="F64" s="163">
        <v>0</v>
      </c>
      <c r="G64" s="163">
        <v>0</v>
      </c>
      <c r="H64" s="163">
        <v>4</v>
      </c>
      <c r="I64" s="164" t="str">
        <f t="shared" si="11"/>
        <v>-</v>
      </c>
      <c r="J64" s="165">
        <f t="shared" si="12"/>
        <v>-0.63636363636363635</v>
      </c>
      <c r="K64" s="164">
        <f>H64/H53</f>
        <v>1.1524056467876692E-3</v>
      </c>
    </row>
    <row r="65" spans="2:11" x14ac:dyDescent="0.25">
      <c r="B65" s="168" t="s">
        <v>145</v>
      </c>
      <c r="C65" s="169">
        <f t="shared" ref="C65:H65" si="13">C57-SUM(C58:C64)</f>
        <v>695</v>
      </c>
      <c r="D65" s="169">
        <f t="shared" si="13"/>
        <v>30</v>
      </c>
      <c r="E65" s="169">
        <f t="shared" si="13"/>
        <v>488</v>
      </c>
      <c r="F65" s="169">
        <f t="shared" si="13"/>
        <v>1036</v>
      </c>
      <c r="G65" s="169">
        <f t="shared" si="13"/>
        <v>684</v>
      </c>
      <c r="H65" s="169">
        <f t="shared" si="13"/>
        <v>773</v>
      </c>
      <c r="I65" s="170">
        <f t="shared" si="11"/>
        <v>0.13011695906432741</v>
      </c>
      <c r="J65" s="171">
        <f t="shared" si="12"/>
        <v>0.11223021582733805</v>
      </c>
      <c r="K65" s="170">
        <f>H65/H53</f>
        <v>0.22270239124171709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14155</v>
      </c>
      <c r="D67" s="176">
        <v>6721</v>
      </c>
      <c r="E67" s="176">
        <v>9924</v>
      </c>
      <c r="F67" s="176">
        <v>13134</v>
      </c>
      <c r="G67" s="176">
        <v>18421</v>
      </c>
      <c r="H67" s="176">
        <v>19553</v>
      </c>
      <c r="I67" s="177">
        <f t="shared" ref="I67:I79" si="14">IFERROR(H67/G67-1,"-")</f>
        <v>6.1451604147440442E-2</v>
      </c>
      <c r="J67" s="177">
        <f t="shared" ref="J67:J79" si="15">IFERROR(H67/C67-1,"-")</f>
        <v>0.3813493465206641</v>
      </c>
      <c r="K67" s="177">
        <f>H67/H67</f>
        <v>1</v>
      </c>
    </row>
    <row r="68" spans="2:11" x14ac:dyDescent="0.25">
      <c r="B68" s="157" t="s">
        <v>97</v>
      </c>
      <c r="C68" s="158">
        <v>6768</v>
      </c>
      <c r="D68" s="158">
        <v>5775</v>
      </c>
      <c r="E68" s="158">
        <v>5017</v>
      </c>
      <c r="F68" s="158">
        <v>1381</v>
      </c>
      <c r="G68" s="158">
        <v>9816</v>
      </c>
      <c r="H68" s="158">
        <v>7884</v>
      </c>
      <c r="I68" s="159">
        <f t="shared" si="14"/>
        <v>-0.19682151589242058</v>
      </c>
      <c r="J68" s="160">
        <f t="shared" si="15"/>
        <v>0.16489361702127669</v>
      </c>
      <c r="K68" s="159">
        <f>H68/H67</f>
        <v>0.40321178335805247</v>
      </c>
    </row>
    <row r="69" spans="2:11" x14ac:dyDescent="0.25">
      <c r="B69" s="162" t="s">
        <v>103</v>
      </c>
      <c r="C69" s="163">
        <v>3707</v>
      </c>
      <c r="D69" s="163">
        <v>2012</v>
      </c>
      <c r="E69" s="163">
        <v>3373</v>
      </c>
      <c r="F69" s="163">
        <v>286</v>
      </c>
      <c r="G69" s="163">
        <v>7748</v>
      </c>
      <c r="H69" s="163">
        <v>5350</v>
      </c>
      <c r="I69" s="164">
        <f t="shared" si="14"/>
        <v>-0.30949922560660814</v>
      </c>
      <c r="J69" s="165">
        <f t="shared" si="15"/>
        <v>0.44321553817102788</v>
      </c>
      <c r="K69" s="164">
        <f>H69/H67</f>
        <v>0.27361530199969314</v>
      </c>
    </row>
    <row r="70" spans="2:11" x14ac:dyDescent="0.25">
      <c r="B70" s="162" t="s">
        <v>100</v>
      </c>
      <c r="C70" s="163">
        <v>3061</v>
      </c>
      <c r="D70" s="163">
        <v>3763</v>
      </c>
      <c r="E70" s="163">
        <v>1644</v>
      </c>
      <c r="F70" s="163">
        <v>1095</v>
      </c>
      <c r="G70" s="163">
        <v>2068</v>
      </c>
      <c r="H70" s="163">
        <v>2534</v>
      </c>
      <c r="I70" s="164">
        <f t="shared" si="14"/>
        <v>0.22533849129593819</v>
      </c>
      <c r="J70" s="165">
        <f t="shared" si="15"/>
        <v>-0.17216595883698138</v>
      </c>
      <c r="K70" s="164">
        <f>H70/H67</f>
        <v>0.12959648135835933</v>
      </c>
    </row>
    <row r="71" spans="2:11" x14ac:dyDescent="0.25">
      <c r="B71" s="157" t="s">
        <v>107</v>
      </c>
      <c r="C71" s="158">
        <v>7387</v>
      </c>
      <c r="D71" s="158">
        <v>946</v>
      </c>
      <c r="E71" s="158">
        <v>4907</v>
      </c>
      <c r="F71" s="158">
        <v>11753</v>
      </c>
      <c r="G71" s="158">
        <v>8605</v>
      </c>
      <c r="H71" s="158">
        <v>11669</v>
      </c>
      <c r="I71" s="159">
        <f t="shared" si="14"/>
        <v>0.35607205113306217</v>
      </c>
      <c r="J71" s="160">
        <f t="shared" si="15"/>
        <v>0.5796669825368892</v>
      </c>
      <c r="K71" s="159">
        <f>H71/H67</f>
        <v>0.59678821664194748</v>
      </c>
    </row>
    <row r="72" spans="2:11" x14ac:dyDescent="0.25">
      <c r="B72" s="162" t="s">
        <v>110</v>
      </c>
      <c r="C72" s="163">
        <v>2707</v>
      </c>
      <c r="D72" s="163">
        <v>257</v>
      </c>
      <c r="E72" s="163">
        <v>2258</v>
      </c>
      <c r="F72" s="163">
        <v>5708</v>
      </c>
      <c r="G72" s="163">
        <v>3480</v>
      </c>
      <c r="H72" s="163">
        <v>5692</v>
      </c>
      <c r="I72" s="164">
        <f t="shared" si="14"/>
        <v>0.63563218390804588</v>
      </c>
      <c r="J72" s="165">
        <f t="shared" si="15"/>
        <v>1.1026967122275582</v>
      </c>
      <c r="K72" s="164">
        <f>H72/H67</f>
        <v>0.29110622410883241</v>
      </c>
    </row>
    <row r="73" spans="2:11" x14ac:dyDescent="0.25">
      <c r="B73" s="162" t="s">
        <v>113</v>
      </c>
      <c r="C73" s="163">
        <v>1326</v>
      </c>
      <c r="D73" s="163">
        <v>128</v>
      </c>
      <c r="E73" s="163">
        <v>578</v>
      </c>
      <c r="F73" s="163">
        <v>289</v>
      </c>
      <c r="G73" s="163">
        <v>835</v>
      </c>
      <c r="H73" s="163">
        <v>580</v>
      </c>
      <c r="I73" s="164">
        <f t="shared" si="14"/>
        <v>-0.30538922155688619</v>
      </c>
      <c r="J73" s="165">
        <f t="shared" si="15"/>
        <v>-0.56259426847662142</v>
      </c>
      <c r="K73" s="164">
        <f>H73/H67</f>
        <v>2.9662967319592903E-2</v>
      </c>
    </row>
    <row r="74" spans="2:11" x14ac:dyDescent="0.25">
      <c r="B74" s="162" t="s">
        <v>116</v>
      </c>
      <c r="C74" s="163">
        <v>762</v>
      </c>
      <c r="D74" s="163">
        <v>142</v>
      </c>
      <c r="E74" s="163">
        <v>438</v>
      </c>
      <c r="F74" s="163">
        <v>1556</v>
      </c>
      <c r="G74" s="163">
        <v>323</v>
      </c>
      <c r="H74" s="163">
        <v>1041</v>
      </c>
      <c r="I74" s="164">
        <f t="shared" si="14"/>
        <v>2.2229102167182662</v>
      </c>
      <c r="J74" s="165">
        <f t="shared" si="15"/>
        <v>0.36614173228346458</v>
      </c>
      <c r="K74" s="164">
        <f>H74/H67</f>
        <v>5.3239912033958982E-2</v>
      </c>
    </row>
    <row r="75" spans="2:11" x14ac:dyDescent="0.25">
      <c r="B75" s="162" t="s">
        <v>123</v>
      </c>
      <c r="C75" s="163">
        <v>64</v>
      </c>
      <c r="D75" s="163">
        <v>11</v>
      </c>
      <c r="E75" s="163">
        <v>432</v>
      </c>
      <c r="F75" s="163">
        <v>194</v>
      </c>
      <c r="G75" s="163">
        <v>319</v>
      </c>
      <c r="H75" s="163">
        <v>527</v>
      </c>
      <c r="I75" s="164">
        <f t="shared" si="14"/>
        <v>0.65203761755485901</v>
      </c>
      <c r="J75" s="165">
        <f t="shared" si="15"/>
        <v>7.234375</v>
      </c>
      <c r="K75" s="164">
        <f>H75/H67</f>
        <v>2.6952385823147344E-2</v>
      </c>
    </row>
    <row r="76" spans="2:11" x14ac:dyDescent="0.25">
      <c r="B76" s="162" t="s">
        <v>119</v>
      </c>
      <c r="C76" s="163">
        <v>125</v>
      </c>
      <c r="D76" s="163">
        <v>160</v>
      </c>
      <c r="E76" s="163">
        <v>108</v>
      </c>
      <c r="F76" s="163">
        <v>393</v>
      </c>
      <c r="G76" s="163">
        <v>58</v>
      </c>
      <c r="H76" s="163">
        <v>290</v>
      </c>
      <c r="I76" s="164">
        <f t="shared" si="14"/>
        <v>4</v>
      </c>
      <c r="J76" s="165">
        <f t="shared" si="15"/>
        <v>1.3199999999999998</v>
      </c>
      <c r="K76" s="164">
        <f>H76/H67</f>
        <v>1.4831483659796451E-2</v>
      </c>
    </row>
    <row r="77" spans="2:11" x14ac:dyDescent="0.25">
      <c r="B77" s="162" t="s">
        <v>128</v>
      </c>
      <c r="C77" s="163">
        <v>6</v>
      </c>
      <c r="D77" s="163">
        <v>0</v>
      </c>
      <c r="E77" s="163">
        <v>22</v>
      </c>
      <c r="F77" s="163">
        <v>14</v>
      </c>
      <c r="G77" s="163">
        <v>6</v>
      </c>
      <c r="H77" s="163">
        <v>33</v>
      </c>
      <c r="I77" s="164">
        <f t="shared" si="14"/>
        <v>4.5</v>
      </c>
      <c r="J77" s="165">
        <f t="shared" si="15"/>
        <v>4.5</v>
      </c>
      <c r="K77" s="164">
        <f>H77/H67</f>
        <v>1.6877205543906306E-3</v>
      </c>
    </row>
    <row r="78" spans="2:11" x14ac:dyDescent="0.25">
      <c r="B78" s="162" t="s">
        <v>131</v>
      </c>
      <c r="C78" s="163">
        <v>15</v>
      </c>
      <c r="D78" s="163">
        <v>9</v>
      </c>
      <c r="E78" s="163">
        <v>7</v>
      </c>
      <c r="F78" s="163">
        <v>13</v>
      </c>
      <c r="G78" s="163">
        <v>8</v>
      </c>
      <c r="H78" s="163">
        <v>47</v>
      </c>
      <c r="I78" s="164">
        <f t="shared" si="14"/>
        <v>4.875</v>
      </c>
      <c r="J78" s="165">
        <f t="shared" si="15"/>
        <v>2.1333333333333333</v>
      </c>
      <c r="K78" s="164">
        <f>H78/H67</f>
        <v>2.4037232138290798E-3</v>
      </c>
    </row>
    <row r="79" spans="2:11" x14ac:dyDescent="0.25">
      <c r="B79" s="168" t="s">
        <v>145</v>
      </c>
      <c r="C79" s="169">
        <f t="shared" ref="C79:H79" si="16">C71-SUM(C72:C78)</f>
        <v>2382</v>
      </c>
      <c r="D79" s="169">
        <f t="shared" si="16"/>
        <v>239</v>
      </c>
      <c r="E79" s="169">
        <f t="shared" si="16"/>
        <v>1064</v>
      </c>
      <c r="F79" s="169">
        <f t="shared" si="16"/>
        <v>3586</v>
      </c>
      <c r="G79" s="169">
        <f t="shared" si="16"/>
        <v>3576</v>
      </c>
      <c r="H79" s="169">
        <f t="shared" si="16"/>
        <v>3459</v>
      </c>
      <c r="I79" s="170">
        <f t="shared" si="14"/>
        <v>-3.2718120805369177E-2</v>
      </c>
      <c r="J79" s="171">
        <f t="shared" si="15"/>
        <v>0.45214105793450887</v>
      </c>
      <c r="K79" s="170">
        <f>H79/H67</f>
        <v>0.17690379992839975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81941</v>
      </c>
      <c r="D81" s="176">
        <v>19690</v>
      </c>
      <c r="E81" s="176">
        <v>55397</v>
      </c>
      <c r="F81" s="176">
        <v>71676</v>
      </c>
      <c r="G81" s="176">
        <v>83171</v>
      </c>
      <c r="H81" s="176">
        <v>91131</v>
      </c>
      <c r="I81" s="177">
        <f t="shared" ref="I81:I93" si="17">IFERROR(H81/G81-1,"-")</f>
        <v>9.5706436137596107E-2</v>
      </c>
      <c r="J81" s="177">
        <f t="shared" ref="J81:J93" si="18">IFERROR(H81/C81-1,"-")</f>
        <v>0.11215386680660466</v>
      </c>
      <c r="K81" s="177">
        <f>H81/H81</f>
        <v>1</v>
      </c>
    </row>
    <row r="82" spans="2:11" x14ac:dyDescent="0.25">
      <c r="B82" s="157" t="s">
        <v>97</v>
      </c>
      <c r="C82" s="158">
        <v>36909</v>
      </c>
      <c r="D82" s="158">
        <v>14508</v>
      </c>
      <c r="E82" s="158">
        <v>30530</v>
      </c>
      <c r="F82" s="158">
        <v>36680</v>
      </c>
      <c r="G82" s="158">
        <v>38459</v>
      </c>
      <c r="H82" s="158">
        <v>38667</v>
      </c>
      <c r="I82" s="159">
        <f t="shared" si="17"/>
        <v>5.4083569515588348E-3</v>
      </c>
      <c r="J82" s="160">
        <f t="shared" si="18"/>
        <v>4.7630659188815816E-2</v>
      </c>
      <c r="K82" s="159">
        <f>H82/H81</f>
        <v>0.42430128057411859</v>
      </c>
    </row>
    <row r="83" spans="2:11" x14ac:dyDescent="0.25">
      <c r="B83" s="162" t="s">
        <v>103</v>
      </c>
      <c r="C83" s="163">
        <v>7517</v>
      </c>
      <c r="D83" s="163">
        <v>3494</v>
      </c>
      <c r="E83" s="163">
        <v>8973</v>
      </c>
      <c r="F83" s="163">
        <v>8316</v>
      </c>
      <c r="G83" s="163">
        <v>11755</v>
      </c>
      <c r="H83" s="163">
        <v>8535</v>
      </c>
      <c r="I83" s="164">
        <f t="shared" si="17"/>
        <v>-0.27392598894087627</v>
      </c>
      <c r="J83" s="165">
        <f t="shared" si="18"/>
        <v>0.13542636690168952</v>
      </c>
      <c r="K83" s="164">
        <f>H83/H81</f>
        <v>9.3656384764789144E-2</v>
      </c>
    </row>
    <row r="84" spans="2:11" x14ac:dyDescent="0.25">
      <c r="B84" s="162" t="s">
        <v>100</v>
      </c>
      <c r="C84" s="163">
        <v>29392</v>
      </c>
      <c r="D84" s="163">
        <v>11014</v>
      </c>
      <c r="E84" s="163">
        <v>21557</v>
      </c>
      <c r="F84" s="163">
        <v>28364</v>
      </c>
      <c r="G84" s="163">
        <v>26704</v>
      </c>
      <c r="H84" s="163">
        <v>30132</v>
      </c>
      <c r="I84" s="164">
        <f t="shared" si="17"/>
        <v>0.12837028160575192</v>
      </c>
      <c r="J84" s="165">
        <f t="shared" si="18"/>
        <v>2.5176918889493693E-2</v>
      </c>
      <c r="K84" s="164">
        <f>H84/H81</f>
        <v>0.33064489580932943</v>
      </c>
    </row>
    <row r="85" spans="2:11" x14ac:dyDescent="0.25">
      <c r="B85" s="157" t="s">
        <v>107</v>
      </c>
      <c r="C85" s="158">
        <v>45032</v>
      </c>
      <c r="D85" s="158">
        <v>5182</v>
      </c>
      <c r="E85" s="158">
        <v>24867</v>
      </c>
      <c r="F85" s="158">
        <v>34996</v>
      </c>
      <c r="G85" s="158">
        <v>44712</v>
      </c>
      <c r="H85" s="158">
        <v>52464</v>
      </c>
      <c r="I85" s="159">
        <f t="shared" si="17"/>
        <v>0.17337627482555029</v>
      </c>
      <c r="J85" s="160">
        <f t="shared" si="18"/>
        <v>0.16503819506128981</v>
      </c>
      <c r="K85" s="159">
        <f>H85/H81</f>
        <v>0.57569871942588147</v>
      </c>
    </row>
    <row r="86" spans="2:11" x14ac:dyDescent="0.25">
      <c r="B86" s="162" t="s">
        <v>110</v>
      </c>
      <c r="C86" s="163">
        <v>9366</v>
      </c>
      <c r="D86" s="163">
        <v>830</v>
      </c>
      <c r="E86" s="163">
        <v>2422</v>
      </c>
      <c r="F86" s="163">
        <v>7553</v>
      </c>
      <c r="G86" s="163">
        <v>11321</v>
      </c>
      <c r="H86" s="163">
        <v>13030</v>
      </c>
      <c r="I86" s="164">
        <f t="shared" si="17"/>
        <v>0.15095839590142224</v>
      </c>
      <c r="J86" s="165">
        <f t="shared" si="18"/>
        <v>0.39120222079863343</v>
      </c>
      <c r="K86" s="164">
        <f>H86/H81</f>
        <v>0.14298098341947307</v>
      </c>
    </row>
    <row r="87" spans="2:11" x14ac:dyDescent="0.25">
      <c r="B87" s="162" t="s">
        <v>113</v>
      </c>
      <c r="C87" s="163">
        <v>15897</v>
      </c>
      <c r="D87" s="163">
        <v>769</v>
      </c>
      <c r="E87" s="163">
        <v>8104</v>
      </c>
      <c r="F87" s="163">
        <v>11169</v>
      </c>
      <c r="G87" s="163">
        <v>11398</v>
      </c>
      <c r="H87" s="163">
        <v>12402</v>
      </c>
      <c r="I87" s="164">
        <f t="shared" si="17"/>
        <v>8.8085629057729431E-2</v>
      </c>
      <c r="J87" s="165">
        <f t="shared" si="18"/>
        <v>-0.21985280241555005</v>
      </c>
      <c r="K87" s="164">
        <f>H87/H81</f>
        <v>0.13608980478651611</v>
      </c>
    </row>
    <row r="88" spans="2:11" x14ac:dyDescent="0.25">
      <c r="B88" s="162" t="s">
        <v>116</v>
      </c>
      <c r="C88" s="163">
        <v>2657</v>
      </c>
      <c r="D88" s="163">
        <v>276</v>
      </c>
      <c r="E88" s="163">
        <v>2405</v>
      </c>
      <c r="F88" s="163">
        <v>2802</v>
      </c>
      <c r="G88" s="163">
        <v>4299</v>
      </c>
      <c r="H88" s="163">
        <v>5249</v>
      </c>
      <c r="I88" s="164">
        <f t="shared" si="17"/>
        <v>0.22098162363340301</v>
      </c>
      <c r="J88" s="165">
        <f t="shared" si="18"/>
        <v>0.97553631915694394</v>
      </c>
      <c r="K88" s="164">
        <f>H88/H81</f>
        <v>5.7598402299985738E-2</v>
      </c>
    </row>
    <row r="89" spans="2:11" x14ac:dyDescent="0.25">
      <c r="B89" s="162" t="s">
        <v>123</v>
      </c>
      <c r="C89" s="163">
        <v>974</v>
      </c>
      <c r="D89" s="163">
        <v>75</v>
      </c>
      <c r="E89" s="163">
        <v>825</v>
      </c>
      <c r="F89" s="163">
        <v>1068</v>
      </c>
      <c r="G89" s="163">
        <v>1572</v>
      </c>
      <c r="H89" s="163">
        <v>2152</v>
      </c>
      <c r="I89" s="164">
        <f t="shared" si="17"/>
        <v>0.36895674300254444</v>
      </c>
      <c r="J89" s="165">
        <f t="shared" si="18"/>
        <v>1.2094455852156059</v>
      </c>
      <c r="K89" s="164">
        <f>H89/H81</f>
        <v>2.3614357353699621E-2</v>
      </c>
    </row>
    <row r="90" spans="2:11" x14ac:dyDescent="0.25">
      <c r="B90" s="162" t="s">
        <v>119</v>
      </c>
      <c r="C90" s="163">
        <v>691</v>
      </c>
      <c r="D90" s="163">
        <v>521</v>
      </c>
      <c r="E90" s="163">
        <v>961</v>
      </c>
      <c r="F90" s="163">
        <v>552</v>
      </c>
      <c r="G90" s="163">
        <v>787</v>
      </c>
      <c r="H90" s="163">
        <v>972</v>
      </c>
      <c r="I90" s="164">
        <f t="shared" si="17"/>
        <v>0.2350698856416773</v>
      </c>
      <c r="J90" s="165">
        <f t="shared" si="18"/>
        <v>0.40665701881331406</v>
      </c>
      <c r="K90" s="164">
        <f>H90/H81</f>
        <v>1.066596438094611E-2</v>
      </c>
    </row>
    <row r="91" spans="2:11" x14ac:dyDescent="0.25">
      <c r="B91" s="162" t="s">
        <v>128</v>
      </c>
      <c r="C91" s="163">
        <v>294</v>
      </c>
      <c r="D91" s="163">
        <v>21</v>
      </c>
      <c r="E91" s="163">
        <v>123</v>
      </c>
      <c r="F91" s="163">
        <v>258</v>
      </c>
      <c r="G91" s="163">
        <v>141</v>
      </c>
      <c r="H91" s="163">
        <v>224</v>
      </c>
      <c r="I91" s="164">
        <f t="shared" si="17"/>
        <v>0.58865248226950362</v>
      </c>
      <c r="J91" s="165">
        <f t="shared" si="18"/>
        <v>-0.23809523809523814</v>
      </c>
      <c r="K91" s="164">
        <f>H91/H81</f>
        <v>2.4580000219464287E-3</v>
      </c>
    </row>
    <row r="92" spans="2:11" x14ac:dyDescent="0.25">
      <c r="B92" s="162" t="s">
        <v>131</v>
      </c>
      <c r="C92" s="163">
        <v>215</v>
      </c>
      <c r="D92" s="163">
        <v>32</v>
      </c>
      <c r="E92" s="163">
        <v>85</v>
      </c>
      <c r="F92" s="163">
        <v>186</v>
      </c>
      <c r="G92" s="163">
        <v>123</v>
      </c>
      <c r="H92" s="163">
        <v>182</v>
      </c>
      <c r="I92" s="164">
        <f t="shared" si="17"/>
        <v>0.47967479674796754</v>
      </c>
      <c r="J92" s="165">
        <f t="shared" si="18"/>
        <v>-0.15348837209302324</v>
      </c>
      <c r="K92" s="164">
        <f>H92/H81</f>
        <v>1.9971250178314735E-3</v>
      </c>
    </row>
    <row r="93" spans="2:11" x14ac:dyDescent="0.25">
      <c r="B93" s="168" t="s">
        <v>145</v>
      </c>
      <c r="C93" s="169">
        <f t="shared" ref="C93:H93" si="19">C85-SUM(C86:C92)</f>
        <v>14938</v>
      </c>
      <c r="D93" s="169">
        <f t="shared" si="19"/>
        <v>2658</v>
      </c>
      <c r="E93" s="169">
        <f t="shared" si="19"/>
        <v>9942</v>
      </c>
      <c r="F93" s="169">
        <f t="shared" si="19"/>
        <v>11408</v>
      </c>
      <c r="G93" s="169">
        <f t="shared" si="19"/>
        <v>15071</v>
      </c>
      <c r="H93" s="169">
        <f t="shared" si="19"/>
        <v>18253</v>
      </c>
      <c r="I93" s="170">
        <f t="shared" si="17"/>
        <v>0.21113396589476485</v>
      </c>
      <c r="J93" s="171">
        <f t="shared" si="18"/>
        <v>0.22191725799973216</v>
      </c>
      <c r="K93" s="170">
        <f>H93/H81</f>
        <v>0.20029408214548289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3949</v>
      </c>
      <c r="D95" s="176">
        <v>1866</v>
      </c>
      <c r="E95" s="176">
        <v>3996</v>
      </c>
      <c r="F95" s="176">
        <v>4766</v>
      </c>
      <c r="G95" s="176">
        <v>4736</v>
      </c>
      <c r="H95" s="176">
        <v>5250</v>
      </c>
      <c r="I95" s="177">
        <f t="shared" ref="I95:I107" si="20">IFERROR(H95/G95-1,"-")</f>
        <v>0.10853040540540548</v>
      </c>
      <c r="J95" s="177">
        <f t="shared" ref="J95:J107" si="21">IFERROR(H95/C95-1,"-")</f>
        <v>0.32945049379589775</v>
      </c>
      <c r="K95" s="177">
        <f>H95/H95</f>
        <v>1</v>
      </c>
    </row>
    <row r="96" spans="2:11" x14ac:dyDescent="0.25">
      <c r="B96" s="157" t="s">
        <v>97</v>
      </c>
      <c r="C96" s="158">
        <v>2858</v>
      </c>
      <c r="D96" s="158">
        <v>1518</v>
      </c>
      <c r="E96" s="158">
        <v>3108</v>
      </c>
      <c r="F96" s="158">
        <v>3605</v>
      </c>
      <c r="G96" s="158">
        <v>3460</v>
      </c>
      <c r="H96" s="158">
        <v>4146</v>
      </c>
      <c r="I96" s="159">
        <f t="shared" si="20"/>
        <v>0.19826589595375732</v>
      </c>
      <c r="J96" s="160">
        <f t="shared" si="21"/>
        <v>0.45066480055983216</v>
      </c>
      <c r="K96" s="159">
        <f>H96/H95</f>
        <v>0.7897142857142857</v>
      </c>
    </row>
    <row r="97" spans="2:11" x14ac:dyDescent="0.25">
      <c r="B97" s="162" t="s">
        <v>103</v>
      </c>
      <c r="C97" s="163">
        <v>1437</v>
      </c>
      <c r="D97" s="163">
        <v>693</v>
      </c>
      <c r="E97" s="163">
        <v>1461</v>
      </c>
      <c r="F97" s="163">
        <v>1690</v>
      </c>
      <c r="G97" s="163">
        <v>945</v>
      </c>
      <c r="H97" s="163">
        <v>1760</v>
      </c>
      <c r="I97" s="164">
        <f t="shared" si="20"/>
        <v>0.86243386243386233</v>
      </c>
      <c r="J97" s="165">
        <f t="shared" si="21"/>
        <v>0.22477383437717458</v>
      </c>
      <c r="K97" s="164">
        <f>H97/H95</f>
        <v>0.33523809523809522</v>
      </c>
    </row>
    <row r="98" spans="2:11" x14ac:dyDescent="0.25">
      <c r="B98" s="162" t="s">
        <v>100</v>
      </c>
      <c r="C98" s="163">
        <v>1421</v>
      </c>
      <c r="D98" s="163">
        <v>825</v>
      </c>
      <c r="E98" s="163">
        <v>1647</v>
      </c>
      <c r="F98" s="163">
        <v>1915</v>
      </c>
      <c r="G98" s="163">
        <v>2515</v>
      </c>
      <c r="H98" s="163">
        <v>2386</v>
      </c>
      <c r="I98" s="164">
        <f t="shared" si="20"/>
        <v>-5.1292246520874718E-2</v>
      </c>
      <c r="J98" s="165">
        <f t="shared" si="21"/>
        <v>0.67909922589725547</v>
      </c>
      <c r="K98" s="164">
        <f>H98/H95</f>
        <v>0.45447619047619048</v>
      </c>
    </row>
    <row r="99" spans="2:11" x14ac:dyDescent="0.25">
      <c r="B99" s="157" t="s">
        <v>107</v>
      </c>
      <c r="C99" s="158">
        <v>1091</v>
      </c>
      <c r="D99" s="158">
        <v>348</v>
      </c>
      <c r="E99" s="158">
        <v>888</v>
      </c>
      <c r="F99" s="158">
        <v>1161</v>
      </c>
      <c r="G99" s="158">
        <v>1276</v>
      </c>
      <c r="H99" s="158">
        <v>1104</v>
      </c>
      <c r="I99" s="159">
        <f t="shared" si="20"/>
        <v>-0.13479623824451414</v>
      </c>
      <c r="J99" s="160">
        <f t="shared" si="21"/>
        <v>1.1915673693858819E-2</v>
      </c>
      <c r="K99" s="159">
        <f>H99/H95</f>
        <v>0.2102857142857143</v>
      </c>
    </row>
    <row r="100" spans="2:11" x14ac:dyDescent="0.25">
      <c r="B100" s="162" t="s">
        <v>110</v>
      </c>
      <c r="C100" s="163">
        <v>148</v>
      </c>
      <c r="D100" s="163">
        <v>26</v>
      </c>
      <c r="E100" s="163">
        <v>81</v>
      </c>
      <c r="F100" s="163">
        <v>179</v>
      </c>
      <c r="G100" s="163">
        <v>167</v>
      </c>
      <c r="H100" s="163">
        <v>134</v>
      </c>
      <c r="I100" s="164">
        <f t="shared" si="20"/>
        <v>-0.19760479041916168</v>
      </c>
      <c r="J100" s="165">
        <f t="shared" si="21"/>
        <v>-9.4594594594594628E-2</v>
      </c>
      <c r="K100" s="164">
        <f>H100/H95</f>
        <v>2.5523809523809525E-2</v>
      </c>
    </row>
    <row r="101" spans="2:11" x14ac:dyDescent="0.25">
      <c r="B101" s="162" t="s">
        <v>113</v>
      </c>
      <c r="C101" s="163">
        <v>194</v>
      </c>
      <c r="D101" s="163">
        <v>46</v>
      </c>
      <c r="E101" s="163">
        <v>227</v>
      </c>
      <c r="F101" s="163">
        <v>257</v>
      </c>
      <c r="G101" s="163">
        <v>257</v>
      </c>
      <c r="H101" s="163">
        <v>258</v>
      </c>
      <c r="I101" s="164">
        <f t="shared" si="20"/>
        <v>3.8910505836575737E-3</v>
      </c>
      <c r="J101" s="165">
        <f t="shared" si="21"/>
        <v>0.32989690721649478</v>
      </c>
      <c r="K101" s="164">
        <f>H101/H95</f>
        <v>4.9142857142857141E-2</v>
      </c>
    </row>
    <row r="102" spans="2:11" x14ac:dyDescent="0.25">
      <c r="B102" s="162" t="s">
        <v>116</v>
      </c>
      <c r="C102" s="163">
        <v>217</v>
      </c>
      <c r="D102" s="163">
        <v>61</v>
      </c>
      <c r="E102" s="163">
        <v>188</v>
      </c>
      <c r="F102" s="163">
        <v>162</v>
      </c>
      <c r="G102" s="163">
        <v>224</v>
      </c>
      <c r="H102" s="163">
        <v>166</v>
      </c>
      <c r="I102" s="164">
        <f t="shared" si="20"/>
        <v>-0.2589285714285714</v>
      </c>
      <c r="J102" s="165">
        <f t="shared" si="21"/>
        <v>-0.23502304147465436</v>
      </c>
      <c r="K102" s="164">
        <f>H102/H95</f>
        <v>3.1619047619047616E-2</v>
      </c>
    </row>
    <row r="103" spans="2:11" x14ac:dyDescent="0.25">
      <c r="B103" s="162" t="s">
        <v>123</v>
      </c>
      <c r="C103" s="163">
        <v>44</v>
      </c>
      <c r="D103" s="163">
        <v>6</v>
      </c>
      <c r="E103" s="163">
        <v>46</v>
      </c>
      <c r="F103" s="163">
        <v>73</v>
      </c>
      <c r="G103" s="163">
        <v>44</v>
      </c>
      <c r="H103" s="163">
        <v>36</v>
      </c>
      <c r="I103" s="164">
        <f t="shared" si="20"/>
        <v>-0.18181818181818177</v>
      </c>
      <c r="J103" s="165">
        <f t="shared" si="21"/>
        <v>-0.18181818181818177</v>
      </c>
      <c r="K103" s="164">
        <f>H103/H95</f>
        <v>6.8571428571428568E-3</v>
      </c>
    </row>
    <row r="104" spans="2:11" x14ac:dyDescent="0.25">
      <c r="B104" s="162" t="s">
        <v>119</v>
      </c>
      <c r="C104" s="163">
        <v>16</v>
      </c>
      <c r="D104" s="163">
        <v>41</v>
      </c>
      <c r="E104" s="163">
        <v>37</v>
      </c>
      <c r="F104" s="163">
        <v>34</v>
      </c>
      <c r="G104" s="163">
        <v>45</v>
      </c>
      <c r="H104" s="163">
        <v>46</v>
      </c>
      <c r="I104" s="164">
        <f t="shared" si="20"/>
        <v>2.2222222222222143E-2</v>
      </c>
      <c r="J104" s="165">
        <f t="shared" si="21"/>
        <v>1.875</v>
      </c>
      <c r="K104" s="164">
        <f>H104/H95</f>
        <v>8.7619047619047624E-3</v>
      </c>
    </row>
    <row r="105" spans="2:11" x14ac:dyDescent="0.25">
      <c r="B105" s="162" t="s">
        <v>128</v>
      </c>
      <c r="C105" s="163">
        <v>2</v>
      </c>
      <c r="D105" s="163">
        <v>1</v>
      </c>
      <c r="E105" s="163">
        <v>1</v>
      </c>
      <c r="F105" s="163">
        <v>9</v>
      </c>
      <c r="G105" s="163">
        <v>4</v>
      </c>
      <c r="H105" s="163">
        <v>13</v>
      </c>
      <c r="I105" s="164">
        <f t="shared" si="20"/>
        <v>2.25</v>
      </c>
      <c r="J105" s="165">
        <f t="shared" si="21"/>
        <v>5.5</v>
      </c>
      <c r="K105" s="164">
        <f>H105/H95</f>
        <v>2.476190476190476E-3</v>
      </c>
    </row>
    <row r="106" spans="2:11" x14ac:dyDescent="0.25">
      <c r="B106" s="162" t="s">
        <v>131</v>
      </c>
      <c r="C106" s="163">
        <v>0</v>
      </c>
      <c r="D106" s="163">
        <v>2</v>
      </c>
      <c r="E106" s="163">
        <v>10</v>
      </c>
      <c r="F106" s="163">
        <v>6</v>
      </c>
      <c r="G106" s="163">
        <v>14</v>
      </c>
      <c r="H106" s="163">
        <v>10</v>
      </c>
      <c r="I106" s="164">
        <f t="shared" si="20"/>
        <v>-0.2857142857142857</v>
      </c>
      <c r="J106" s="165" t="str">
        <f t="shared" si="21"/>
        <v>-</v>
      </c>
      <c r="K106" s="164">
        <f>H106/H95</f>
        <v>1.9047619047619048E-3</v>
      </c>
    </row>
    <row r="107" spans="2:11" x14ac:dyDescent="0.25">
      <c r="B107" s="168" t="s">
        <v>145</v>
      </c>
      <c r="C107" s="169">
        <f t="shared" ref="C107:H107" si="22">C99-SUM(C100:C106)</f>
        <v>470</v>
      </c>
      <c r="D107" s="169">
        <f t="shared" si="22"/>
        <v>165</v>
      </c>
      <c r="E107" s="169">
        <f t="shared" si="22"/>
        <v>298</v>
      </c>
      <c r="F107" s="169">
        <f t="shared" si="22"/>
        <v>441</v>
      </c>
      <c r="G107" s="169">
        <f t="shared" si="22"/>
        <v>521</v>
      </c>
      <c r="H107" s="169">
        <f t="shared" si="22"/>
        <v>441</v>
      </c>
      <c r="I107" s="170">
        <f t="shared" si="20"/>
        <v>-0.15355086372360849</v>
      </c>
      <c r="J107" s="171">
        <f t="shared" si="21"/>
        <v>-6.1702127659574502E-2</v>
      </c>
      <c r="K107" s="170">
        <f>H107/H95</f>
        <v>8.4000000000000005E-2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14009</v>
      </c>
      <c r="D109" s="176">
        <v>12835</v>
      </c>
      <c r="E109" s="176">
        <v>15344</v>
      </c>
      <c r="F109" s="176">
        <v>20526</v>
      </c>
      <c r="G109" s="176">
        <v>22179</v>
      </c>
      <c r="H109" s="176">
        <v>24127</v>
      </c>
      <c r="I109" s="177">
        <f t="shared" ref="I109:I121" si="23">IFERROR(H109/G109-1,"-")</f>
        <v>8.7830830966229234E-2</v>
      </c>
      <c r="J109" s="177">
        <f t="shared" ref="J109:J121" si="24">IFERROR(H109/C109-1,"-")</f>
        <v>0.72224998215432934</v>
      </c>
      <c r="K109" s="177">
        <f>H109/H109</f>
        <v>1</v>
      </c>
    </row>
    <row r="110" spans="2:11" x14ac:dyDescent="0.25">
      <c r="B110" s="157" t="s">
        <v>97</v>
      </c>
      <c r="C110" s="158">
        <v>3421</v>
      </c>
      <c r="D110" s="158">
        <v>9262</v>
      </c>
      <c r="E110" s="158">
        <v>6535</v>
      </c>
      <c r="F110" s="158">
        <v>6601</v>
      </c>
      <c r="G110" s="158">
        <v>5808</v>
      </c>
      <c r="H110" s="158">
        <v>6215</v>
      </c>
      <c r="I110" s="159">
        <f t="shared" si="23"/>
        <v>7.0075757575757569E-2</v>
      </c>
      <c r="J110" s="160">
        <f t="shared" si="24"/>
        <v>0.81672025723472674</v>
      </c>
      <c r="K110" s="159">
        <f>H110/H109</f>
        <v>0.25759522526629919</v>
      </c>
    </row>
    <row r="111" spans="2:11" x14ac:dyDescent="0.25">
      <c r="B111" s="162" t="s">
        <v>103</v>
      </c>
      <c r="C111" s="163">
        <v>1412</v>
      </c>
      <c r="D111" s="163">
        <v>298</v>
      </c>
      <c r="E111" s="163">
        <v>3410</v>
      </c>
      <c r="F111" s="163">
        <v>2043</v>
      </c>
      <c r="G111" s="163">
        <v>1628</v>
      </c>
      <c r="H111" s="163">
        <v>2250</v>
      </c>
      <c r="I111" s="164">
        <f t="shared" si="23"/>
        <v>0.38206388206388198</v>
      </c>
      <c r="J111" s="165">
        <f t="shared" si="24"/>
        <v>0.59348441926345608</v>
      </c>
      <c r="K111" s="164">
        <f>H111/H109</f>
        <v>9.3256517594396321E-2</v>
      </c>
    </row>
    <row r="112" spans="2:11" x14ac:dyDescent="0.25">
      <c r="B112" s="162" t="s">
        <v>100</v>
      </c>
      <c r="C112" s="163">
        <v>2009</v>
      </c>
      <c r="D112" s="163">
        <v>8964</v>
      </c>
      <c r="E112" s="163">
        <v>3125</v>
      </c>
      <c r="F112" s="163">
        <v>4558</v>
      </c>
      <c r="G112" s="163">
        <v>4180</v>
      </c>
      <c r="H112" s="163">
        <v>3965</v>
      </c>
      <c r="I112" s="164">
        <f t="shared" si="23"/>
        <v>-5.1435406698564612E-2</v>
      </c>
      <c r="J112" s="165">
        <f t="shared" si="24"/>
        <v>0.97361871577899461</v>
      </c>
      <c r="K112" s="164">
        <f>H112/H109</f>
        <v>0.16433870767190284</v>
      </c>
    </row>
    <row r="113" spans="2:11" x14ac:dyDescent="0.25">
      <c r="B113" s="157" t="s">
        <v>107</v>
      </c>
      <c r="C113" s="158">
        <v>10588</v>
      </c>
      <c r="D113" s="158">
        <v>3573</v>
      </c>
      <c r="E113" s="158">
        <v>8809</v>
      </c>
      <c r="F113" s="158">
        <v>13925</v>
      </c>
      <c r="G113" s="158">
        <v>16371</v>
      </c>
      <c r="H113" s="158">
        <v>17912</v>
      </c>
      <c r="I113" s="159">
        <f t="shared" si="23"/>
        <v>9.4129863783519729E-2</v>
      </c>
      <c r="J113" s="160">
        <f t="shared" si="24"/>
        <v>0.69172648281072924</v>
      </c>
      <c r="K113" s="159">
        <f>H113/H109</f>
        <v>0.74240477473370081</v>
      </c>
    </row>
    <row r="114" spans="2:11" x14ac:dyDescent="0.25">
      <c r="B114" s="162" t="s">
        <v>110</v>
      </c>
      <c r="C114" s="163">
        <v>5926</v>
      </c>
      <c r="D114" s="163">
        <v>929</v>
      </c>
      <c r="E114" s="163">
        <v>4493</v>
      </c>
      <c r="F114" s="163">
        <v>9251</v>
      </c>
      <c r="G114" s="163">
        <v>11562</v>
      </c>
      <c r="H114" s="163">
        <v>12021</v>
      </c>
      <c r="I114" s="164">
        <f t="shared" si="23"/>
        <v>3.9699014011416622E-2</v>
      </c>
      <c r="J114" s="165">
        <f t="shared" si="24"/>
        <v>1.028518393520081</v>
      </c>
      <c r="K114" s="164">
        <f>H114/H109</f>
        <v>0.49823848800099474</v>
      </c>
    </row>
    <row r="115" spans="2:11" x14ac:dyDescent="0.25">
      <c r="B115" s="162" t="s">
        <v>113</v>
      </c>
      <c r="C115" s="163">
        <v>1144</v>
      </c>
      <c r="D115" s="163">
        <v>242</v>
      </c>
      <c r="E115" s="163">
        <v>620</v>
      </c>
      <c r="F115" s="163">
        <v>491</v>
      </c>
      <c r="G115" s="163">
        <v>659</v>
      </c>
      <c r="H115" s="163">
        <v>606</v>
      </c>
      <c r="I115" s="164">
        <f t="shared" si="23"/>
        <v>-8.0424886191198808E-2</v>
      </c>
      <c r="J115" s="165">
        <f t="shared" si="24"/>
        <v>-0.47027972027972031</v>
      </c>
      <c r="K115" s="164">
        <f>H115/H109</f>
        <v>2.5117088738757409E-2</v>
      </c>
    </row>
    <row r="116" spans="2:11" x14ac:dyDescent="0.25">
      <c r="B116" s="162" t="s">
        <v>116</v>
      </c>
      <c r="C116" s="163">
        <v>1191</v>
      </c>
      <c r="D116" s="163">
        <v>249</v>
      </c>
      <c r="E116" s="163">
        <v>809</v>
      </c>
      <c r="F116" s="163">
        <v>997</v>
      </c>
      <c r="G116" s="163">
        <v>767</v>
      </c>
      <c r="H116" s="163">
        <v>1443</v>
      </c>
      <c r="I116" s="164">
        <f t="shared" si="23"/>
        <v>0.88135593220338992</v>
      </c>
      <c r="J116" s="165">
        <f t="shared" si="24"/>
        <v>0.21158690176322414</v>
      </c>
      <c r="K116" s="164">
        <f>H116/H109</f>
        <v>5.9808513283872843E-2</v>
      </c>
    </row>
    <row r="117" spans="2:11" x14ac:dyDescent="0.25">
      <c r="B117" s="162" t="s">
        <v>123</v>
      </c>
      <c r="C117" s="163">
        <v>128</v>
      </c>
      <c r="D117" s="163">
        <v>43</v>
      </c>
      <c r="E117" s="163">
        <v>633</v>
      </c>
      <c r="F117" s="163">
        <v>421</v>
      </c>
      <c r="G117" s="163">
        <v>453</v>
      </c>
      <c r="H117" s="163">
        <v>436</v>
      </c>
      <c r="I117" s="164">
        <f t="shared" si="23"/>
        <v>-3.7527593818984517E-2</v>
      </c>
      <c r="J117" s="165">
        <f t="shared" si="24"/>
        <v>2.40625</v>
      </c>
      <c r="K117" s="164">
        <f>H117/H109</f>
        <v>1.8071040742736355E-2</v>
      </c>
    </row>
    <row r="118" spans="2:11" x14ac:dyDescent="0.25">
      <c r="B118" s="162" t="s">
        <v>119</v>
      </c>
      <c r="C118" s="163">
        <v>322</v>
      </c>
      <c r="D118" s="163">
        <v>1240</v>
      </c>
      <c r="E118" s="163">
        <v>676</v>
      </c>
      <c r="F118" s="163">
        <v>518</v>
      </c>
      <c r="G118" s="163">
        <v>406</v>
      </c>
      <c r="H118" s="163">
        <v>400</v>
      </c>
      <c r="I118" s="164">
        <f t="shared" si="23"/>
        <v>-1.4778325123152691E-2</v>
      </c>
      <c r="J118" s="165">
        <f t="shared" si="24"/>
        <v>0.2422360248447204</v>
      </c>
      <c r="K118" s="164">
        <f>H118/H109</f>
        <v>1.6578936461226011E-2</v>
      </c>
    </row>
    <row r="119" spans="2:11" x14ac:dyDescent="0.25">
      <c r="B119" s="162" t="s">
        <v>128</v>
      </c>
      <c r="C119" s="163">
        <v>19</v>
      </c>
      <c r="D119" s="163">
        <v>16</v>
      </c>
      <c r="E119" s="163">
        <v>10</v>
      </c>
      <c r="F119" s="163">
        <v>19</v>
      </c>
      <c r="G119" s="163">
        <v>47</v>
      </c>
      <c r="H119" s="163">
        <v>13</v>
      </c>
      <c r="I119" s="164">
        <f t="shared" si="23"/>
        <v>-0.72340425531914887</v>
      </c>
      <c r="J119" s="165">
        <f t="shared" si="24"/>
        <v>-0.31578947368421051</v>
      </c>
      <c r="K119" s="164">
        <f>H119/H109</f>
        <v>5.3881543498984536E-4</v>
      </c>
    </row>
    <row r="120" spans="2:11" x14ac:dyDescent="0.25">
      <c r="B120" s="162" t="s">
        <v>131</v>
      </c>
      <c r="C120" s="163">
        <v>24</v>
      </c>
      <c r="D120" s="163">
        <v>8</v>
      </c>
      <c r="E120" s="163">
        <v>13</v>
      </c>
      <c r="F120" s="163">
        <v>8</v>
      </c>
      <c r="G120" s="163">
        <v>22</v>
      </c>
      <c r="H120" s="163">
        <v>4</v>
      </c>
      <c r="I120" s="164">
        <f t="shared" si="23"/>
        <v>-0.81818181818181812</v>
      </c>
      <c r="J120" s="165">
        <f t="shared" si="24"/>
        <v>-0.83333333333333337</v>
      </c>
      <c r="K120" s="164">
        <f>H120/H109</f>
        <v>1.6578936461226012E-4</v>
      </c>
    </row>
    <row r="121" spans="2:11" x14ac:dyDescent="0.25">
      <c r="B121" s="168" t="s">
        <v>145</v>
      </c>
      <c r="C121" s="169">
        <f t="shared" ref="C121:H121" si="25">C113-SUM(C114:C120)</f>
        <v>1834</v>
      </c>
      <c r="D121" s="169">
        <f t="shared" si="25"/>
        <v>846</v>
      </c>
      <c r="E121" s="169">
        <f t="shared" si="25"/>
        <v>1555</v>
      </c>
      <c r="F121" s="169">
        <f t="shared" si="25"/>
        <v>2220</v>
      </c>
      <c r="G121" s="169">
        <f t="shared" si="25"/>
        <v>2455</v>
      </c>
      <c r="H121" s="169">
        <f t="shared" si="25"/>
        <v>2989</v>
      </c>
      <c r="I121" s="170">
        <f t="shared" si="23"/>
        <v>0.2175152749490834</v>
      </c>
      <c r="J121" s="171">
        <f t="shared" si="24"/>
        <v>0.62977099236641232</v>
      </c>
      <c r="K121" s="170">
        <f>H121/H109</f>
        <v>0.12388610270651138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16545</v>
      </c>
      <c r="D123" s="176">
        <v>7643</v>
      </c>
      <c r="E123" s="176">
        <v>16992</v>
      </c>
      <c r="F123" s="176">
        <v>20549</v>
      </c>
      <c r="G123" s="176">
        <v>16671</v>
      </c>
      <c r="H123" s="176">
        <v>20174</v>
      </c>
      <c r="I123" s="177">
        <f t="shared" ref="I123:I135" si="26">IFERROR(H123/G123-1,"-")</f>
        <v>0.21012536740447474</v>
      </c>
      <c r="J123" s="177">
        <f t="shared" ref="J123:J135" si="27">IFERROR(H123/C123-1,"-")</f>
        <v>0.21934119069205193</v>
      </c>
      <c r="K123" s="177">
        <f>H123/H123</f>
        <v>1</v>
      </c>
    </row>
    <row r="124" spans="2:11" x14ac:dyDescent="0.25">
      <c r="B124" s="157" t="s">
        <v>97</v>
      </c>
      <c r="C124" s="158">
        <v>9542</v>
      </c>
      <c r="D124" s="158">
        <v>5334</v>
      </c>
      <c r="E124" s="158">
        <v>11386</v>
      </c>
      <c r="F124" s="158">
        <v>13102</v>
      </c>
      <c r="G124" s="158">
        <v>11658</v>
      </c>
      <c r="H124" s="158">
        <v>14592</v>
      </c>
      <c r="I124" s="159">
        <f t="shared" si="26"/>
        <v>0.2516726711271231</v>
      </c>
      <c r="J124" s="160">
        <f t="shared" si="27"/>
        <v>0.52923915321735482</v>
      </c>
      <c r="K124" s="159">
        <f>H124/H123</f>
        <v>0.72330722712402107</v>
      </c>
    </row>
    <row r="125" spans="2:11" x14ac:dyDescent="0.25">
      <c r="B125" s="162" t="s">
        <v>103</v>
      </c>
      <c r="C125" s="163">
        <v>4702</v>
      </c>
      <c r="D125" s="163">
        <v>1784</v>
      </c>
      <c r="E125" s="163">
        <v>5443</v>
      </c>
      <c r="F125" s="163">
        <v>6791</v>
      </c>
      <c r="G125" s="163">
        <v>4887</v>
      </c>
      <c r="H125" s="163">
        <v>8256</v>
      </c>
      <c r="I125" s="164">
        <f t="shared" si="26"/>
        <v>0.68937998772252906</v>
      </c>
      <c r="J125" s="165">
        <f t="shared" si="27"/>
        <v>0.75584857507443637</v>
      </c>
      <c r="K125" s="164">
        <f>H125/H123</f>
        <v>0.40923961534648556</v>
      </c>
    </row>
    <row r="126" spans="2:11" x14ac:dyDescent="0.25">
      <c r="B126" s="162" t="s">
        <v>100</v>
      </c>
      <c r="C126" s="163">
        <v>4840</v>
      </c>
      <c r="D126" s="163">
        <v>3550</v>
      </c>
      <c r="E126" s="163">
        <v>5943</v>
      </c>
      <c r="F126" s="163">
        <v>6311</v>
      </c>
      <c r="G126" s="163">
        <v>6771</v>
      </c>
      <c r="H126" s="163">
        <v>6336</v>
      </c>
      <c r="I126" s="164">
        <f t="shared" si="26"/>
        <v>-6.4244572441293779E-2</v>
      </c>
      <c r="J126" s="165">
        <f t="shared" si="27"/>
        <v>0.30909090909090908</v>
      </c>
      <c r="K126" s="164">
        <f>H126/H123</f>
        <v>0.31406761177753545</v>
      </c>
    </row>
    <row r="127" spans="2:11" x14ac:dyDescent="0.25">
      <c r="B127" s="157" t="s">
        <v>107</v>
      </c>
      <c r="C127" s="158">
        <v>7003</v>
      </c>
      <c r="D127" s="158">
        <v>2309</v>
      </c>
      <c r="E127" s="158">
        <v>5606</v>
      </c>
      <c r="F127" s="158">
        <v>7447</v>
      </c>
      <c r="G127" s="158">
        <v>5013</v>
      </c>
      <c r="H127" s="158">
        <v>5582</v>
      </c>
      <c r="I127" s="159">
        <f t="shared" si="26"/>
        <v>0.1135048872930382</v>
      </c>
      <c r="J127" s="160">
        <f t="shared" si="27"/>
        <v>-0.20291303726974153</v>
      </c>
      <c r="K127" s="159">
        <f>H127/H123</f>
        <v>0.27669277287597899</v>
      </c>
    </row>
    <row r="128" spans="2:11" x14ac:dyDescent="0.25">
      <c r="B128" s="162" t="s">
        <v>110</v>
      </c>
      <c r="C128" s="163">
        <v>969</v>
      </c>
      <c r="D128" s="163">
        <v>108</v>
      </c>
      <c r="E128" s="163">
        <v>315</v>
      </c>
      <c r="F128" s="163">
        <v>1108</v>
      </c>
      <c r="G128" s="163">
        <v>640</v>
      </c>
      <c r="H128" s="163">
        <v>666</v>
      </c>
      <c r="I128" s="164">
        <f t="shared" si="26"/>
        <v>4.0624999999999911E-2</v>
      </c>
      <c r="J128" s="165">
        <f t="shared" si="27"/>
        <v>-0.31269349845201233</v>
      </c>
      <c r="K128" s="164">
        <f>H128/H123</f>
        <v>3.3012788737979575E-2</v>
      </c>
    </row>
    <row r="129" spans="2:11" x14ac:dyDescent="0.25">
      <c r="B129" s="162" t="s">
        <v>113</v>
      </c>
      <c r="C129" s="163">
        <v>415</v>
      </c>
      <c r="D129" s="163">
        <v>126</v>
      </c>
      <c r="E129" s="163">
        <v>516</v>
      </c>
      <c r="F129" s="163">
        <v>741</v>
      </c>
      <c r="G129" s="163">
        <v>618</v>
      </c>
      <c r="H129" s="163">
        <v>600</v>
      </c>
      <c r="I129" s="164">
        <f t="shared" si="26"/>
        <v>-2.9126213592232997E-2</v>
      </c>
      <c r="J129" s="165">
        <f t="shared" si="27"/>
        <v>0.44578313253012047</v>
      </c>
      <c r="K129" s="164">
        <f>H129/H123</f>
        <v>2.9741251115296918E-2</v>
      </c>
    </row>
    <row r="130" spans="2:11" x14ac:dyDescent="0.25">
      <c r="B130" s="162" t="s">
        <v>116</v>
      </c>
      <c r="C130" s="163">
        <v>513</v>
      </c>
      <c r="D130" s="163">
        <v>110</v>
      </c>
      <c r="E130" s="163">
        <v>582</v>
      </c>
      <c r="F130" s="163">
        <v>608</v>
      </c>
      <c r="G130" s="163">
        <v>584</v>
      </c>
      <c r="H130" s="163">
        <v>657</v>
      </c>
      <c r="I130" s="164">
        <f t="shared" si="26"/>
        <v>0.125</v>
      </c>
      <c r="J130" s="165">
        <f t="shared" si="27"/>
        <v>0.2807017543859649</v>
      </c>
      <c r="K130" s="164">
        <f>H130/H123</f>
        <v>3.2566669971250121E-2</v>
      </c>
    </row>
    <row r="131" spans="2:11" x14ac:dyDescent="0.25">
      <c r="B131" s="162" t="s">
        <v>123</v>
      </c>
      <c r="C131" s="163">
        <v>127</v>
      </c>
      <c r="D131" s="163">
        <v>20</v>
      </c>
      <c r="E131" s="163">
        <v>124</v>
      </c>
      <c r="F131" s="163">
        <v>212</v>
      </c>
      <c r="G131" s="163">
        <v>163</v>
      </c>
      <c r="H131" s="163">
        <v>112</v>
      </c>
      <c r="I131" s="164">
        <f t="shared" si="26"/>
        <v>-0.31288343558282206</v>
      </c>
      <c r="J131" s="165">
        <f t="shared" si="27"/>
        <v>-0.11811023622047245</v>
      </c>
      <c r="K131" s="164">
        <f>H131/H123</f>
        <v>5.5517002081887576E-3</v>
      </c>
    </row>
    <row r="132" spans="2:11" x14ac:dyDescent="0.25">
      <c r="B132" s="162" t="s">
        <v>119</v>
      </c>
      <c r="C132" s="163">
        <v>114</v>
      </c>
      <c r="D132" s="163">
        <v>78</v>
      </c>
      <c r="E132" s="163">
        <v>100</v>
      </c>
      <c r="F132" s="163">
        <v>107</v>
      </c>
      <c r="G132" s="163">
        <v>105</v>
      </c>
      <c r="H132" s="163">
        <v>147</v>
      </c>
      <c r="I132" s="164">
        <f t="shared" si="26"/>
        <v>0.39999999999999991</v>
      </c>
      <c r="J132" s="165">
        <f t="shared" si="27"/>
        <v>0.28947368421052633</v>
      </c>
      <c r="K132" s="164">
        <f>H132/H123</f>
        <v>7.2866065232477448E-3</v>
      </c>
    </row>
    <row r="133" spans="2:11" x14ac:dyDescent="0.25">
      <c r="B133" s="162" t="s">
        <v>128</v>
      </c>
      <c r="C133" s="163">
        <v>62</v>
      </c>
      <c r="D133" s="163">
        <v>0</v>
      </c>
      <c r="E133" s="163">
        <v>20</v>
      </c>
      <c r="F133" s="163">
        <v>32</v>
      </c>
      <c r="G133" s="163">
        <v>32</v>
      </c>
      <c r="H133" s="163">
        <v>24</v>
      </c>
      <c r="I133" s="164">
        <f t="shared" si="26"/>
        <v>-0.25</v>
      </c>
      <c r="J133" s="165">
        <f t="shared" si="27"/>
        <v>-0.61290322580645162</v>
      </c>
      <c r="K133" s="164">
        <f>H133/H123</f>
        <v>1.1896500446118767E-3</v>
      </c>
    </row>
    <row r="134" spans="2:11" x14ac:dyDescent="0.25">
      <c r="B134" s="162" t="s">
        <v>131</v>
      </c>
      <c r="C134" s="163">
        <v>39</v>
      </c>
      <c r="D134" s="163">
        <v>30</v>
      </c>
      <c r="E134" s="163">
        <v>36</v>
      </c>
      <c r="F134" s="163">
        <v>34</v>
      </c>
      <c r="G134" s="163">
        <v>44</v>
      </c>
      <c r="H134" s="163">
        <v>24</v>
      </c>
      <c r="I134" s="164">
        <f t="shared" si="26"/>
        <v>-0.45454545454545459</v>
      </c>
      <c r="J134" s="165">
        <f t="shared" si="27"/>
        <v>-0.38461538461538458</v>
      </c>
      <c r="K134" s="164">
        <f>H134/H123</f>
        <v>1.1896500446118767E-3</v>
      </c>
    </row>
    <row r="135" spans="2:11" x14ac:dyDescent="0.25">
      <c r="B135" s="168" t="s">
        <v>145</v>
      </c>
      <c r="C135" s="169">
        <f t="shared" ref="C135:H135" si="28">C127-SUM(C128:C134)</f>
        <v>4764</v>
      </c>
      <c r="D135" s="169">
        <f t="shared" si="28"/>
        <v>1837</v>
      </c>
      <c r="E135" s="169">
        <f t="shared" si="28"/>
        <v>3913</v>
      </c>
      <c r="F135" s="169">
        <f t="shared" si="28"/>
        <v>4605</v>
      </c>
      <c r="G135" s="169">
        <f t="shared" si="28"/>
        <v>2827</v>
      </c>
      <c r="H135" s="169">
        <f t="shared" si="28"/>
        <v>3352</v>
      </c>
      <c r="I135" s="170">
        <f t="shared" si="26"/>
        <v>0.18570923240183945</v>
      </c>
      <c r="J135" s="171">
        <f t="shared" si="27"/>
        <v>-0.29638958858102438</v>
      </c>
      <c r="K135" s="170">
        <f>H135/H123</f>
        <v>0.16615445623079211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26444</v>
      </c>
      <c r="D137" s="176">
        <v>6596</v>
      </c>
      <c r="E137" s="176">
        <v>17890</v>
      </c>
      <c r="F137" s="176">
        <v>24264</v>
      </c>
      <c r="G137" s="176">
        <v>26447</v>
      </c>
      <c r="H137" s="176">
        <v>25421</v>
      </c>
      <c r="I137" s="177">
        <f t="shared" ref="I137:I149" si="29">IFERROR(H137/G137-1,"-")</f>
        <v>-3.8794570272620676E-2</v>
      </c>
      <c r="J137" s="177">
        <f t="shared" ref="J137:J149" si="30">IFERROR(H137/C137-1,"-")</f>
        <v>-3.8685524126455872E-2</v>
      </c>
      <c r="K137" s="177">
        <f>H137/H137</f>
        <v>1</v>
      </c>
    </row>
    <row r="138" spans="2:11" x14ac:dyDescent="0.25">
      <c r="B138" s="157" t="s">
        <v>97</v>
      </c>
      <c r="C138" s="158">
        <v>6360</v>
      </c>
      <c r="D138" s="158">
        <v>4187</v>
      </c>
      <c r="E138" s="158">
        <v>5654</v>
      </c>
      <c r="F138" s="158">
        <v>3786</v>
      </c>
      <c r="G138" s="158">
        <v>3753</v>
      </c>
      <c r="H138" s="158">
        <v>3212</v>
      </c>
      <c r="I138" s="159">
        <f t="shared" si="29"/>
        <v>-0.14415134559019449</v>
      </c>
      <c r="J138" s="160">
        <f t="shared" si="30"/>
        <v>-0.4949685534591195</v>
      </c>
      <c r="K138" s="159">
        <f>H138/H137</f>
        <v>0.12635222847252273</v>
      </c>
    </row>
    <row r="139" spans="2:11" x14ac:dyDescent="0.25">
      <c r="B139" s="162" t="s">
        <v>103</v>
      </c>
      <c r="C139" s="163">
        <v>2001</v>
      </c>
      <c r="D139" s="163">
        <v>2459</v>
      </c>
      <c r="E139" s="163">
        <v>4018</v>
      </c>
      <c r="F139" s="163">
        <v>2710</v>
      </c>
      <c r="G139" s="163">
        <v>2511</v>
      </c>
      <c r="H139" s="163">
        <v>1803</v>
      </c>
      <c r="I139" s="164">
        <f t="shared" si="29"/>
        <v>-0.28195937873357224</v>
      </c>
      <c r="J139" s="165">
        <f t="shared" si="30"/>
        <v>-9.8950524737631218E-2</v>
      </c>
      <c r="K139" s="164">
        <f>H139/H137</f>
        <v>7.0925612682427919E-2</v>
      </c>
    </row>
    <row r="140" spans="2:11" x14ac:dyDescent="0.25">
      <c r="B140" s="162" t="s">
        <v>100</v>
      </c>
      <c r="C140" s="163">
        <v>4359</v>
      </c>
      <c r="D140" s="163">
        <v>1728</v>
      </c>
      <c r="E140" s="163">
        <v>1636</v>
      </c>
      <c r="F140" s="163">
        <v>1076</v>
      </c>
      <c r="G140" s="163">
        <v>1242</v>
      </c>
      <c r="H140" s="163">
        <v>1409</v>
      </c>
      <c r="I140" s="164">
        <f t="shared" si="29"/>
        <v>0.1344605475040257</v>
      </c>
      <c r="J140" s="165">
        <f t="shared" si="30"/>
        <v>-0.67676072493691208</v>
      </c>
      <c r="K140" s="164">
        <f>H140/H137</f>
        <v>5.5426615790094801E-2</v>
      </c>
    </row>
    <row r="141" spans="2:11" x14ac:dyDescent="0.25">
      <c r="B141" s="157" t="s">
        <v>107</v>
      </c>
      <c r="C141" s="158">
        <v>20084</v>
      </c>
      <c r="D141" s="158">
        <v>2409</v>
      </c>
      <c r="E141" s="158">
        <v>12236</v>
      </c>
      <c r="F141" s="158">
        <v>20478</v>
      </c>
      <c r="G141" s="158">
        <v>22694</v>
      </c>
      <c r="H141" s="158">
        <v>22209</v>
      </c>
      <c r="I141" s="159">
        <f t="shared" si="29"/>
        <v>-2.1371287564995178E-2</v>
      </c>
      <c r="J141" s="160">
        <f t="shared" si="30"/>
        <v>0.10580561641107344</v>
      </c>
      <c r="K141" s="159">
        <f>H141/H137</f>
        <v>0.8736477715274773</v>
      </c>
    </row>
    <row r="142" spans="2:11" x14ac:dyDescent="0.25">
      <c r="B142" s="162" t="s">
        <v>110</v>
      </c>
      <c r="C142" s="163">
        <v>10959</v>
      </c>
      <c r="D142" s="163">
        <v>277</v>
      </c>
      <c r="E142" s="163">
        <v>3384</v>
      </c>
      <c r="F142" s="163">
        <v>10235</v>
      </c>
      <c r="G142" s="163">
        <v>11415</v>
      </c>
      <c r="H142" s="163">
        <v>11236</v>
      </c>
      <c r="I142" s="164">
        <f t="shared" si="29"/>
        <v>-1.5681121331581283E-2</v>
      </c>
      <c r="J142" s="165">
        <f t="shared" si="30"/>
        <v>2.5276028834747777E-2</v>
      </c>
      <c r="K142" s="164">
        <f>H142/H137</f>
        <v>0.44199677432044371</v>
      </c>
    </row>
    <row r="143" spans="2:11" x14ac:dyDescent="0.25">
      <c r="B143" s="162" t="s">
        <v>113</v>
      </c>
      <c r="C143" s="163">
        <v>1672</v>
      </c>
      <c r="D143" s="163">
        <v>263</v>
      </c>
      <c r="E143" s="163">
        <v>962</v>
      </c>
      <c r="F143" s="163">
        <v>1370</v>
      </c>
      <c r="G143" s="163">
        <v>1837</v>
      </c>
      <c r="H143" s="163">
        <v>1470</v>
      </c>
      <c r="I143" s="164">
        <f t="shared" si="29"/>
        <v>-0.19978225367446922</v>
      </c>
      <c r="J143" s="165">
        <f t="shared" si="30"/>
        <v>-0.12081339712918659</v>
      </c>
      <c r="K143" s="164">
        <f>H143/H137</f>
        <v>5.7826206679516934E-2</v>
      </c>
    </row>
    <row r="144" spans="2:11" x14ac:dyDescent="0.25">
      <c r="B144" s="162" t="s">
        <v>116</v>
      </c>
      <c r="C144" s="163">
        <v>1754</v>
      </c>
      <c r="D144" s="163">
        <v>346</v>
      </c>
      <c r="E144" s="163">
        <v>1404</v>
      </c>
      <c r="F144" s="163">
        <v>1920</v>
      </c>
      <c r="G144" s="163">
        <v>2346</v>
      </c>
      <c r="H144" s="163">
        <v>1937</v>
      </c>
      <c r="I144" s="164">
        <f t="shared" si="29"/>
        <v>-0.17433930093776639</v>
      </c>
      <c r="J144" s="165">
        <f t="shared" si="30"/>
        <v>0.10433295324971503</v>
      </c>
      <c r="K144" s="164">
        <f>H144/H137</f>
        <v>7.6196845128043741E-2</v>
      </c>
    </row>
    <row r="145" spans="2:11" x14ac:dyDescent="0.25">
      <c r="B145" s="162" t="s">
        <v>123</v>
      </c>
      <c r="C145" s="163">
        <v>393</v>
      </c>
      <c r="D145" s="163">
        <v>12</v>
      </c>
      <c r="E145" s="163">
        <v>724</v>
      </c>
      <c r="F145" s="163">
        <v>961</v>
      </c>
      <c r="G145" s="163">
        <v>1021</v>
      </c>
      <c r="H145" s="163">
        <v>533</v>
      </c>
      <c r="I145" s="164">
        <f t="shared" si="29"/>
        <v>-0.47796278158667971</v>
      </c>
      <c r="J145" s="165">
        <f t="shared" si="30"/>
        <v>0.35623409669211203</v>
      </c>
      <c r="K145" s="164">
        <f>H145/H137</f>
        <v>2.0966917115770426E-2</v>
      </c>
    </row>
    <row r="146" spans="2:11" x14ac:dyDescent="0.25">
      <c r="B146" s="162" t="s">
        <v>119</v>
      </c>
      <c r="C146" s="163">
        <v>448</v>
      </c>
      <c r="D146" s="163">
        <v>182</v>
      </c>
      <c r="E146" s="163">
        <v>592</v>
      </c>
      <c r="F146" s="163">
        <v>363</v>
      </c>
      <c r="G146" s="163">
        <v>402</v>
      </c>
      <c r="H146" s="163">
        <v>269</v>
      </c>
      <c r="I146" s="164">
        <f t="shared" si="29"/>
        <v>-0.3308457711442786</v>
      </c>
      <c r="J146" s="165">
        <f t="shared" si="30"/>
        <v>-0.3995535714285714</v>
      </c>
      <c r="K146" s="164">
        <f>H146/H137</f>
        <v>1.0581802446795956E-2</v>
      </c>
    </row>
    <row r="147" spans="2:11" x14ac:dyDescent="0.25">
      <c r="B147" s="162" t="s">
        <v>128</v>
      </c>
      <c r="C147" s="163">
        <v>9</v>
      </c>
      <c r="D147" s="163">
        <v>2</v>
      </c>
      <c r="E147" s="163">
        <v>3</v>
      </c>
      <c r="F147" s="163">
        <v>22</v>
      </c>
      <c r="G147" s="163">
        <v>12</v>
      </c>
      <c r="H147" s="163">
        <v>12</v>
      </c>
      <c r="I147" s="164">
        <f t="shared" si="29"/>
        <v>0</v>
      </c>
      <c r="J147" s="165">
        <f t="shared" si="30"/>
        <v>0.33333333333333326</v>
      </c>
      <c r="K147" s="164">
        <f>H147/H137</f>
        <v>4.7205066677156679E-4</v>
      </c>
    </row>
    <row r="148" spans="2:11" x14ac:dyDescent="0.25">
      <c r="B148" s="162" t="s">
        <v>131</v>
      </c>
      <c r="C148" s="163">
        <v>30</v>
      </c>
      <c r="D148" s="163">
        <v>0</v>
      </c>
      <c r="E148" s="163">
        <v>0</v>
      </c>
      <c r="F148" s="163">
        <v>3</v>
      </c>
      <c r="G148" s="163">
        <v>11</v>
      </c>
      <c r="H148" s="163">
        <v>12</v>
      </c>
      <c r="I148" s="164">
        <f t="shared" si="29"/>
        <v>9.0909090909090828E-2</v>
      </c>
      <c r="J148" s="165">
        <f t="shared" si="30"/>
        <v>-0.6</v>
      </c>
      <c r="K148" s="164">
        <f>H148/H137</f>
        <v>4.7205066677156679E-4</v>
      </c>
    </row>
    <row r="149" spans="2:11" x14ac:dyDescent="0.25">
      <c r="B149" s="168" t="s">
        <v>145</v>
      </c>
      <c r="C149" s="169">
        <f t="shared" ref="C149:H149" si="31">C141-SUM(C142:C148)</f>
        <v>4819</v>
      </c>
      <c r="D149" s="169">
        <f t="shared" si="31"/>
        <v>1327</v>
      </c>
      <c r="E149" s="169">
        <f t="shared" si="31"/>
        <v>5167</v>
      </c>
      <c r="F149" s="169">
        <f t="shared" si="31"/>
        <v>5604</v>
      </c>
      <c r="G149" s="169">
        <f t="shared" si="31"/>
        <v>5650</v>
      </c>
      <c r="H149" s="169">
        <f t="shared" si="31"/>
        <v>6740</v>
      </c>
      <c r="I149" s="170">
        <f t="shared" si="29"/>
        <v>0.19292035398230079</v>
      </c>
      <c r="J149" s="171">
        <f t="shared" si="30"/>
        <v>0.39863042124922177</v>
      </c>
      <c r="K149" s="170">
        <f>H149/H137</f>
        <v>0.26513512450336335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9128</v>
      </c>
      <c r="D151" s="176">
        <v>4062</v>
      </c>
      <c r="E151" s="176">
        <v>8589</v>
      </c>
      <c r="F151" s="176">
        <v>10300</v>
      </c>
      <c r="G151" s="176">
        <v>11494</v>
      </c>
      <c r="H151" s="176">
        <v>12467</v>
      </c>
      <c r="I151" s="177">
        <f t="shared" ref="I151:I163" si="32">IFERROR(H151/G151-1,"-")</f>
        <v>8.4652862362972092E-2</v>
      </c>
      <c r="J151" s="177">
        <f t="shared" ref="J151:J163" si="33">IFERROR(H151/C151-1,"-")</f>
        <v>0.36579754601226999</v>
      </c>
      <c r="K151" s="177">
        <f>H151/H151</f>
        <v>1</v>
      </c>
    </row>
    <row r="152" spans="2:11" x14ac:dyDescent="0.25">
      <c r="B152" s="157" t="s">
        <v>97</v>
      </c>
      <c r="C152" s="158">
        <v>3146</v>
      </c>
      <c r="D152" s="158">
        <v>3234</v>
      </c>
      <c r="E152" s="158">
        <v>4764</v>
      </c>
      <c r="F152" s="158">
        <v>5825</v>
      </c>
      <c r="G152" s="158">
        <v>5944</v>
      </c>
      <c r="H152" s="158">
        <v>5979</v>
      </c>
      <c r="I152" s="159">
        <f t="shared" si="32"/>
        <v>5.8882907133244178E-3</v>
      </c>
      <c r="J152" s="160">
        <f t="shared" si="33"/>
        <v>0.90050858232676423</v>
      </c>
      <c r="K152" s="159">
        <f>H152/H151</f>
        <v>0.47958610732333362</v>
      </c>
    </row>
    <row r="153" spans="2:11" x14ac:dyDescent="0.25">
      <c r="B153" s="162" t="s">
        <v>103</v>
      </c>
      <c r="C153" s="163">
        <v>1159</v>
      </c>
      <c r="D153" s="163">
        <v>2095</v>
      </c>
      <c r="E153" s="163">
        <v>3633</v>
      </c>
      <c r="F153" s="163">
        <v>4633</v>
      </c>
      <c r="G153" s="163">
        <v>4708</v>
      </c>
      <c r="H153" s="163">
        <v>4154</v>
      </c>
      <c r="I153" s="164">
        <f t="shared" si="32"/>
        <v>-0.11767204757858962</v>
      </c>
      <c r="J153" s="165">
        <f t="shared" si="33"/>
        <v>2.5841242450388267</v>
      </c>
      <c r="K153" s="164">
        <f>H153/H151</f>
        <v>0.33319964706826022</v>
      </c>
    </row>
    <row r="154" spans="2:11" x14ac:dyDescent="0.25">
      <c r="B154" s="162" t="s">
        <v>100</v>
      </c>
      <c r="C154" s="163">
        <v>1987</v>
      </c>
      <c r="D154" s="163">
        <v>1139</v>
      </c>
      <c r="E154" s="163">
        <v>1131</v>
      </c>
      <c r="F154" s="163">
        <v>1192</v>
      </c>
      <c r="G154" s="163">
        <v>1236</v>
      </c>
      <c r="H154" s="163">
        <v>1825</v>
      </c>
      <c r="I154" s="164">
        <f t="shared" si="32"/>
        <v>0.47653721682847894</v>
      </c>
      <c r="J154" s="165">
        <f t="shared" si="33"/>
        <v>-8.1529944640161056E-2</v>
      </c>
      <c r="K154" s="164">
        <f>H154/H151</f>
        <v>0.1463864602550734</v>
      </c>
    </row>
    <row r="155" spans="2:11" x14ac:dyDescent="0.25">
      <c r="B155" s="157" t="s">
        <v>107</v>
      </c>
      <c r="C155" s="158">
        <v>5982</v>
      </c>
      <c r="D155" s="158">
        <v>828</v>
      </c>
      <c r="E155" s="158">
        <v>3825</v>
      </c>
      <c r="F155" s="158">
        <v>4475</v>
      </c>
      <c r="G155" s="158">
        <v>5550</v>
      </c>
      <c r="H155" s="158">
        <v>6488</v>
      </c>
      <c r="I155" s="159">
        <f t="shared" si="32"/>
        <v>0.16900900900900906</v>
      </c>
      <c r="J155" s="160">
        <f t="shared" si="33"/>
        <v>8.4587094617184944E-2</v>
      </c>
      <c r="K155" s="159">
        <f>H155/H151</f>
        <v>0.52041389267666638</v>
      </c>
    </row>
    <row r="156" spans="2:11" x14ac:dyDescent="0.25">
      <c r="B156" s="162" t="s">
        <v>110</v>
      </c>
      <c r="C156" s="163">
        <v>1622</v>
      </c>
      <c r="D156" s="163">
        <v>25</v>
      </c>
      <c r="E156" s="163">
        <v>766</v>
      </c>
      <c r="F156" s="163">
        <v>1725</v>
      </c>
      <c r="G156" s="163">
        <v>1527</v>
      </c>
      <c r="H156" s="163">
        <v>1789</v>
      </c>
      <c r="I156" s="164">
        <f t="shared" si="32"/>
        <v>0.17157825802226578</v>
      </c>
      <c r="J156" s="165">
        <f t="shared" si="33"/>
        <v>0.1029593094944512</v>
      </c>
      <c r="K156" s="164">
        <f>H156/H151</f>
        <v>0.14349883692949386</v>
      </c>
    </row>
    <row r="157" spans="2:11" x14ac:dyDescent="0.25">
      <c r="B157" s="162" t="s">
        <v>113</v>
      </c>
      <c r="C157" s="163">
        <v>1568</v>
      </c>
      <c r="D157" s="163">
        <v>122</v>
      </c>
      <c r="E157" s="163">
        <v>931</v>
      </c>
      <c r="F157" s="163">
        <v>786</v>
      </c>
      <c r="G157" s="163">
        <v>987</v>
      </c>
      <c r="H157" s="163">
        <v>875</v>
      </c>
      <c r="I157" s="164">
        <f t="shared" si="32"/>
        <v>-0.11347517730496459</v>
      </c>
      <c r="J157" s="165">
        <f t="shared" si="33"/>
        <v>-0.4419642857142857</v>
      </c>
      <c r="K157" s="164">
        <f>H157/H151</f>
        <v>7.0185289163391354E-2</v>
      </c>
    </row>
    <row r="158" spans="2:11" x14ac:dyDescent="0.25">
      <c r="B158" s="162" t="s">
        <v>116</v>
      </c>
      <c r="C158" s="163">
        <v>886</v>
      </c>
      <c r="D158" s="163">
        <v>56</v>
      </c>
      <c r="E158" s="163">
        <v>542</v>
      </c>
      <c r="F158" s="163">
        <v>630</v>
      </c>
      <c r="G158" s="163">
        <v>1092</v>
      </c>
      <c r="H158" s="163">
        <v>1312</v>
      </c>
      <c r="I158" s="164">
        <f t="shared" si="32"/>
        <v>0.20146520146520142</v>
      </c>
      <c r="J158" s="165">
        <f t="shared" si="33"/>
        <v>0.4808126410835214</v>
      </c>
      <c r="K158" s="164">
        <f>H158/H151</f>
        <v>0.1052378278655651</v>
      </c>
    </row>
    <row r="159" spans="2:11" x14ac:dyDescent="0.25">
      <c r="B159" s="162" t="s">
        <v>123</v>
      </c>
      <c r="C159" s="163">
        <v>101</v>
      </c>
      <c r="D159" s="163">
        <v>10</v>
      </c>
      <c r="E159" s="163">
        <v>90</v>
      </c>
      <c r="F159" s="163">
        <v>111</v>
      </c>
      <c r="G159" s="163">
        <v>168</v>
      </c>
      <c r="H159" s="163">
        <v>245</v>
      </c>
      <c r="I159" s="164">
        <f t="shared" si="32"/>
        <v>0.45833333333333326</v>
      </c>
      <c r="J159" s="165">
        <f t="shared" si="33"/>
        <v>1.4257425742574257</v>
      </c>
      <c r="K159" s="164">
        <f>H159/H151</f>
        <v>1.9651880965749578E-2</v>
      </c>
    </row>
    <row r="160" spans="2:11" x14ac:dyDescent="0.25">
      <c r="B160" s="162" t="s">
        <v>119</v>
      </c>
      <c r="C160" s="163">
        <v>426</v>
      </c>
      <c r="D160" s="163">
        <v>274</v>
      </c>
      <c r="E160" s="163">
        <v>217</v>
      </c>
      <c r="F160" s="163">
        <v>302</v>
      </c>
      <c r="G160" s="163">
        <v>285</v>
      </c>
      <c r="H160" s="163">
        <v>452</v>
      </c>
      <c r="I160" s="164">
        <f t="shared" si="32"/>
        <v>0.5859649122807018</v>
      </c>
      <c r="J160" s="165">
        <f t="shared" si="33"/>
        <v>6.1032863849765251E-2</v>
      </c>
      <c r="K160" s="164">
        <f>H160/H151</f>
        <v>3.6255715087831875E-2</v>
      </c>
    </row>
    <row r="161" spans="2:11" x14ac:dyDescent="0.25">
      <c r="B161" s="162" t="s">
        <v>128</v>
      </c>
      <c r="C161" s="163">
        <v>14</v>
      </c>
      <c r="D161" s="163">
        <v>3</v>
      </c>
      <c r="E161" s="163">
        <v>7</v>
      </c>
      <c r="F161" s="163">
        <v>11</v>
      </c>
      <c r="G161" s="163">
        <v>13</v>
      </c>
      <c r="H161" s="163">
        <v>15</v>
      </c>
      <c r="I161" s="164">
        <f t="shared" si="32"/>
        <v>0.15384615384615374</v>
      </c>
      <c r="J161" s="165">
        <f t="shared" si="33"/>
        <v>7.1428571428571397E-2</v>
      </c>
      <c r="K161" s="164">
        <f>H161/H151</f>
        <v>1.2031763856581374E-3</v>
      </c>
    </row>
    <row r="162" spans="2:11" x14ac:dyDescent="0.25">
      <c r="B162" s="162" t="s">
        <v>131</v>
      </c>
      <c r="C162" s="163">
        <v>10</v>
      </c>
      <c r="D162" s="163">
        <v>0</v>
      </c>
      <c r="E162" s="163">
        <v>10</v>
      </c>
      <c r="F162" s="163">
        <v>6</v>
      </c>
      <c r="G162" s="163">
        <v>23</v>
      </c>
      <c r="H162" s="163">
        <v>7</v>
      </c>
      <c r="I162" s="164">
        <f t="shared" si="32"/>
        <v>-0.69565217391304346</v>
      </c>
      <c r="J162" s="165">
        <f t="shared" si="33"/>
        <v>-0.30000000000000004</v>
      </c>
      <c r="K162" s="164">
        <f>H162/H151</f>
        <v>5.6148231330713087E-4</v>
      </c>
    </row>
    <row r="163" spans="2:11" x14ac:dyDescent="0.25">
      <c r="B163" s="168" t="s">
        <v>145</v>
      </c>
      <c r="C163" s="169">
        <f t="shared" ref="C163:H163" si="34">C155-SUM(C156:C162)</f>
        <v>1355</v>
      </c>
      <c r="D163" s="169">
        <f t="shared" si="34"/>
        <v>338</v>
      </c>
      <c r="E163" s="169">
        <f t="shared" si="34"/>
        <v>1262</v>
      </c>
      <c r="F163" s="169">
        <f t="shared" si="34"/>
        <v>904</v>
      </c>
      <c r="G163" s="169">
        <f t="shared" si="34"/>
        <v>1455</v>
      </c>
      <c r="H163" s="169">
        <f t="shared" si="34"/>
        <v>1793</v>
      </c>
      <c r="I163" s="170">
        <f t="shared" si="32"/>
        <v>0.23230240549828185</v>
      </c>
      <c r="J163" s="171">
        <f t="shared" si="33"/>
        <v>0.32324723247232479</v>
      </c>
      <c r="K163" s="170">
        <f>H163/H151</f>
        <v>0.14381968396566935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F06CF-B9DD-4545-95AC-436B606CC662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52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3637977</v>
      </c>
      <c r="D9" s="176">
        <v>3620829</v>
      </c>
      <c r="E9" s="176">
        <v>1311192</v>
      </c>
      <c r="F9" s="176">
        <v>3492085</v>
      </c>
      <c r="G9" s="176">
        <v>3849133</v>
      </c>
      <c r="H9" s="176">
        <v>4095618</v>
      </c>
      <c r="I9" s="177">
        <f>IFERROR(H9/G9-1,"-")</f>
        <v>6.4036498608907477E-2</v>
      </c>
      <c r="J9" s="177">
        <f>IFERROR(H9/D9-1,"-")</f>
        <v>0.13112715347783621</v>
      </c>
      <c r="K9" s="176">
        <f>H9-G9</f>
        <v>246485</v>
      </c>
      <c r="L9" s="176">
        <f>H9-D9</f>
        <v>474789</v>
      </c>
      <c r="M9" s="177">
        <f t="shared" ref="M9:M21" si="0">H9/H$9</f>
        <v>1</v>
      </c>
      <c r="P9" s="154" t="s">
        <v>68</v>
      </c>
      <c r="Q9" s="176">
        <v>207919</v>
      </c>
      <c r="R9" s="176">
        <v>186886</v>
      </c>
      <c r="S9" s="176">
        <v>71319</v>
      </c>
      <c r="T9" s="176">
        <v>190426</v>
      </c>
      <c r="U9" s="176">
        <v>205238</v>
      </c>
      <c r="V9" s="176">
        <v>213816</v>
      </c>
      <c r="W9" s="177">
        <f>IFERROR(V9/U9-1,"-")</f>
        <v>4.1795379023377821E-2</v>
      </c>
      <c r="X9" s="177">
        <f>IFERROR(V9/R9-1,"-")</f>
        <v>0.14409854135676303</v>
      </c>
      <c r="Y9" s="176">
        <f>V9-U9</f>
        <v>8578</v>
      </c>
      <c r="Z9" s="176">
        <f>V9-R9</f>
        <v>26930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822209</v>
      </c>
      <c r="D10" s="158">
        <v>824041</v>
      </c>
      <c r="E10" s="158">
        <v>355635</v>
      </c>
      <c r="F10" s="158">
        <v>802083</v>
      </c>
      <c r="G10" s="158">
        <v>830806</v>
      </c>
      <c r="H10" s="158">
        <v>834904</v>
      </c>
      <c r="I10" s="160">
        <f>IFERROR(H10/G10-1,"-")</f>
        <v>4.9325594663496286E-3</v>
      </c>
      <c r="J10" s="159">
        <f t="shared" ref="J10:J21" si="2">IFERROR(H10/D10-1,"-")</f>
        <v>1.3182596497018917E-2</v>
      </c>
      <c r="K10" s="158">
        <f t="shared" ref="K10:K20" si="3">H10-G10</f>
        <v>4098</v>
      </c>
      <c r="L10" s="158">
        <f t="shared" ref="L10:L21" si="4">H10-D10</f>
        <v>10863</v>
      </c>
      <c r="M10" s="159">
        <f t="shared" si="0"/>
        <v>0.2038529960557845</v>
      </c>
      <c r="P10" s="157" t="s">
        <v>97</v>
      </c>
      <c r="Q10" s="158">
        <v>45251</v>
      </c>
      <c r="R10" s="158">
        <v>37574</v>
      </c>
      <c r="S10" s="158">
        <v>14652</v>
      </c>
      <c r="T10" s="158">
        <v>24500</v>
      </c>
      <c r="U10" s="158">
        <v>26474</v>
      </c>
      <c r="V10" s="158">
        <v>22996</v>
      </c>
      <c r="W10" s="160">
        <f>IFERROR(V10/U10-1,"-")</f>
        <v>-0.13137417843922339</v>
      </c>
      <c r="X10" s="159">
        <f t="shared" ref="X10:X21" si="5">IFERROR(V10/R10-1,"-")</f>
        <v>-0.38798105072656619</v>
      </c>
      <c r="Y10" s="157">
        <f t="shared" ref="Y10:Y20" si="6">V10-U10</f>
        <v>-3478</v>
      </c>
      <c r="Z10" s="158">
        <f t="shared" ref="Z10:Z21" si="7">V10-R10</f>
        <v>-14578</v>
      </c>
      <c r="AA10" s="159">
        <f t="shared" si="1"/>
        <v>0.10755041718112771</v>
      </c>
    </row>
    <row r="11" spans="1:27" x14ac:dyDescent="0.25">
      <c r="A11" s="161" t="s">
        <v>100</v>
      </c>
      <c r="B11" s="162" t="s">
        <v>103</v>
      </c>
      <c r="C11" s="163">
        <v>340647</v>
      </c>
      <c r="D11" s="163">
        <v>328320</v>
      </c>
      <c r="E11" s="163">
        <v>151426</v>
      </c>
      <c r="F11" s="163">
        <v>341997</v>
      </c>
      <c r="G11" s="163">
        <v>348792</v>
      </c>
      <c r="H11" s="163">
        <v>338193</v>
      </c>
      <c r="I11" s="165">
        <f>IFERROR(H11/G11-1,"-")</f>
        <v>-3.0387738250877261E-2</v>
      </c>
      <c r="J11" s="164">
        <f t="shared" si="2"/>
        <v>3.0071271929824617E-2</v>
      </c>
      <c r="K11" s="163">
        <f t="shared" si="3"/>
        <v>-10599</v>
      </c>
      <c r="L11" s="163">
        <f t="shared" si="4"/>
        <v>9873</v>
      </c>
      <c r="M11" s="164">
        <f t="shared" si="0"/>
        <v>8.2574351416562775E-2</v>
      </c>
      <c r="P11" s="162" t="s">
        <v>103</v>
      </c>
      <c r="Q11" s="163">
        <v>32986</v>
      </c>
      <c r="R11" s="163">
        <v>21167</v>
      </c>
      <c r="S11" s="163">
        <v>10065</v>
      </c>
      <c r="T11" s="163">
        <v>17244</v>
      </c>
      <c r="U11" s="163">
        <v>17464</v>
      </c>
      <c r="V11" s="163">
        <v>15005</v>
      </c>
      <c r="W11" s="165">
        <f>IFERROR(V11/U11-1,"-")</f>
        <v>-0.14080393953275305</v>
      </c>
      <c r="X11" s="164">
        <f t="shared" si="5"/>
        <v>-0.29111352577124772</v>
      </c>
      <c r="Y11" s="162">
        <f t="shared" si="6"/>
        <v>-2459</v>
      </c>
      <c r="Z11" s="163">
        <f t="shared" si="7"/>
        <v>-6162</v>
      </c>
      <c r="AA11" s="164">
        <f>V11/V$9</f>
        <v>7.0177161671717739E-2</v>
      </c>
    </row>
    <row r="12" spans="1:27" x14ac:dyDescent="0.25">
      <c r="A12" s="1"/>
      <c r="B12" s="162" t="s">
        <v>100</v>
      </c>
      <c r="C12" s="163">
        <v>481562</v>
      </c>
      <c r="D12" s="163">
        <v>495721</v>
      </c>
      <c r="E12" s="163">
        <v>204209</v>
      </c>
      <c r="F12" s="163">
        <v>460086</v>
      </c>
      <c r="G12" s="163">
        <v>482014</v>
      </c>
      <c r="H12" s="163">
        <v>496711</v>
      </c>
      <c r="I12" s="165">
        <f>IFERROR(H12/G12-1,"-")</f>
        <v>3.0490815619463429E-2</v>
      </c>
      <c r="J12" s="164">
        <f t="shared" si="2"/>
        <v>1.9970911056823581E-3</v>
      </c>
      <c r="K12" s="163">
        <f t="shared" si="3"/>
        <v>14697</v>
      </c>
      <c r="L12" s="163">
        <f t="shared" si="4"/>
        <v>990</v>
      </c>
      <c r="M12" s="164">
        <f t="shared" si="0"/>
        <v>0.12127864463922172</v>
      </c>
      <c r="P12" s="162" t="s">
        <v>100</v>
      </c>
      <c r="Q12" s="163">
        <v>12265</v>
      </c>
      <c r="R12" s="163">
        <v>16407</v>
      </c>
      <c r="S12" s="163">
        <v>4587</v>
      </c>
      <c r="T12" s="163">
        <v>7256</v>
      </c>
      <c r="U12" s="163">
        <v>9010</v>
      </c>
      <c r="V12" s="163">
        <v>7991</v>
      </c>
      <c r="W12" s="165">
        <f>IFERROR(V12/U12-1,"-")</f>
        <v>-0.11309655937846841</v>
      </c>
      <c r="X12" s="164">
        <f t="shared" si="5"/>
        <v>-0.512951788870604</v>
      </c>
      <c r="Y12" s="162">
        <f t="shared" si="6"/>
        <v>-1019</v>
      </c>
      <c r="Z12" s="163">
        <f t="shared" si="7"/>
        <v>-8416</v>
      </c>
      <c r="AA12" s="164">
        <f t="shared" si="1"/>
        <v>3.737325550940996E-2</v>
      </c>
    </row>
    <row r="13" spans="1:27" s="56" customFormat="1" x14ac:dyDescent="0.25">
      <c r="B13" s="157" t="s">
        <v>107</v>
      </c>
      <c r="C13" s="158">
        <v>2815768</v>
      </c>
      <c r="D13" s="158">
        <v>2796788</v>
      </c>
      <c r="E13" s="158">
        <v>955557</v>
      </c>
      <c r="F13" s="158">
        <v>2690002</v>
      </c>
      <c r="G13" s="158">
        <v>3018327</v>
      </c>
      <c r="H13" s="158">
        <v>3260714</v>
      </c>
      <c r="I13" s="160">
        <f>IFERROR(H13/G13-1,"-")</f>
        <v>8.030508291513816E-2</v>
      </c>
      <c r="J13" s="159">
        <f t="shared" si="2"/>
        <v>0.16587814306983573</v>
      </c>
      <c r="K13" s="158">
        <f t="shared" si="3"/>
        <v>242387</v>
      </c>
      <c r="L13" s="158">
        <f t="shared" si="4"/>
        <v>463926</v>
      </c>
      <c r="M13" s="159">
        <f t="shared" si="0"/>
        <v>0.79614700394421545</v>
      </c>
      <c r="P13" s="157" t="s">
        <v>107</v>
      </c>
      <c r="Q13" s="158">
        <v>162668</v>
      </c>
      <c r="R13" s="158">
        <v>149312</v>
      </c>
      <c r="S13" s="158">
        <v>56667</v>
      </c>
      <c r="T13" s="158">
        <v>165926</v>
      </c>
      <c r="U13" s="158">
        <v>178764</v>
      </c>
      <c r="V13" s="158">
        <v>190820</v>
      </c>
      <c r="W13" s="160">
        <f>IFERROR(V13/U13-1,"-")</f>
        <v>6.7440871763889909E-2</v>
      </c>
      <c r="X13" s="159">
        <f t="shared" si="5"/>
        <v>0.27799507072438923</v>
      </c>
      <c r="Y13" s="157">
        <f t="shared" si="6"/>
        <v>12056</v>
      </c>
      <c r="Z13" s="158">
        <f t="shared" si="7"/>
        <v>41508</v>
      </c>
      <c r="AA13" s="159">
        <f t="shared" si="1"/>
        <v>0.89244958281887232</v>
      </c>
    </row>
    <row r="14" spans="1:27" s="56" customFormat="1" x14ac:dyDescent="0.25">
      <c r="B14" s="162" t="s">
        <v>110</v>
      </c>
      <c r="C14" s="163">
        <v>1259240</v>
      </c>
      <c r="D14" s="163">
        <v>1307720</v>
      </c>
      <c r="E14" s="163">
        <v>368680</v>
      </c>
      <c r="F14" s="163">
        <v>1262054</v>
      </c>
      <c r="G14" s="163">
        <v>1438371</v>
      </c>
      <c r="H14" s="163">
        <v>1561349</v>
      </c>
      <c r="I14" s="165">
        <f t="shared" ref="I14:I21" si="8">IFERROR(H14/G14-1,"-")</f>
        <v>8.5498108624270097E-2</v>
      </c>
      <c r="J14" s="164">
        <f t="shared" si="2"/>
        <v>0.19394748111216464</v>
      </c>
      <c r="K14" s="163">
        <f t="shared" si="3"/>
        <v>122978</v>
      </c>
      <c r="L14" s="163">
        <f t="shared" si="4"/>
        <v>253629</v>
      </c>
      <c r="M14" s="164">
        <f t="shared" si="0"/>
        <v>0.3812242743341786</v>
      </c>
      <c r="P14" s="162" t="s">
        <v>110</v>
      </c>
      <c r="Q14" s="163">
        <v>82959</v>
      </c>
      <c r="R14" s="163">
        <v>73348</v>
      </c>
      <c r="S14" s="163">
        <v>22281</v>
      </c>
      <c r="T14" s="163">
        <v>71304</v>
      </c>
      <c r="U14" s="163">
        <v>77058</v>
      </c>
      <c r="V14" s="163">
        <v>86387</v>
      </c>
      <c r="W14" s="165">
        <f t="shared" ref="W14:W21" si="9">IFERROR(V14/U14-1,"-")</f>
        <v>0.12106465259934085</v>
      </c>
      <c r="X14" s="164">
        <f t="shared" si="5"/>
        <v>0.17776899165621418</v>
      </c>
      <c r="Y14" s="162">
        <f t="shared" si="6"/>
        <v>9329</v>
      </c>
      <c r="Z14" s="163">
        <f t="shared" si="7"/>
        <v>13039</v>
      </c>
      <c r="AA14" s="164">
        <f t="shared" si="1"/>
        <v>0.40402495603696637</v>
      </c>
    </row>
    <row r="15" spans="1:27" x14ac:dyDescent="0.25">
      <c r="A15" s="1"/>
      <c r="B15" s="162" t="s">
        <v>113</v>
      </c>
      <c r="C15" s="163">
        <v>425592</v>
      </c>
      <c r="D15" s="163">
        <v>362204</v>
      </c>
      <c r="E15" s="163">
        <v>121788</v>
      </c>
      <c r="F15" s="163">
        <v>266922</v>
      </c>
      <c r="G15" s="163">
        <v>303364</v>
      </c>
      <c r="H15" s="163">
        <v>315820</v>
      </c>
      <c r="I15" s="165">
        <f t="shared" si="8"/>
        <v>4.1059585184794578E-2</v>
      </c>
      <c r="J15" s="164">
        <f t="shared" si="2"/>
        <v>-0.12806043003390355</v>
      </c>
      <c r="K15" s="163">
        <f t="shared" si="3"/>
        <v>12456</v>
      </c>
      <c r="L15" s="163">
        <f t="shared" si="4"/>
        <v>-46384</v>
      </c>
      <c r="M15" s="164">
        <f t="shared" si="0"/>
        <v>7.7111683755662755E-2</v>
      </c>
      <c r="P15" s="162" t="s">
        <v>113</v>
      </c>
      <c r="Q15" s="163">
        <v>10746</v>
      </c>
      <c r="R15" s="163">
        <v>10763</v>
      </c>
      <c r="S15" s="163">
        <v>4317</v>
      </c>
      <c r="T15" s="163">
        <v>10802</v>
      </c>
      <c r="U15" s="163">
        <v>14655</v>
      </c>
      <c r="V15" s="163">
        <v>15235</v>
      </c>
      <c r="W15" s="165">
        <f t="shared" si="9"/>
        <v>3.9576936199249513E-2</v>
      </c>
      <c r="X15" s="164">
        <f t="shared" si="5"/>
        <v>0.41549753786119115</v>
      </c>
      <c r="Y15" s="162">
        <f t="shared" si="6"/>
        <v>580</v>
      </c>
      <c r="Z15" s="163">
        <f t="shared" si="7"/>
        <v>4472</v>
      </c>
      <c r="AA15" s="164">
        <f t="shared" si="1"/>
        <v>7.1252852920267895E-2</v>
      </c>
    </row>
    <row r="16" spans="1:27" x14ac:dyDescent="0.25">
      <c r="A16" s="1"/>
      <c r="B16" s="162" t="s">
        <v>116</v>
      </c>
      <c r="C16" s="163">
        <v>125151</v>
      </c>
      <c r="D16" s="163">
        <v>127393</v>
      </c>
      <c r="E16" s="163">
        <v>46683</v>
      </c>
      <c r="F16" s="163">
        <v>143090</v>
      </c>
      <c r="G16" s="163">
        <v>161004</v>
      </c>
      <c r="H16" s="163">
        <v>174252</v>
      </c>
      <c r="I16" s="165">
        <f t="shared" si="8"/>
        <v>8.2283669970932394E-2</v>
      </c>
      <c r="J16" s="164">
        <f t="shared" si="2"/>
        <v>0.36783025754947296</v>
      </c>
      <c r="K16" s="163">
        <f t="shared" si="3"/>
        <v>13248</v>
      </c>
      <c r="L16" s="163">
        <f t="shared" si="4"/>
        <v>46859</v>
      </c>
      <c r="M16" s="164">
        <f t="shared" si="0"/>
        <v>4.2545960096864503E-2</v>
      </c>
      <c r="P16" s="162" t="s">
        <v>116</v>
      </c>
      <c r="Q16" s="163">
        <v>19721</v>
      </c>
      <c r="R16" s="163">
        <v>15224</v>
      </c>
      <c r="S16" s="163">
        <v>4696</v>
      </c>
      <c r="T16" s="163">
        <v>20585</v>
      </c>
      <c r="U16" s="163">
        <v>19204</v>
      </c>
      <c r="V16" s="163">
        <v>19029</v>
      </c>
      <c r="W16" s="165">
        <f t="shared" si="9"/>
        <v>-9.1126848573214181E-3</v>
      </c>
      <c r="X16" s="164">
        <f t="shared" si="5"/>
        <v>0.24993431424067269</v>
      </c>
      <c r="Y16" s="162">
        <f t="shared" si="6"/>
        <v>-175</v>
      </c>
      <c r="Z16" s="163">
        <f t="shared" si="7"/>
        <v>3805</v>
      </c>
      <c r="AA16" s="164">
        <f t="shared" si="1"/>
        <v>8.8997081602873493E-2</v>
      </c>
    </row>
    <row r="17" spans="1:27" x14ac:dyDescent="0.25">
      <c r="A17" s="1"/>
      <c r="B17" s="162" t="s">
        <v>123</v>
      </c>
      <c r="C17" s="163">
        <v>112172</v>
      </c>
      <c r="D17" s="163">
        <v>104476</v>
      </c>
      <c r="E17" s="163">
        <v>36153</v>
      </c>
      <c r="F17" s="163">
        <v>132833</v>
      </c>
      <c r="G17" s="163">
        <v>122542</v>
      </c>
      <c r="H17" s="163">
        <v>129946</v>
      </c>
      <c r="I17" s="165">
        <f t="shared" si="8"/>
        <v>6.0420100863377346E-2</v>
      </c>
      <c r="J17" s="164">
        <f t="shared" si="2"/>
        <v>0.24378804701558243</v>
      </c>
      <c r="K17" s="163">
        <f t="shared" si="3"/>
        <v>7404</v>
      </c>
      <c r="L17" s="163">
        <f t="shared" si="4"/>
        <v>25470</v>
      </c>
      <c r="M17" s="164">
        <f t="shared" si="0"/>
        <v>3.1728056669347582E-2</v>
      </c>
      <c r="P17" s="162" t="s">
        <v>123</v>
      </c>
      <c r="Q17" s="163">
        <v>3388</v>
      </c>
      <c r="R17" s="163">
        <v>2988</v>
      </c>
      <c r="S17" s="163">
        <v>936</v>
      </c>
      <c r="T17" s="163">
        <v>7986</v>
      </c>
      <c r="U17" s="163">
        <v>6796</v>
      </c>
      <c r="V17" s="163">
        <v>4730</v>
      </c>
      <c r="W17" s="165">
        <f t="shared" si="9"/>
        <v>-0.30400235432607414</v>
      </c>
      <c r="X17" s="164">
        <f t="shared" si="5"/>
        <v>0.58299866131191425</v>
      </c>
      <c r="Y17" s="162">
        <f t="shared" si="6"/>
        <v>-2066</v>
      </c>
      <c r="Z17" s="163">
        <f t="shared" si="7"/>
        <v>1742</v>
      </c>
      <c r="AA17" s="164">
        <f t="shared" si="1"/>
        <v>2.2121824372357542E-2</v>
      </c>
    </row>
    <row r="18" spans="1:27" x14ac:dyDescent="0.25">
      <c r="A18" s="1"/>
      <c r="B18" s="162" t="s">
        <v>119</v>
      </c>
      <c r="C18" s="163">
        <v>100492</v>
      </c>
      <c r="D18" s="163">
        <v>98574</v>
      </c>
      <c r="E18" s="163">
        <v>47605</v>
      </c>
      <c r="F18" s="163">
        <v>106439</v>
      </c>
      <c r="G18" s="163">
        <v>108990</v>
      </c>
      <c r="H18" s="163">
        <v>115024</v>
      </c>
      <c r="I18" s="165">
        <f t="shared" si="8"/>
        <v>5.5362877328195337E-2</v>
      </c>
      <c r="J18" s="164">
        <f t="shared" si="2"/>
        <v>0.16687970458741663</v>
      </c>
      <c r="K18" s="163">
        <f t="shared" si="3"/>
        <v>6034</v>
      </c>
      <c r="L18" s="163">
        <f t="shared" si="4"/>
        <v>16450</v>
      </c>
      <c r="M18" s="164">
        <f t="shared" si="0"/>
        <v>2.8084650472773583E-2</v>
      </c>
      <c r="P18" s="162" t="s">
        <v>119</v>
      </c>
      <c r="Q18" s="163">
        <v>3236</v>
      </c>
      <c r="R18" s="163">
        <v>3201</v>
      </c>
      <c r="S18" s="163">
        <v>1567</v>
      </c>
      <c r="T18" s="163">
        <v>3300</v>
      </c>
      <c r="U18" s="163">
        <v>3893</v>
      </c>
      <c r="V18" s="163">
        <v>4292</v>
      </c>
      <c r="W18" s="165">
        <f t="shared" si="9"/>
        <v>0.10249165168250696</v>
      </c>
      <c r="X18" s="164">
        <f t="shared" si="5"/>
        <v>0.34083099031552644</v>
      </c>
      <c r="Y18" s="162">
        <f t="shared" si="6"/>
        <v>399</v>
      </c>
      <c r="Z18" s="163">
        <f t="shared" si="7"/>
        <v>1091</v>
      </c>
      <c r="AA18" s="164">
        <f t="shared" si="1"/>
        <v>2.007333408164029E-2</v>
      </c>
    </row>
    <row r="19" spans="1:27" x14ac:dyDescent="0.25">
      <c r="A19" s="161" t="s">
        <v>144</v>
      </c>
      <c r="B19" s="162" t="s">
        <v>128</v>
      </c>
      <c r="C19" s="163">
        <v>45583</v>
      </c>
      <c r="D19" s="163">
        <v>51496</v>
      </c>
      <c r="E19" s="163">
        <v>28519</v>
      </c>
      <c r="F19" s="163">
        <v>37941</v>
      </c>
      <c r="G19" s="163">
        <v>46327</v>
      </c>
      <c r="H19" s="163">
        <v>42252</v>
      </c>
      <c r="I19" s="165">
        <f t="shared" si="8"/>
        <v>-8.7961663824551506E-2</v>
      </c>
      <c r="J19" s="164">
        <f t="shared" si="2"/>
        <v>-0.17950908808451138</v>
      </c>
      <c r="K19" s="163">
        <f t="shared" si="3"/>
        <v>-4075</v>
      </c>
      <c r="L19" s="163">
        <f t="shared" si="4"/>
        <v>-9244</v>
      </c>
      <c r="M19" s="164">
        <f t="shared" si="0"/>
        <v>1.0316391811931679E-2</v>
      </c>
      <c r="P19" s="162" t="s">
        <v>128</v>
      </c>
      <c r="Q19" s="163">
        <v>1473</v>
      </c>
      <c r="R19" s="163">
        <v>1553</v>
      </c>
      <c r="S19" s="163">
        <v>1963</v>
      </c>
      <c r="T19" s="163">
        <v>1898</v>
      </c>
      <c r="U19" s="163">
        <v>2272</v>
      </c>
      <c r="V19" s="163">
        <v>2036</v>
      </c>
      <c r="W19" s="165">
        <f t="shared" si="9"/>
        <v>-0.10387323943661975</v>
      </c>
      <c r="X19" s="164">
        <f t="shared" si="5"/>
        <v>0.31101094655505479</v>
      </c>
      <c r="Y19" s="162">
        <f t="shared" si="6"/>
        <v>-236</v>
      </c>
      <c r="Z19" s="163">
        <f t="shared" si="7"/>
        <v>483</v>
      </c>
      <c r="AA19" s="164">
        <f t="shared" si="1"/>
        <v>9.5222060089048526E-3</v>
      </c>
    </row>
    <row r="20" spans="1:27" x14ac:dyDescent="0.25">
      <c r="A20" s="167" t="s">
        <v>145</v>
      </c>
      <c r="B20" s="162" t="s">
        <v>131</v>
      </c>
      <c r="C20" s="163">
        <v>73497</v>
      </c>
      <c r="D20" s="163">
        <v>62064</v>
      </c>
      <c r="E20" s="163">
        <v>40390</v>
      </c>
      <c r="F20" s="163">
        <v>28084</v>
      </c>
      <c r="G20" s="163">
        <v>41477</v>
      </c>
      <c r="H20" s="163">
        <v>41887</v>
      </c>
      <c r="I20" s="165">
        <f t="shared" si="8"/>
        <v>9.884996504086585E-3</v>
      </c>
      <c r="J20" s="164">
        <f t="shared" si="2"/>
        <v>-0.32509989688063934</v>
      </c>
      <c r="K20" s="163">
        <f t="shared" si="3"/>
        <v>410</v>
      </c>
      <c r="L20" s="163">
        <f t="shared" si="4"/>
        <v>-20177</v>
      </c>
      <c r="M20" s="164">
        <f t="shared" si="0"/>
        <v>1.0227272172355919E-2</v>
      </c>
      <c r="P20" s="162" t="s">
        <v>131</v>
      </c>
      <c r="Q20" s="163">
        <v>6903</v>
      </c>
      <c r="R20" s="163">
        <v>4261</v>
      </c>
      <c r="S20" s="163">
        <v>3936</v>
      </c>
      <c r="T20" s="163">
        <v>926</v>
      </c>
      <c r="U20" s="163">
        <v>1641</v>
      </c>
      <c r="V20" s="163">
        <v>1499</v>
      </c>
      <c r="W20" s="165">
        <f t="shared" si="9"/>
        <v>-8.6532602071907383E-2</v>
      </c>
      <c r="X20" s="164">
        <f t="shared" si="5"/>
        <v>-0.64820464679652656</v>
      </c>
      <c r="Y20" s="162">
        <f t="shared" si="6"/>
        <v>-142</v>
      </c>
      <c r="Z20" s="163">
        <f t="shared" si="7"/>
        <v>-2762</v>
      </c>
      <c r="AA20" s="164">
        <f t="shared" si="1"/>
        <v>7.010700789463838E-3</v>
      </c>
    </row>
    <row r="21" spans="1:27" x14ac:dyDescent="0.25">
      <c r="B21" s="168" t="s">
        <v>145</v>
      </c>
      <c r="C21" s="169">
        <f t="shared" ref="C21:H21" si="10">C13-SUM(C14:C20)</f>
        <v>674041</v>
      </c>
      <c r="D21" s="169">
        <f t="shared" si="10"/>
        <v>682861</v>
      </c>
      <c r="E21" s="169">
        <f t="shared" si="10"/>
        <v>265739</v>
      </c>
      <c r="F21" s="169">
        <f t="shared" si="10"/>
        <v>712639</v>
      </c>
      <c r="G21" s="169">
        <f t="shared" si="10"/>
        <v>796252</v>
      </c>
      <c r="H21" s="169">
        <f t="shared" si="10"/>
        <v>880184</v>
      </c>
      <c r="I21" s="171">
        <f t="shared" si="8"/>
        <v>0.10540884041735521</v>
      </c>
      <c r="J21" s="170">
        <f t="shared" si="2"/>
        <v>0.28896510417200583</v>
      </c>
      <c r="K21" s="169">
        <f>H21-G21</f>
        <v>83932</v>
      </c>
      <c r="L21" s="169">
        <f t="shared" si="4"/>
        <v>197323</v>
      </c>
      <c r="M21" s="170">
        <f t="shared" si="0"/>
        <v>0.21490871463110084</v>
      </c>
      <c r="P21" s="168" t="s">
        <v>145</v>
      </c>
      <c r="Q21" s="169">
        <f t="shared" ref="Q21:V21" si="11">Q13-SUM(Q14:Q20)</f>
        <v>34242</v>
      </c>
      <c r="R21" s="169">
        <f t="shared" si="11"/>
        <v>37974</v>
      </c>
      <c r="S21" s="169">
        <f t="shared" si="11"/>
        <v>16971</v>
      </c>
      <c r="T21" s="169">
        <f t="shared" si="11"/>
        <v>49125</v>
      </c>
      <c r="U21" s="169">
        <f t="shared" si="11"/>
        <v>53245</v>
      </c>
      <c r="V21" s="169">
        <f t="shared" si="11"/>
        <v>57612</v>
      </c>
      <c r="W21" s="171">
        <f t="shared" si="9"/>
        <v>8.2017090806648429E-2</v>
      </c>
      <c r="X21" s="170">
        <f t="shared" si="5"/>
        <v>0.51714330857955448</v>
      </c>
      <c r="Y21" s="168">
        <f>V21-U21</f>
        <v>4367</v>
      </c>
      <c r="Z21" s="169">
        <f t="shared" si="7"/>
        <v>19638</v>
      </c>
      <c r="AA21" s="170">
        <f t="shared" si="1"/>
        <v>0.26944662700639804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1270262</v>
      </c>
      <c r="D23" s="176">
        <v>1326830</v>
      </c>
      <c r="E23" s="176">
        <v>434246</v>
      </c>
      <c r="F23" s="176">
        <v>1298122</v>
      </c>
      <c r="G23" s="176">
        <v>1400057</v>
      </c>
      <c r="H23" s="176">
        <v>1449683</v>
      </c>
      <c r="I23" s="177">
        <f>IFERROR(H23/G23-1,"-")</f>
        <v>3.5445699710797474E-2</v>
      </c>
      <c r="J23" s="177">
        <f>IFERROR(H23/D23-1,"-")</f>
        <v>9.2591364379762231E-2</v>
      </c>
      <c r="K23" s="176">
        <f>H23-G23</f>
        <v>49626</v>
      </c>
      <c r="L23" s="176">
        <f>H23-D23</f>
        <v>122853</v>
      </c>
      <c r="M23" s="177">
        <f t="shared" ref="M23:M35" si="12">H23/H$9</f>
        <v>0.35395952454550206</v>
      </c>
    </row>
    <row r="24" spans="1:27" x14ac:dyDescent="0.25">
      <c r="B24" s="157" t="s">
        <v>97</v>
      </c>
      <c r="C24" s="158">
        <v>152172</v>
      </c>
      <c r="D24" s="158">
        <v>183116</v>
      </c>
      <c r="E24" s="158">
        <v>76613</v>
      </c>
      <c r="F24" s="158">
        <v>171971</v>
      </c>
      <c r="G24" s="158">
        <v>148781</v>
      </c>
      <c r="H24" s="158">
        <v>132009</v>
      </c>
      <c r="I24" s="160">
        <f>IFERROR(H24/G24-1,"-")</f>
        <v>-0.11272944798058893</v>
      </c>
      <c r="J24" s="159">
        <f t="shared" ref="J24:J35" si="13">IFERROR(H24/D24-1,"-")</f>
        <v>-0.2790963105353983</v>
      </c>
      <c r="K24" s="158">
        <f t="shared" ref="K24:K34" si="14">H24-G24</f>
        <v>-16772</v>
      </c>
      <c r="L24" s="158">
        <f t="shared" ref="L24:L35" si="15">H24-D24</f>
        <v>-51107</v>
      </c>
      <c r="M24" s="159">
        <f t="shared" si="12"/>
        <v>3.2231765755497709E-2</v>
      </c>
    </row>
    <row r="25" spans="1:27" x14ac:dyDescent="0.25">
      <c r="B25" s="162" t="s">
        <v>103</v>
      </c>
      <c r="C25" s="163">
        <v>72772</v>
      </c>
      <c r="D25" s="163">
        <v>94584</v>
      </c>
      <c r="E25" s="163">
        <v>42842</v>
      </c>
      <c r="F25" s="163">
        <v>74040</v>
      </c>
      <c r="G25" s="163">
        <v>63391</v>
      </c>
      <c r="H25" s="163">
        <v>50766</v>
      </c>
      <c r="I25" s="165">
        <f>IFERROR(H25/G25-1,"-")</f>
        <v>-0.19916076414632988</v>
      </c>
      <c r="J25" s="164">
        <f t="shared" si="13"/>
        <v>-0.4632707434661254</v>
      </c>
      <c r="K25" s="163">
        <f t="shared" si="14"/>
        <v>-12625</v>
      </c>
      <c r="L25" s="163">
        <f t="shared" si="15"/>
        <v>-43818</v>
      </c>
      <c r="M25" s="164">
        <f t="shared" si="12"/>
        <v>1.2395198966309846E-2</v>
      </c>
    </row>
    <row r="26" spans="1:27" x14ac:dyDescent="0.25">
      <c r="B26" s="162" t="s">
        <v>100</v>
      </c>
      <c r="C26" s="163">
        <v>79400</v>
      </c>
      <c r="D26" s="163">
        <v>88532</v>
      </c>
      <c r="E26" s="163">
        <v>33771</v>
      </c>
      <c r="F26" s="163">
        <v>97931</v>
      </c>
      <c r="G26" s="163">
        <v>85390</v>
      </c>
      <c r="H26" s="163">
        <v>81243</v>
      </c>
      <c r="I26" s="165">
        <f>IFERROR(H26/G26-1,"-")</f>
        <v>-4.8565405785220728E-2</v>
      </c>
      <c r="J26" s="164">
        <f t="shared" si="13"/>
        <v>-8.2331812226087764E-2</v>
      </c>
      <c r="K26" s="163">
        <f t="shared" si="14"/>
        <v>-4147</v>
      </c>
      <c r="L26" s="163">
        <f t="shared" si="15"/>
        <v>-7289</v>
      </c>
      <c r="M26" s="164">
        <f t="shared" si="12"/>
        <v>1.9836566789187857E-2</v>
      </c>
    </row>
    <row r="27" spans="1:27" x14ac:dyDescent="0.25">
      <c r="B27" s="157" t="s">
        <v>107</v>
      </c>
      <c r="C27" s="158">
        <v>1118090</v>
      </c>
      <c r="D27" s="158">
        <v>1143714</v>
      </c>
      <c r="E27" s="158">
        <v>357633</v>
      </c>
      <c r="F27" s="158">
        <v>1126151</v>
      </c>
      <c r="G27" s="158">
        <v>1251276</v>
      </c>
      <c r="H27" s="158">
        <v>1317674</v>
      </c>
      <c r="I27" s="160">
        <f>IFERROR(H27/G27-1,"-")</f>
        <v>5.3064232031941883E-2</v>
      </c>
      <c r="J27" s="159">
        <f t="shared" si="13"/>
        <v>0.152100962303513</v>
      </c>
      <c r="K27" s="158">
        <f t="shared" si="14"/>
        <v>66398</v>
      </c>
      <c r="L27" s="158">
        <f t="shared" si="15"/>
        <v>173960</v>
      </c>
      <c r="M27" s="159">
        <f t="shared" si="12"/>
        <v>0.32172775879000431</v>
      </c>
    </row>
    <row r="28" spans="1:27" x14ac:dyDescent="0.25">
      <c r="B28" s="162" t="s">
        <v>110</v>
      </c>
      <c r="C28" s="163">
        <v>546893</v>
      </c>
      <c r="D28" s="163">
        <v>575644</v>
      </c>
      <c r="E28" s="163">
        <v>155761</v>
      </c>
      <c r="F28" s="163">
        <v>575306</v>
      </c>
      <c r="G28" s="163">
        <v>656025</v>
      </c>
      <c r="H28" s="163">
        <v>697141</v>
      </c>
      <c r="I28" s="165">
        <f t="shared" ref="I28:I35" si="16">IFERROR(H28/G28-1,"-")</f>
        <v>6.2674440760641659E-2</v>
      </c>
      <c r="J28" s="164">
        <f t="shared" si="13"/>
        <v>0.21106274016579696</v>
      </c>
      <c r="K28" s="163">
        <f t="shared" si="14"/>
        <v>41116</v>
      </c>
      <c r="L28" s="163">
        <f t="shared" si="15"/>
        <v>121497</v>
      </c>
      <c r="M28" s="164">
        <f t="shared" si="12"/>
        <v>0.17021631411913904</v>
      </c>
    </row>
    <row r="29" spans="1:27" x14ac:dyDescent="0.25">
      <c r="B29" s="162" t="s">
        <v>113</v>
      </c>
      <c r="C29" s="163">
        <v>162885</v>
      </c>
      <c r="D29" s="163">
        <v>150403</v>
      </c>
      <c r="E29" s="163">
        <v>45028</v>
      </c>
      <c r="F29" s="163">
        <v>120904</v>
      </c>
      <c r="G29" s="163">
        <v>131670</v>
      </c>
      <c r="H29" s="163">
        <v>132799</v>
      </c>
      <c r="I29" s="165">
        <f t="shared" si="16"/>
        <v>8.5744664692033457E-3</v>
      </c>
      <c r="J29" s="164">
        <f t="shared" si="13"/>
        <v>-0.11704553765549885</v>
      </c>
      <c r="K29" s="163">
        <f t="shared" si="14"/>
        <v>1129</v>
      </c>
      <c r="L29" s="163">
        <f t="shared" si="15"/>
        <v>-17604</v>
      </c>
      <c r="M29" s="164">
        <f t="shared" si="12"/>
        <v>3.2424654838415105E-2</v>
      </c>
    </row>
    <row r="30" spans="1:27" x14ac:dyDescent="0.25">
      <c r="B30" s="162" t="s">
        <v>116</v>
      </c>
      <c r="C30" s="163">
        <v>35996</v>
      </c>
      <c r="D30" s="163">
        <v>39885</v>
      </c>
      <c r="E30" s="163">
        <v>15695</v>
      </c>
      <c r="F30" s="163">
        <v>46955</v>
      </c>
      <c r="G30" s="163">
        <v>49227</v>
      </c>
      <c r="H30" s="163">
        <v>44942</v>
      </c>
      <c r="I30" s="165">
        <f t="shared" si="16"/>
        <v>-8.7045726938468682E-2</v>
      </c>
      <c r="J30" s="164">
        <f t="shared" si="13"/>
        <v>0.12678951986962517</v>
      </c>
      <c r="K30" s="163">
        <f t="shared" si="14"/>
        <v>-4285</v>
      </c>
      <c r="L30" s="163">
        <f t="shared" si="15"/>
        <v>5057</v>
      </c>
      <c r="M30" s="164">
        <f t="shared" si="12"/>
        <v>1.0973191347435235E-2</v>
      </c>
    </row>
    <row r="31" spans="1:27" x14ac:dyDescent="0.25">
      <c r="B31" s="162" t="s">
        <v>123</v>
      </c>
      <c r="C31" s="163">
        <v>49764</v>
      </c>
      <c r="D31" s="163">
        <v>45808</v>
      </c>
      <c r="E31" s="163">
        <v>15190</v>
      </c>
      <c r="F31" s="163">
        <v>60469</v>
      </c>
      <c r="G31" s="163">
        <v>53942</v>
      </c>
      <c r="H31" s="163">
        <v>54097</v>
      </c>
      <c r="I31" s="165">
        <f t="shared" si="16"/>
        <v>2.8734566756887236E-3</v>
      </c>
      <c r="J31" s="164">
        <f t="shared" si="13"/>
        <v>0.1809509256025148</v>
      </c>
      <c r="K31" s="163">
        <f t="shared" si="14"/>
        <v>155</v>
      </c>
      <c r="L31" s="163">
        <f t="shared" si="15"/>
        <v>8289</v>
      </c>
      <c r="M31" s="164">
        <f t="shared" si="12"/>
        <v>1.3208507238712204E-2</v>
      </c>
    </row>
    <row r="32" spans="1:27" x14ac:dyDescent="0.25">
      <c r="B32" s="162" t="s">
        <v>119</v>
      </c>
      <c r="C32" s="163">
        <v>52141</v>
      </c>
      <c r="D32" s="163">
        <v>51994</v>
      </c>
      <c r="E32" s="163">
        <v>22314</v>
      </c>
      <c r="F32" s="163">
        <v>60675</v>
      </c>
      <c r="G32" s="163">
        <v>57569</v>
      </c>
      <c r="H32" s="163">
        <v>59410</v>
      </c>
      <c r="I32" s="165">
        <f t="shared" si="16"/>
        <v>3.1979016484566358E-2</v>
      </c>
      <c r="J32" s="164">
        <f t="shared" si="13"/>
        <v>0.14263184213563096</v>
      </c>
      <c r="K32" s="163">
        <f t="shared" si="14"/>
        <v>1841</v>
      </c>
      <c r="L32" s="163">
        <f t="shared" si="15"/>
        <v>7416</v>
      </c>
      <c r="M32" s="164">
        <f t="shared" si="12"/>
        <v>1.450574736218075E-2</v>
      </c>
    </row>
    <row r="33" spans="2:13" x14ac:dyDescent="0.25">
      <c r="B33" s="162" t="s">
        <v>128</v>
      </c>
      <c r="C33" s="163">
        <v>18981</v>
      </c>
      <c r="D33" s="163">
        <v>22463</v>
      </c>
      <c r="E33" s="163">
        <v>11529</v>
      </c>
      <c r="F33" s="163">
        <v>14568</v>
      </c>
      <c r="G33" s="163">
        <v>16963</v>
      </c>
      <c r="H33" s="163">
        <v>16255</v>
      </c>
      <c r="I33" s="165">
        <f t="shared" si="16"/>
        <v>-4.1737900135589201E-2</v>
      </c>
      <c r="J33" s="164">
        <f t="shared" si="13"/>
        <v>-0.27636557895205449</v>
      </c>
      <c r="K33" s="163">
        <f t="shared" si="14"/>
        <v>-708</v>
      </c>
      <c r="L33" s="163">
        <f t="shared" si="15"/>
        <v>-6208</v>
      </c>
      <c r="M33" s="164">
        <f t="shared" si="12"/>
        <v>3.9688760035725985E-3</v>
      </c>
    </row>
    <row r="34" spans="2:13" x14ac:dyDescent="0.25">
      <c r="B34" s="162" t="s">
        <v>131</v>
      </c>
      <c r="C34" s="163">
        <v>22746</v>
      </c>
      <c r="D34" s="163">
        <v>20353</v>
      </c>
      <c r="E34" s="163">
        <v>12846</v>
      </c>
      <c r="F34" s="163">
        <v>8856</v>
      </c>
      <c r="G34" s="163">
        <v>14835</v>
      </c>
      <c r="H34" s="163">
        <v>13973</v>
      </c>
      <c r="I34" s="165">
        <f t="shared" si="16"/>
        <v>-5.8105830805527448E-2</v>
      </c>
      <c r="J34" s="164">
        <f t="shared" si="13"/>
        <v>-0.31346730211762397</v>
      </c>
      <c r="K34" s="163">
        <f t="shared" si="14"/>
        <v>-862</v>
      </c>
      <c r="L34" s="163">
        <f t="shared" si="15"/>
        <v>-6380</v>
      </c>
      <c r="M34" s="164">
        <f t="shared" si="12"/>
        <v>3.4116951336770176E-3</v>
      </c>
    </row>
    <row r="35" spans="2:13" x14ac:dyDescent="0.25">
      <c r="B35" s="168" t="s">
        <v>145</v>
      </c>
      <c r="C35" s="169">
        <f t="shared" ref="C35:H35" si="17">C27-SUM(C28:C34)</f>
        <v>228684</v>
      </c>
      <c r="D35" s="169">
        <f t="shared" si="17"/>
        <v>237164</v>
      </c>
      <c r="E35" s="169">
        <f t="shared" si="17"/>
        <v>79270</v>
      </c>
      <c r="F35" s="169">
        <f t="shared" si="17"/>
        <v>238418</v>
      </c>
      <c r="G35" s="169">
        <f t="shared" si="17"/>
        <v>271045</v>
      </c>
      <c r="H35" s="169">
        <f t="shared" si="17"/>
        <v>299057</v>
      </c>
      <c r="I35" s="171">
        <f t="shared" si="16"/>
        <v>0.1033481525207991</v>
      </c>
      <c r="J35" s="170">
        <f t="shared" si="13"/>
        <v>0.26097131099155013</v>
      </c>
      <c r="K35" s="169">
        <f>H35-G35</f>
        <v>28012</v>
      </c>
      <c r="L35" s="169">
        <f t="shared" si="15"/>
        <v>61893</v>
      </c>
      <c r="M35" s="170">
        <f t="shared" si="12"/>
        <v>7.3018772746872393E-2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983794</v>
      </c>
      <c r="D37" s="176">
        <v>972864</v>
      </c>
      <c r="E37" s="176">
        <v>298260</v>
      </c>
      <c r="F37" s="176">
        <v>914043</v>
      </c>
      <c r="G37" s="176">
        <v>974839</v>
      </c>
      <c r="H37" s="176">
        <v>1033377</v>
      </c>
      <c r="I37" s="177">
        <f>IFERROR(H37/G37-1,"-")</f>
        <v>6.0048890124420495E-2</v>
      </c>
      <c r="J37" s="177">
        <f>IFERROR(H37/D37-1,"-")</f>
        <v>6.2200883165581144E-2</v>
      </c>
      <c r="K37" s="176">
        <f>H37-G37</f>
        <v>58538</v>
      </c>
      <c r="L37" s="176">
        <f>H37-D37</f>
        <v>60513</v>
      </c>
      <c r="M37" s="177">
        <f t="shared" ref="M37:M49" si="18">H37/H$9</f>
        <v>0.25231283776953806</v>
      </c>
    </row>
    <row r="38" spans="2:13" x14ac:dyDescent="0.25">
      <c r="B38" s="157" t="s">
        <v>97</v>
      </c>
      <c r="C38" s="158">
        <v>107229</v>
      </c>
      <c r="D38" s="158">
        <v>101088</v>
      </c>
      <c r="E38" s="158">
        <v>34195</v>
      </c>
      <c r="F38" s="158">
        <v>100475</v>
      </c>
      <c r="G38" s="158">
        <v>94395</v>
      </c>
      <c r="H38" s="158">
        <v>91109</v>
      </c>
      <c r="I38" s="160">
        <f>IFERROR(H38/G38-1,"-")</f>
        <v>-3.4811165845648584E-2</v>
      </c>
      <c r="J38" s="159">
        <f t="shared" ref="J38:J49" si="19">IFERROR(H38/D38-1,"-")</f>
        <v>-9.8715970243748008E-2</v>
      </c>
      <c r="K38" s="158">
        <f t="shared" ref="K38:K48" si="20">H38-G38</f>
        <v>-3286</v>
      </c>
      <c r="L38" s="158">
        <f t="shared" ref="L38:L49" si="21">H38-D38</f>
        <v>-9979</v>
      </c>
      <c r="M38" s="159">
        <f t="shared" si="18"/>
        <v>2.2245482855090488E-2</v>
      </c>
    </row>
    <row r="39" spans="2:13" x14ac:dyDescent="0.25">
      <c r="B39" s="162" t="s">
        <v>103</v>
      </c>
      <c r="C39" s="163">
        <v>35075</v>
      </c>
      <c r="D39" s="163">
        <v>40885</v>
      </c>
      <c r="E39" s="163">
        <v>16143</v>
      </c>
      <c r="F39" s="163">
        <v>41441</v>
      </c>
      <c r="G39" s="163">
        <v>42012</v>
      </c>
      <c r="H39" s="163">
        <v>41448</v>
      </c>
      <c r="I39" s="165">
        <f>IFERROR(H39/G39-1,"-")</f>
        <v>-1.3424735789774322E-2</v>
      </c>
      <c r="J39" s="164">
        <f t="shared" si="19"/>
        <v>1.3770331417390258E-2</v>
      </c>
      <c r="K39" s="163">
        <f t="shared" si="20"/>
        <v>-564</v>
      </c>
      <c r="L39" s="163">
        <f t="shared" si="21"/>
        <v>563</v>
      </c>
      <c r="M39" s="164">
        <f t="shared" si="18"/>
        <v>1.0120084441468906E-2</v>
      </c>
    </row>
    <row r="40" spans="2:13" x14ac:dyDescent="0.25">
      <c r="B40" s="162" t="s">
        <v>100</v>
      </c>
      <c r="C40" s="163">
        <v>72154</v>
      </c>
      <c r="D40" s="163">
        <v>60203</v>
      </c>
      <c r="E40" s="163">
        <v>18052</v>
      </c>
      <c r="F40" s="163">
        <v>59034</v>
      </c>
      <c r="G40" s="163">
        <v>52383</v>
      </c>
      <c r="H40" s="163">
        <v>49661</v>
      </c>
      <c r="I40" s="165">
        <f>IFERROR(H40/G40-1,"-")</f>
        <v>-5.1963423248000296E-2</v>
      </c>
      <c r="J40" s="164">
        <f t="shared" si="19"/>
        <v>-0.17510755277976175</v>
      </c>
      <c r="K40" s="163">
        <f t="shared" si="20"/>
        <v>-2722</v>
      </c>
      <c r="L40" s="163">
        <f t="shared" si="21"/>
        <v>-10542</v>
      </c>
      <c r="M40" s="164">
        <f t="shared" si="18"/>
        <v>1.2125398413621582E-2</v>
      </c>
    </row>
    <row r="41" spans="2:13" x14ac:dyDescent="0.25">
      <c r="B41" s="157" t="s">
        <v>107</v>
      </c>
      <c r="C41" s="158">
        <v>876565</v>
      </c>
      <c r="D41" s="158">
        <v>871776</v>
      </c>
      <c r="E41" s="158">
        <v>264065</v>
      </c>
      <c r="F41" s="158">
        <v>813568</v>
      </c>
      <c r="G41" s="158">
        <v>880444</v>
      </c>
      <c r="H41" s="158">
        <v>942268</v>
      </c>
      <c r="I41" s="160">
        <f>IFERROR(H41/G41-1,"-")</f>
        <v>7.021911671838299E-2</v>
      </c>
      <c r="J41" s="159">
        <f t="shared" si="19"/>
        <v>8.0860220974195096E-2</v>
      </c>
      <c r="K41" s="158">
        <f t="shared" si="20"/>
        <v>61824</v>
      </c>
      <c r="L41" s="158">
        <f t="shared" si="21"/>
        <v>70492</v>
      </c>
      <c r="M41" s="159">
        <f t="shared" si="18"/>
        <v>0.23006735491444757</v>
      </c>
    </row>
    <row r="42" spans="2:13" x14ac:dyDescent="0.25">
      <c r="B42" s="162" t="s">
        <v>110</v>
      </c>
      <c r="C42" s="163">
        <v>465182</v>
      </c>
      <c r="D42" s="163">
        <v>493226</v>
      </c>
      <c r="E42" s="163">
        <v>116664</v>
      </c>
      <c r="F42" s="163">
        <v>427821</v>
      </c>
      <c r="G42" s="163">
        <v>475496</v>
      </c>
      <c r="H42" s="163">
        <v>519143</v>
      </c>
      <c r="I42" s="165">
        <f t="shared" ref="I42:I49" si="22">IFERROR(H42/G42-1,"-")</f>
        <v>9.1792570284502828E-2</v>
      </c>
      <c r="J42" s="164">
        <f t="shared" si="19"/>
        <v>5.2545891741311301E-2</v>
      </c>
      <c r="K42" s="163">
        <f t="shared" si="20"/>
        <v>43647</v>
      </c>
      <c r="L42" s="163">
        <f t="shared" si="21"/>
        <v>25917</v>
      </c>
      <c r="M42" s="164">
        <f t="shared" si="18"/>
        <v>0.12675571794049151</v>
      </c>
    </row>
    <row r="43" spans="2:13" x14ac:dyDescent="0.25">
      <c r="B43" s="162" t="s">
        <v>113</v>
      </c>
      <c r="C43" s="163">
        <v>54501</v>
      </c>
      <c r="D43" s="163">
        <v>38841</v>
      </c>
      <c r="E43" s="163">
        <v>13074</v>
      </c>
      <c r="F43" s="163">
        <v>26383</v>
      </c>
      <c r="G43" s="163">
        <v>31553</v>
      </c>
      <c r="H43" s="163">
        <v>30650</v>
      </c>
      <c r="I43" s="165">
        <f t="shared" si="22"/>
        <v>-2.861851487972622E-2</v>
      </c>
      <c r="J43" s="164">
        <f t="shared" si="19"/>
        <v>-0.21088540459823379</v>
      </c>
      <c r="K43" s="163">
        <f t="shared" si="20"/>
        <v>-903</v>
      </c>
      <c r="L43" s="163">
        <f t="shared" si="21"/>
        <v>-8191</v>
      </c>
      <c r="M43" s="164">
        <f t="shared" si="18"/>
        <v>7.4836080904029621E-3</v>
      </c>
    </row>
    <row r="44" spans="2:13" x14ac:dyDescent="0.25">
      <c r="B44" s="162" t="s">
        <v>116</v>
      </c>
      <c r="C44" s="163">
        <v>18381</v>
      </c>
      <c r="D44" s="163">
        <v>18562</v>
      </c>
      <c r="E44" s="163">
        <v>7121</v>
      </c>
      <c r="F44" s="163">
        <v>19845</v>
      </c>
      <c r="G44" s="163">
        <v>21845</v>
      </c>
      <c r="H44" s="163">
        <v>22025</v>
      </c>
      <c r="I44" s="165">
        <f t="shared" si="22"/>
        <v>8.2398718242160385E-3</v>
      </c>
      <c r="J44" s="164">
        <f t="shared" si="19"/>
        <v>0.18656394785044705</v>
      </c>
      <c r="K44" s="163">
        <f t="shared" si="20"/>
        <v>180</v>
      </c>
      <c r="L44" s="163">
        <f t="shared" si="21"/>
        <v>3463</v>
      </c>
      <c r="M44" s="164">
        <f t="shared" si="18"/>
        <v>5.3776987990579199E-3</v>
      </c>
    </row>
    <row r="45" spans="2:13" x14ac:dyDescent="0.25">
      <c r="B45" s="162" t="s">
        <v>123</v>
      </c>
      <c r="C45" s="163">
        <v>43231</v>
      </c>
      <c r="D45" s="163">
        <v>41773</v>
      </c>
      <c r="E45" s="163">
        <v>12100</v>
      </c>
      <c r="F45" s="163">
        <v>45250</v>
      </c>
      <c r="G45" s="163">
        <v>41417</v>
      </c>
      <c r="H45" s="163">
        <v>43313</v>
      </c>
      <c r="I45" s="165">
        <f t="shared" si="22"/>
        <v>4.5778303595142011E-2</v>
      </c>
      <c r="J45" s="164">
        <f t="shared" si="19"/>
        <v>3.6865918176812729E-2</v>
      </c>
      <c r="K45" s="163">
        <f t="shared" si="20"/>
        <v>1896</v>
      </c>
      <c r="L45" s="163">
        <f t="shared" si="21"/>
        <v>1540</v>
      </c>
      <c r="M45" s="164">
        <f t="shared" si="18"/>
        <v>1.0575449175191631E-2</v>
      </c>
    </row>
    <row r="46" spans="2:13" x14ac:dyDescent="0.25">
      <c r="B46" s="162" t="s">
        <v>119</v>
      </c>
      <c r="C46" s="163">
        <v>31317</v>
      </c>
      <c r="D46" s="163">
        <v>29659</v>
      </c>
      <c r="E46" s="163">
        <v>12738</v>
      </c>
      <c r="F46" s="163">
        <v>27403</v>
      </c>
      <c r="G46" s="163">
        <v>31835</v>
      </c>
      <c r="H46" s="163">
        <v>32875</v>
      </c>
      <c r="I46" s="165">
        <f t="shared" si="22"/>
        <v>3.266844667818436E-2</v>
      </c>
      <c r="J46" s="164">
        <f t="shared" si="19"/>
        <v>0.10843251626824912</v>
      </c>
      <c r="K46" s="163">
        <f t="shared" si="20"/>
        <v>1040</v>
      </c>
      <c r="L46" s="163">
        <f t="shared" si="21"/>
        <v>3216</v>
      </c>
      <c r="M46" s="164">
        <f t="shared" si="18"/>
        <v>8.0268716467209594E-3</v>
      </c>
    </row>
    <row r="47" spans="2:13" x14ac:dyDescent="0.25">
      <c r="B47" s="162" t="s">
        <v>128</v>
      </c>
      <c r="C47" s="163">
        <v>17574</v>
      </c>
      <c r="D47" s="163">
        <v>18434</v>
      </c>
      <c r="E47" s="163">
        <v>9604</v>
      </c>
      <c r="F47" s="163">
        <v>14374</v>
      </c>
      <c r="G47" s="163">
        <v>15738</v>
      </c>
      <c r="H47" s="163">
        <v>14418</v>
      </c>
      <c r="I47" s="165">
        <f t="shared" si="22"/>
        <v>-8.3873427373236775E-2</v>
      </c>
      <c r="J47" s="164">
        <f t="shared" si="19"/>
        <v>-0.21785830530541395</v>
      </c>
      <c r="K47" s="163">
        <f t="shared" si="20"/>
        <v>-1320</v>
      </c>
      <c r="L47" s="163">
        <f t="shared" si="21"/>
        <v>-4016</v>
      </c>
      <c r="M47" s="164">
        <f t="shared" si="18"/>
        <v>3.5203478449406171E-3</v>
      </c>
    </row>
    <row r="48" spans="2:13" x14ac:dyDescent="0.25">
      <c r="B48" s="162" t="s">
        <v>131</v>
      </c>
      <c r="C48" s="163">
        <v>29196</v>
      </c>
      <c r="D48" s="163">
        <v>25056</v>
      </c>
      <c r="E48" s="163">
        <v>15416</v>
      </c>
      <c r="F48" s="163">
        <v>11770</v>
      </c>
      <c r="G48" s="163">
        <v>15107</v>
      </c>
      <c r="H48" s="163">
        <v>15047</v>
      </c>
      <c r="I48" s="165">
        <f t="shared" si="22"/>
        <v>-3.9716687628251757E-3</v>
      </c>
      <c r="J48" s="164">
        <f t="shared" si="19"/>
        <v>-0.39946519795657731</v>
      </c>
      <c r="K48" s="163">
        <f t="shared" si="20"/>
        <v>-60</v>
      </c>
      <c r="L48" s="163">
        <f t="shared" si="21"/>
        <v>-10009</v>
      </c>
      <c r="M48" s="164">
        <f t="shared" si="18"/>
        <v>3.6739266210862437E-3</v>
      </c>
    </row>
    <row r="49" spans="2:13" x14ac:dyDescent="0.25">
      <c r="B49" s="168" t="s">
        <v>145</v>
      </c>
      <c r="C49" s="169">
        <f t="shared" ref="C49:H49" si="23">C41-SUM(C42:C48)</f>
        <v>217183</v>
      </c>
      <c r="D49" s="169">
        <f t="shared" si="23"/>
        <v>206225</v>
      </c>
      <c r="E49" s="169">
        <f t="shared" si="23"/>
        <v>77348</v>
      </c>
      <c r="F49" s="169">
        <f t="shared" si="23"/>
        <v>240722</v>
      </c>
      <c r="G49" s="169">
        <f t="shared" si="23"/>
        <v>247453</v>
      </c>
      <c r="H49" s="169">
        <f t="shared" si="23"/>
        <v>264797</v>
      </c>
      <c r="I49" s="171">
        <f t="shared" si="22"/>
        <v>7.0090077711727039E-2</v>
      </c>
      <c r="J49" s="170">
        <f t="shared" si="19"/>
        <v>0.28401988119772104</v>
      </c>
      <c r="K49" s="169">
        <f>H49-G49</f>
        <v>17344</v>
      </c>
      <c r="L49" s="169">
        <f t="shared" si="21"/>
        <v>58572</v>
      </c>
      <c r="M49" s="170">
        <f t="shared" si="18"/>
        <v>6.4653734796555729E-2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34338</v>
      </c>
      <c r="D51" s="176">
        <v>33380</v>
      </c>
      <c r="E51" s="176">
        <v>11345</v>
      </c>
      <c r="F51" s="176">
        <v>25651</v>
      </c>
      <c r="G51" s="176">
        <v>37060</v>
      </c>
      <c r="H51" s="176">
        <v>32035</v>
      </c>
      <c r="I51" s="177">
        <f>IFERROR(H51/G51-1,"-")</f>
        <v>-0.13559093362115493</v>
      </c>
      <c r="J51" s="177">
        <f>IFERROR(H51/D51-1,"-")</f>
        <v>-4.0293588975434447E-2</v>
      </c>
      <c r="K51" s="176">
        <f>H51-G51</f>
        <v>-5025</v>
      </c>
      <c r="L51" s="176">
        <f>H51-D51</f>
        <v>-1345</v>
      </c>
      <c r="M51" s="177">
        <f t="shared" ref="M51:M63" si="24">H51/H$9</f>
        <v>7.8217743939986584E-3</v>
      </c>
    </row>
    <row r="52" spans="2:13" x14ac:dyDescent="0.25">
      <c r="B52" s="157" t="s">
        <v>97</v>
      </c>
      <c r="C52" s="158">
        <v>9170</v>
      </c>
      <c r="D52" s="158">
        <v>8490</v>
      </c>
      <c r="E52" s="158">
        <v>2129</v>
      </c>
      <c r="F52" s="158">
        <v>4228</v>
      </c>
      <c r="G52" s="158">
        <v>16405</v>
      </c>
      <c r="H52" s="158">
        <v>8742</v>
      </c>
      <c r="I52" s="160">
        <f>IFERROR(H52/G52-1,"-")</f>
        <v>-0.46711368485217919</v>
      </c>
      <c r="J52" s="159">
        <f t="shared" ref="J52:J63" si="25">IFERROR(H52/D52-1,"-")</f>
        <v>2.9681978798586472E-2</v>
      </c>
      <c r="K52" s="158">
        <f t="shared" ref="K52:K62" si="26">H52-G52</f>
        <v>-7663</v>
      </c>
      <c r="L52" s="158">
        <f t="shared" ref="L52:L63" si="27">H52-D52</f>
        <v>252</v>
      </c>
      <c r="M52" s="159">
        <f t="shared" si="24"/>
        <v>2.1344764086885055E-3</v>
      </c>
    </row>
    <row r="53" spans="2:13" x14ac:dyDescent="0.25">
      <c r="B53" s="162" t="s">
        <v>103</v>
      </c>
      <c r="C53" s="163">
        <v>5864</v>
      </c>
      <c r="D53" s="163">
        <v>4959</v>
      </c>
      <c r="E53" s="163">
        <v>1503</v>
      </c>
      <c r="F53" s="163">
        <v>2187</v>
      </c>
      <c r="G53" s="163">
        <v>12282</v>
      </c>
      <c r="H53" s="163">
        <v>5931</v>
      </c>
      <c r="I53" s="165">
        <f>IFERROR(H53/G53-1,"-")</f>
        <v>-0.51709819247679534</v>
      </c>
      <c r="J53" s="164">
        <f t="shared" si="25"/>
        <v>0.19600725952813058</v>
      </c>
      <c r="K53" s="163">
        <f t="shared" si="26"/>
        <v>-6351</v>
      </c>
      <c r="L53" s="163">
        <f t="shared" si="27"/>
        <v>972</v>
      </c>
      <c r="M53" s="164">
        <f t="shared" si="24"/>
        <v>1.4481331022570953E-3</v>
      </c>
    </row>
    <row r="54" spans="2:13" x14ac:dyDescent="0.25">
      <c r="B54" s="162" t="s">
        <v>100</v>
      </c>
      <c r="C54" s="163">
        <v>3306</v>
      </c>
      <c r="D54" s="163">
        <v>3531</v>
      </c>
      <c r="E54" s="163">
        <v>626</v>
      </c>
      <c r="F54" s="163">
        <v>2041</v>
      </c>
      <c r="G54" s="163">
        <v>4123</v>
      </c>
      <c r="H54" s="163">
        <v>2811</v>
      </c>
      <c r="I54" s="165">
        <f>IFERROR(H54/G54-1,"-")</f>
        <v>-0.31821489206888187</v>
      </c>
      <c r="J54" s="164">
        <f t="shared" si="25"/>
        <v>-0.20390824129141882</v>
      </c>
      <c r="K54" s="163">
        <f t="shared" si="26"/>
        <v>-1312</v>
      </c>
      <c r="L54" s="163">
        <f t="shared" si="27"/>
        <v>-720</v>
      </c>
      <c r="M54" s="164">
        <f t="shared" si="24"/>
        <v>6.8634330643141037E-4</v>
      </c>
    </row>
    <row r="55" spans="2:13" x14ac:dyDescent="0.25">
      <c r="B55" s="157" t="s">
        <v>107</v>
      </c>
      <c r="C55" s="158">
        <v>25168</v>
      </c>
      <c r="D55" s="158">
        <v>24890</v>
      </c>
      <c r="E55" s="158">
        <v>9216</v>
      </c>
      <c r="F55" s="158">
        <v>21423</v>
      </c>
      <c r="G55" s="158">
        <v>20655</v>
      </c>
      <c r="H55" s="158">
        <v>23293</v>
      </c>
      <c r="I55" s="160">
        <f>IFERROR(H55/G55-1,"-")</f>
        <v>0.12771725974340353</v>
      </c>
      <c r="J55" s="159">
        <f t="shared" si="25"/>
        <v>-6.4162314182402591E-2</v>
      </c>
      <c r="K55" s="158">
        <f t="shared" si="26"/>
        <v>2638</v>
      </c>
      <c r="L55" s="158">
        <f t="shared" si="27"/>
        <v>-1597</v>
      </c>
      <c r="M55" s="159">
        <f t="shared" si="24"/>
        <v>5.6872979853101538E-3</v>
      </c>
    </row>
    <row r="56" spans="2:13" x14ac:dyDescent="0.25">
      <c r="B56" s="162" t="s">
        <v>110</v>
      </c>
      <c r="C56" s="163">
        <v>7249</v>
      </c>
      <c r="D56" s="163">
        <v>7756</v>
      </c>
      <c r="E56" s="163">
        <v>2934</v>
      </c>
      <c r="F56" s="163">
        <v>7632</v>
      </c>
      <c r="G56" s="163">
        <v>6681</v>
      </c>
      <c r="H56" s="163">
        <v>8218</v>
      </c>
      <c r="I56" s="165">
        <f t="shared" ref="I56:I63" si="28">IFERROR(H56/G56-1,"-")</f>
        <v>0.23005538093099842</v>
      </c>
      <c r="J56" s="164">
        <f t="shared" si="25"/>
        <v>5.9566787003610067E-2</v>
      </c>
      <c r="K56" s="163">
        <f t="shared" si="26"/>
        <v>1537</v>
      </c>
      <c r="L56" s="163">
        <f t="shared" si="27"/>
        <v>462</v>
      </c>
      <c r="M56" s="164">
        <f t="shared" si="24"/>
        <v>2.0065347891331663E-3</v>
      </c>
    </row>
    <row r="57" spans="2:13" x14ac:dyDescent="0.25">
      <c r="B57" s="162" t="s">
        <v>113</v>
      </c>
      <c r="C57" s="163">
        <v>7958</v>
      </c>
      <c r="D57" s="163">
        <v>6375</v>
      </c>
      <c r="E57" s="163">
        <v>2321</v>
      </c>
      <c r="F57" s="163">
        <v>4682</v>
      </c>
      <c r="G57" s="163">
        <v>3567</v>
      </c>
      <c r="H57" s="163">
        <v>4513</v>
      </c>
      <c r="I57" s="165">
        <f t="shared" si="28"/>
        <v>0.26520885898514157</v>
      </c>
      <c r="J57" s="164">
        <f t="shared" si="25"/>
        <v>-0.29207843137254907</v>
      </c>
      <c r="K57" s="163">
        <f t="shared" si="26"/>
        <v>946</v>
      </c>
      <c r="L57" s="163">
        <f t="shared" si="27"/>
        <v>-1862</v>
      </c>
      <c r="M57" s="164">
        <f t="shared" si="24"/>
        <v>1.1019094065901655E-3</v>
      </c>
    </row>
    <row r="58" spans="2:13" x14ac:dyDescent="0.25">
      <c r="B58" s="162" t="s">
        <v>116</v>
      </c>
      <c r="C58" s="163">
        <v>1654</v>
      </c>
      <c r="D58" s="163">
        <v>1827</v>
      </c>
      <c r="E58" s="163">
        <v>496</v>
      </c>
      <c r="F58" s="163">
        <v>1821</v>
      </c>
      <c r="G58" s="163">
        <v>2104</v>
      </c>
      <c r="H58" s="163">
        <v>1721</v>
      </c>
      <c r="I58" s="165">
        <f t="shared" si="28"/>
        <v>-0.18203422053231944</v>
      </c>
      <c r="J58" s="164">
        <f t="shared" si="25"/>
        <v>-5.801860974274764E-2</v>
      </c>
      <c r="K58" s="163">
        <f t="shared" si="26"/>
        <v>-383</v>
      </c>
      <c r="L58" s="163">
        <f t="shared" si="27"/>
        <v>-106</v>
      </c>
      <c r="M58" s="164">
        <f t="shared" si="24"/>
        <v>4.2020520468461658E-4</v>
      </c>
    </row>
    <row r="59" spans="2:13" x14ac:dyDescent="0.25">
      <c r="B59" s="162" t="s">
        <v>123</v>
      </c>
      <c r="C59" s="163">
        <v>473</v>
      </c>
      <c r="D59" s="163">
        <v>582</v>
      </c>
      <c r="E59" s="163">
        <v>243</v>
      </c>
      <c r="F59" s="163">
        <v>605</v>
      </c>
      <c r="G59" s="163">
        <v>461</v>
      </c>
      <c r="H59" s="163">
        <v>771</v>
      </c>
      <c r="I59" s="165">
        <f t="shared" si="28"/>
        <v>0.67245119305856837</v>
      </c>
      <c r="J59" s="164">
        <f t="shared" si="25"/>
        <v>0.32474226804123707</v>
      </c>
      <c r="K59" s="163">
        <f t="shared" si="26"/>
        <v>310</v>
      </c>
      <c r="L59" s="163">
        <f t="shared" si="27"/>
        <v>189</v>
      </c>
      <c r="M59" s="164">
        <f t="shared" si="24"/>
        <v>1.8824997839153945E-4</v>
      </c>
    </row>
    <row r="60" spans="2:13" x14ac:dyDescent="0.25">
      <c r="B60" s="162" t="s">
        <v>119</v>
      </c>
      <c r="C60" s="163">
        <v>472</v>
      </c>
      <c r="D60" s="163">
        <v>546</v>
      </c>
      <c r="E60" s="163">
        <v>213</v>
      </c>
      <c r="F60" s="163">
        <v>538</v>
      </c>
      <c r="G60" s="163">
        <v>473</v>
      </c>
      <c r="H60" s="163">
        <v>506</v>
      </c>
      <c r="I60" s="165">
        <f t="shared" si="28"/>
        <v>6.9767441860465018E-2</v>
      </c>
      <c r="J60" s="164">
        <f t="shared" si="25"/>
        <v>-7.3260073260073222E-2</v>
      </c>
      <c r="K60" s="163">
        <f t="shared" si="26"/>
        <v>33</v>
      </c>
      <c r="L60" s="163">
        <f t="shared" si="27"/>
        <v>-40</v>
      </c>
      <c r="M60" s="164">
        <f t="shared" si="24"/>
        <v>1.2354667842557582E-4</v>
      </c>
    </row>
    <row r="61" spans="2:13" x14ac:dyDescent="0.25">
      <c r="B61" s="162" t="s">
        <v>128</v>
      </c>
      <c r="C61" s="163">
        <v>261</v>
      </c>
      <c r="D61" s="163">
        <v>182</v>
      </c>
      <c r="E61" s="163">
        <v>136</v>
      </c>
      <c r="F61" s="163">
        <v>62</v>
      </c>
      <c r="G61" s="163">
        <v>167</v>
      </c>
      <c r="H61" s="163">
        <v>96</v>
      </c>
      <c r="I61" s="165">
        <f t="shared" si="28"/>
        <v>-0.42514970059880242</v>
      </c>
      <c r="J61" s="164">
        <f t="shared" si="25"/>
        <v>-0.47252747252747251</v>
      </c>
      <c r="K61" s="163">
        <f t="shared" si="26"/>
        <v>-71</v>
      </c>
      <c r="L61" s="163">
        <f t="shared" si="27"/>
        <v>-86</v>
      </c>
      <c r="M61" s="164">
        <f t="shared" si="24"/>
        <v>2.343968602540569E-5</v>
      </c>
    </row>
    <row r="62" spans="2:13" x14ac:dyDescent="0.25">
      <c r="B62" s="162" t="s">
        <v>131</v>
      </c>
      <c r="C62" s="163">
        <v>297</v>
      </c>
      <c r="D62" s="163">
        <v>303</v>
      </c>
      <c r="E62" s="163">
        <v>201</v>
      </c>
      <c r="F62" s="163">
        <v>97</v>
      </c>
      <c r="G62" s="163">
        <v>140</v>
      </c>
      <c r="H62" s="163">
        <v>92</v>
      </c>
      <c r="I62" s="165">
        <f t="shared" si="28"/>
        <v>-0.34285714285714286</v>
      </c>
      <c r="J62" s="164">
        <f t="shared" si="25"/>
        <v>-0.69636963696369636</v>
      </c>
      <c r="K62" s="163">
        <f t="shared" si="26"/>
        <v>-48</v>
      </c>
      <c r="L62" s="163">
        <f t="shared" si="27"/>
        <v>-211</v>
      </c>
      <c r="M62" s="164">
        <f t="shared" si="24"/>
        <v>2.2463032441013785E-5</v>
      </c>
    </row>
    <row r="63" spans="2:13" x14ac:dyDescent="0.25">
      <c r="B63" s="168" t="s">
        <v>145</v>
      </c>
      <c r="C63" s="169">
        <f t="shared" ref="C63:H63" si="29">C55-SUM(C56:C62)</f>
        <v>6804</v>
      </c>
      <c r="D63" s="169">
        <f t="shared" si="29"/>
        <v>7319</v>
      </c>
      <c r="E63" s="169">
        <f t="shared" si="29"/>
        <v>2672</v>
      </c>
      <c r="F63" s="169">
        <f t="shared" si="29"/>
        <v>5986</v>
      </c>
      <c r="G63" s="169">
        <f t="shared" si="29"/>
        <v>7062</v>
      </c>
      <c r="H63" s="169">
        <f t="shared" si="29"/>
        <v>7376</v>
      </c>
      <c r="I63" s="171">
        <f t="shared" si="28"/>
        <v>4.4463324837156648E-2</v>
      </c>
      <c r="J63" s="170">
        <f t="shared" si="25"/>
        <v>7.7879491733843231E-3</v>
      </c>
      <c r="K63" s="169">
        <f>H63-G63</f>
        <v>314</v>
      </c>
      <c r="L63" s="169">
        <f t="shared" si="27"/>
        <v>57</v>
      </c>
      <c r="M63" s="170">
        <f t="shared" si="24"/>
        <v>1.8009492096186706E-3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104000</v>
      </c>
      <c r="D65" s="176">
        <v>103641</v>
      </c>
      <c r="E65" s="176">
        <v>36944</v>
      </c>
      <c r="F65" s="176">
        <v>117560</v>
      </c>
      <c r="G65" s="176">
        <v>137595</v>
      </c>
      <c r="H65" s="176">
        <v>175857</v>
      </c>
      <c r="I65" s="177">
        <f>IFERROR(H65/G65-1,"-")</f>
        <v>0.27807696500599577</v>
      </c>
      <c r="J65" s="177">
        <f>IFERROR(H65/D65-1,"-")</f>
        <v>0.69678988045271661</v>
      </c>
      <c r="K65" s="176">
        <f>H65-G65</f>
        <v>38262</v>
      </c>
      <c r="L65" s="176">
        <f>H65-D65</f>
        <v>72216</v>
      </c>
      <c r="M65" s="177">
        <f t="shared" ref="M65:M77" si="30">H65/H$9</f>
        <v>4.2937842347601757E-2</v>
      </c>
    </row>
    <row r="66" spans="2:13" x14ac:dyDescent="0.25">
      <c r="B66" s="157" t="s">
        <v>97</v>
      </c>
      <c r="C66" s="158">
        <v>28965</v>
      </c>
      <c r="D66" s="158">
        <v>33892</v>
      </c>
      <c r="E66" s="158">
        <v>16922</v>
      </c>
      <c r="F66" s="158">
        <v>29432</v>
      </c>
      <c r="G66" s="158">
        <v>39183</v>
      </c>
      <c r="H66" s="158">
        <v>48762</v>
      </c>
      <c r="I66" s="160">
        <f>IFERROR(H66/G66-1,"-")</f>
        <v>0.24446826429829271</v>
      </c>
      <c r="J66" s="159">
        <f t="shared" ref="J66:J77" si="31">IFERROR(H66/D66-1,"-")</f>
        <v>0.43874660686887768</v>
      </c>
      <c r="K66" s="158">
        <f t="shared" ref="K66:K76" si="32">H66-G66</f>
        <v>9579</v>
      </c>
      <c r="L66" s="158">
        <f t="shared" ref="L66:L77" si="33">H66-D66</f>
        <v>14870</v>
      </c>
      <c r="M66" s="159">
        <f t="shared" si="30"/>
        <v>1.1905895520529503E-2</v>
      </c>
    </row>
    <row r="67" spans="2:13" x14ac:dyDescent="0.25">
      <c r="B67" s="162" t="s">
        <v>103</v>
      </c>
      <c r="C67" s="163">
        <v>16604</v>
      </c>
      <c r="D67" s="163">
        <v>18634</v>
      </c>
      <c r="E67" s="163">
        <v>6072</v>
      </c>
      <c r="F67" s="163">
        <v>22757</v>
      </c>
      <c r="G67" s="163">
        <v>28471</v>
      </c>
      <c r="H67" s="163">
        <v>30835</v>
      </c>
      <c r="I67" s="165">
        <f>IFERROR(H67/G67-1,"-")</f>
        <v>8.303185697727522E-2</v>
      </c>
      <c r="J67" s="164">
        <f t="shared" si="31"/>
        <v>0.65477084898572513</v>
      </c>
      <c r="K67" s="163">
        <f t="shared" si="32"/>
        <v>2364</v>
      </c>
      <c r="L67" s="163">
        <f t="shared" si="33"/>
        <v>12201</v>
      </c>
      <c r="M67" s="164">
        <f t="shared" si="30"/>
        <v>7.5287783186810883E-3</v>
      </c>
    </row>
    <row r="68" spans="2:13" x14ac:dyDescent="0.25">
      <c r="B68" s="162" t="s">
        <v>100</v>
      </c>
      <c r="C68" s="163">
        <v>12361</v>
      </c>
      <c r="D68" s="163">
        <v>15258</v>
      </c>
      <c r="E68" s="163">
        <v>10850</v>
      </c>
      <c r="F68" s="163">
        <v>6675</v>
      </c>
      <c r="G68" s="163">
        <v>10712</v>
      </c>
      <c r="H68" s="163">
        <v>17927</v>
      </c>
      <c r="I68" s="165">
        <f>IFERROR(H68/G68-1,"-")</f>
        <v>0.67354368932038833</v>
      </c>
      <c r="J68" s="164">
        <f t="shared" si="31"/>
        <v>0.17492462970245115</v>
      </c>
      <c r="K68" s="163">
        <f t="shared" si="32"/>
        <v>7215</v>
      </c>
      <c r="L68" s="163">
        <f t="shared" si="33"/>
        <v>2669</v>
      </c>
      <c r="M68" s="164">
        <f t="shared" si="30"/>
        <v>4.3771172018484145E-3</v>
      </c>
    </row>
    <row r="69" spans="2:13" x14ac:dyDescent="0.25">
      <c r="B69" s="157" t="s">
        <v>107</v>
      </c>
      <c r="C69" s="158">
        <v>75035</v>
      </c>
      <c r="D69" s="158">
        <v>69749</v>
      </c>
      <c r="E69" s="158">
        <v>20022</v>
      </c>
      <c r="F69" s="158">
        <v>88128</v>
      </c>
      <c r="G69" s="158">
        <v>98412</v>
      </c>
      <c r="H69" s="158">
        <v>127095</v>
      </c>
      <c r="I69" s="160">
        <f>IFERROR(H69/G69-1,"-")</f>
        <v>0.29145835873673942</v>
      </c>
      <c r="J69" s="159">
        <f t="shared" si="31"/>
        <v>0.82217666203099693</v>
      </c>
      <c r="K69" s="158">
        <f t="shared" si="32"/>
        <v>28683</v>
      </c>
      <c r="L69" s="158">
        <f t="shared" si="33"/>
        <v>57346</v>
      </c>
      <c r="M69" s="159">
        <f t="shared" si="30"/>
        <v>3.1031946827072252E-2</v>
      </c>
    </row>
    <row r="70" spans="2:13" x14ac:dyDescent="0.25">
      <c r="B70" s="162" t="s">
        <v>110</v>
      </c>
      <c r="C70" s="163">
        <v>34417</v>
      </c>
      <c r="D70" s="163">
        <v>30586</v>
      </c>
      <c r="E70" s="163">
        <v>7595</v>
      </c>
      <c r="F70" s="163">
        <v>41445</v>
      </c>
      <c r="G70" s="163">
        <v>37332</v>
      </c>
      <c r="H70" s="163">
        <v>55893</v>
      </c>
      <c r="I70" s="165">
        <f t="shared" ref="I70:I77" si="34">IFERROR(H70/G70-1,"-")</f>
        <v>0.49718739954998403</v>
      </c>
      <c r="J70" s="164">
        <f t="shared" si="31"/>
        <v>0.82740469495847768</v>
      </c>
      <c r="K70" s="163">
        <f t="shared" si="32"/>
        <v>18561</v>
      </c>
      <c r="L70" s="163">
        <f t="shared" si="33"/>
        <v>25307</v>
      </c>
      <c r="M70" s="164">
        <f t="shared" si="30"/>
        <v>1.3647024698104169E-2</v>
      </c>
    </row>
    <row r="71" spans="2:13" x14ac:dyDescent="0.25">
      <c r="B71" s="162" t="s">
        <v>113</v>
      </c>
      <c r="C71" s="163">
        <v>9645</v>
      </c>
      <c r="D71" s="163">
        <v>8263</v>
      </c>
      <c r="E71" s="163">
        <v>2405</v>
      </c>
      <c r="F71" s="163">
        <v>6009</v>
      </c>
      <c r="G71" s="163">
        <v>7116</v>
      </c>
      <c r="H71" s="163">
        <v>7077</v>
      </c>
      <c r="I71" s="165">
        <f t="shared" si="34"/>
        <v>-5.4806070826306508E-3</v>
      </c>
      <c r="J71" s="164">
        <f t="shared" si="31"/>
        <v>-0.14353140505869544</v>
      </c>
      <c r="K71" s="163">
        <f t="shared" si="32"/>
        <v>-39</v>
      </c>
      <c r="L71" s="163">
        <f t="shared" si="33"/>
        <v>-1186</v>
      </c>
      <c r="M71" s="164">
        <f t="shared" si="30"/>
        <v>1.7279443541853756E-3</v>
      </c>
    </row>
    <row r="72" spans="2:13" x14ac:dyDescent="0.25">
      <c r="B72" s="162" t="s">
        <v>116</v>
      </c>
      <c r="C72" s="163">
        <v>4938</v>
      </c>
      <c r="D72" s="163">
        <v>7845</v>
      </c>
      <c r="E72" s="163">
        <v>2628</v>
      </c>
      <c r="F72" s="163">
        <v>11317</v>
      </c>
      <c r="G72" s="163">
        <v>10860</v>
      </c>
      <c r="H72" s="163">
        <v>13883</v>
      </c>
      <c r="I72" s="165">
        <f t="shared" si="34"/>
        <v>0.2783609576427255</v>
      </c>
      <c r="J72" s="164">
        <f t="shared" si="31"/>
        <v>0.76966220522625872</v>
      </c>
      <c r="K72" s="163">
        <f t="shared" si="32"/>
        <v>3023</v>
      </c>
      <c r="L72" s="163">
        <f t="shared" si="33"/>
        <v>6038</v>
      </c>
      <c r="M72" s="164">
        <f t="shared" si="30"/>
        <v>3.3897204280281998E-3</v>
      </c>
    </row>
    <row r="73" spans="2:13" x14ac:dyDescent="0.25">
      <c r="B73" s="162" t="s">
        <v>123</v>
      </c>
      <c r="C73" s="163">
        <v>1596</v>
      </c>
      <c r="D73" s="163">
        <v>1320</v>
      </c>
      <c r="E73" s="163">
        <v>266</v>
      </c>
      <c r="F73" s="163">
        <v>2222</v>
      </c>
      <c r="G73" s="163">
        <v>2870</v>
      </c>
      <c r="H73" s="163">
        <v>4717</v>
      </c>
      <c r="I73" s="165">
        <f t="shared" si="34"/>
        <v>0.64355400696864118</v>
      </c>
      <c r="J73" s="164">
        <f t="shared" si="31"/>
        <v>2.5734848484848483</v>
      </c>
      <c r="K73" s="163">
        <f t="shared" si="32"/>
        <v>1847</v>
      </c>
      <c r="L73" s="163">
        <f t="shared" si="33"/>
        <v>3397</v>
      </c>
      <c r="M73" s="164">
        <f t="shared" si="30"/>
        <v>1.1517187393941524E-3</v>
      </c>
    </row>
    <row r="74" spans="2:13" x14ac:dyDescent="0.25">
      <c r="B74" s="162" t="s">
        <v>119</v>
      </c>
      <c r="C74" s="163">
        <v>2059</v>
      </c>
      <c r="D74" s="163">
        <v>1603</v>
      </c>
      <c r="E74" s="163">
        <v>761</v>
      </c>
      <c r="F74" s="163">
        <v>2436</v>
      </c>
      <c r="G74" s="163">
        <v>2203</v>
      </c>
      <c r="H74" s="163">
        <v>3141</v>
      </c>
      <c r="I74" s="165">
        <f t="shared" si="34"/>
        <v>0.42578302315024974</v>
      </c>
      <c r="J74" s="164">
        <f t="shared" si="31"/>
        <v>0.95945102932002491</v>
      </c>
      <c r="K74" s="163">
        <f t="shared" si="32"/>
        <v>938</v>
      </c>
      <c r="L74" s="163">
        <f t="shared" si="33"/>
        <v>1538</v>
      </c>
      <c r="M74" s="164">
        <f t="shared" si="30"/>
        <v>7.6691722714374239E-4</v>
      </c>
    </row>
    <row r="75" spans="2:13" x14ac:dyDescent="0.25">
      <c r="B75" s="162" t="s">
        <v>128</v>
      </c>
      <c r="C75" s="163">
        <v>915</v>
      </c>
      <c r="D75" s="163">
        <v>1201</v>
      </c>
      <c r="E75" s="163">
        <v>664</v>
      </c>
      <c r="F75" s="163">
        <v>1064</v>
      </c>
      <c r="G75" s="163">
        <v>3236</v>
      </c>
      <c r="H75" s="163">
        <v>2249</v>
      </c>
      <c r="I75" s="165">
        <f t="shared" si="34"/>
        <v>-0.30500618046971573</v>
      </c>
      <c r="J75" s="164">
        <f t="shared" si="31"/>
        <v>0.87260616153205661</v>
      </c>
      <c r="K75" s="163">
        <f t="shared" si="32"/>
        <v>-987</v>
      </c>
      <c r="L75" s="163">
        <f t="shared" si="33"/>
        <v>1048</v>
      </c>
      <c r="M75" s="164">
        <f t="shared" si="30"/>
        <v>5.491234778243479E-4</v>
      </c>
    </row>
    <row r="76" spans="2:13" x14ac:dyDescent="0.25">
      <c r="B76" s="162" t="s">
        <v>131</v>
      </c>
      <c r="C76" s="163">
        <v>1846</v>
      </c>
      <c r="D76" s="163">
        <v>1346</v>
      </c>
      <c r="E76" s="163">
        <v>797</v>
      </c>
      <c r="F76" s="163">
        <v>444</v>
      </c>
      <c r="G76" s="163">
        <v>975</v>
      </c>
      <c r="H76" s="163">
        <v>1688</v>
      </c>
      <c r="I76" s="165">
        <f t="shared" si="34"/>
        <v>0.73128205128205126</v>
      </c>
      <c r="J76" s="164">
        <f t="shared" si="31"/>
        <v>0.25408618127786031</v>
      </c>
      <c r="K76" s="163">
        <f t="shared" si="32"/>
        <v>713</v>
      </c>
      <c r="L76" s="163">
        <f t="shared" si="33"/>
        <v>342</v>
      </c>
      <c r="M76" s="164">
        <f t="shared" si="30"/>
        <v>4.121478126133834E-4</v>
      </c>
    </row>
    <row r="77" spans="2:13" x14ac:dyDescent="0.25">
      <c r="B77" s="168" t="s">
        <v>145</v>
      </c>
      <c r="C77" s="169">
        <f t="shared" ref="C77:H77" si="35">C69-SUM(C70:C76)</f>
        <v>19619</v>
      </c>
      <c r="D77" s="169">
        <f t="shared" si="35"/>
        <v>17585</v>
      </c>
      <c r="E77" s="169">
        <f t="shared" si="35"/>
        <v>4906</v>
      </c>
      <c r="F77" s="169">
        <f t="shared" si="35"/>
        <v>23191</v>
      </c>
      <c r="G77" s="169">
        <f t="shared" si="35"/>
        <v>33820</v>
      </c>
      <c r="H77" s="169">
        <f t="shared" si="35"/>
        <v>38447</v>
      </c>
      <c r="I77" s="171">
        <f t="shared" si="34"/>
        <v>0.13681253696037854</v>
      </c>
      <c r="J77" s="170">
        <f t="shared" si="31"/>
        <v>1.1863520045493319</v>
      </c>
      <c r="K77" s="169">
        <f>H77-G77</f>
        <v>4627</v>
      </c>
      <c r="L77" s="169">
        <f t="shared" si="33"/>
        <v>20862</v>
      </c>
      <c r="M77" s="170">
        <f t="shared" si="30"/>
        <v>9.3873500897788814E-3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625313</v>
      </c>
      <c r="D79" s="176">
        <v>596001</v>
      </c>
      <c r="E79" s="176">
        <v>181508</v>
      </c>
      <c r="F79" s="176">
        <v>523202</v>
      </c>
      <c r="G79" s="176">
        <v>598329</v>
      </c>
      <c r="H79" s="176">
        <v>691297</v>
      </c>
      <c r="I79" s="177">
        <f>IFERROR(H79/G79-1,"-")</f>
        <v>0.15537939829090686</v>
      </c>
      <c r="J79" s="177">
        <f>IFERROR(H79/D79-1,"-")</f>
        <v>0.15989234917391082</v>
      </c>
      <c r="K79" s="176">
        <f>H79-G79</f>
        <v>92968</v>
      </c>
      <c r="L79" s="176">
        <f>H79-D79</f>
        <v>95296</v>
      </c>
      <c r="M79" s="177">
        <f t="shared" ref="M79:M91" si="36">H79/H$9</f>
        <v>0.16878942323234247</v>
      </c>
    </row>
    <row r="80" spans="2:13" x14ac:dyDescent="0.25">
      <c r="B80" s="157" t="s">
        <v>97</v>
      </c>
      <c r="C80" s="158">
        <v>289256</v>
      </c>
      <c r="D80" s="158">
        <v>280056</v>
      </c>
      <c r="E80" s="158">
        <v>75068</v>
      </c>
      <c r="F80" s="158">
        <v>267342</v>
      </c>
      <c r="G80" s="158">
        <v>277292</v>
      </c>
      <c r="H80" s="158">
        <v>305825</v>
      </c>
      <c r="I80" s="160">
        <f>IFERROR(H80/G80-1,"-")</f>
        <v>0.10289874933283327</v>
      </c>
      <c r="J80" s="159">
        <f t="shared" ref="J80:J91" si="37">IFERROR(H80/D80-1,"-")</f>
        <v>9.2013740109121001E-2</v>
      </c>
      <c r="K80" s="158">
        <f t="shared" ref="K80:K90" si="38">H80-G80</f>
        <v>28533</v>
      </c>
      <c r="L80" s="158">
        <f t="shared" ref="L80:L91" si="39">H80-D80</f>
        <v>25769</v>
      </c>
      <c r="M80" s="159">
        <f t="shared" si="36"/>
        <v>7.4671270611663496E-2</v>
      </c>
    </row>
    <row r="81" spans="2:13" x14ac:dyDescent="0.25">
      <c r="B81" s="162" t="s">
        <v>103</v>
      </c>
      <c r="C81" s="163">
        <v>72921</v>
      </c>
      <c r="D81" s="163">
        <v>56186</v>
      </c>
      <c r="E81" s="163">
        <v>16241</v>
      </c>
      <c r="F81" s="163">
        <v>76215</v>
      </c>
      <c r="G81" s="163">
        <v>76079</v>
      </c>
      <c r="H81" s="163">
        <v>86382</v>
      </c>
      <c r="I81" s="165">
        <f>IFERROR(H81/G81-1,"-")</f>
        <v>0.13542501873053014</v>
      </c>
      <c r="J81" s="164">
        <f t="shared" si="37"/>
        <v>0.5374292528387854</v>
      </c>
      <c r="K81" s="163">
        <f t="shared" si="38"/>
        <v>10303</v>
      </c>
      <c r="L81" s="163">
        <f t="shared" si="39"/>
        <v>30196</v>
      </c>
      <c r="M81" s="164">
        <f t="shared" si="36"/>
        <v>2.1091322481735356E-2</v>
      </c>
    </row>
    <row r="82" spans="2:13" x14ac:dyDescent="0.25">
      <c r="B82" s="162" t="s">
        <v>100</v>
      </c>
      <c r="C82" s="163">
        <v>216335</v>
      </c>
      <c r="D82" s="163">
        <v>223870</v>
      </c>
      <c r="E82" s="163">
        <v>58827</v>
      </c>
      <c r="F82" s="163">
        <v>191127</v>
      </c>
      <c r="G82" s="163">
        <v>201213</v>
      </c>
      <c r="H82" s="163">
        <v>219443</v>
      </c>
      <c r="I82" s="165">
        <f>IFERROR(H82/G82-1,"-")</f>
        <v>9.0600507919468498E-2</v>
      </c>
      <c r="J82" s="164">
        <f t="shared" si="37"/>
        <v>-1.977486934381556E-2</v>
      </c>
      <c r="K82" s="163">
        <f t="shared" si="38"/>
        <v>18230</v>
      </c>
      <c r="L82" s="163">
        <f t="shared" si="39"/>
        <v>-4427</v>
      </c>
      <c r="M82" s="164">
        <f t="shared" si="36"/>
        <v>5.3579948129928133E-2</v>
      </c>
    </row>
    <row r="83" spans="2:13" x14ac:dyDescent="0.25">
      <c r="B83" s="157" t="s">
        <v>107</v>
      </c>
      <c r="C83" s="158">
        <v>336057</v>
      </c>
      <c r="D83" s="158">
        <v>315945</v>
      </c>
      <c r="E83" s="158">
        <v>106440</v>
      </c>
      <c r="F83" s="158">
        <v>255860</v>
      </c>
      <c r="G83" s="158">
        <v>321037</v>
      </c>
      <c r="H83" s="158">
        <v>385472</v>
      </c>
      <c r="I83" s="160">
        <f>IFERROR(H83/G83-1,"-")</f>
        <v>0.20070895255064047</v>
      </c>
      <c r="J83" s="159">
        <f t="shared" si="37"/>
        <v>0.22006045355995507</v>
      </c>
      <c r="K83" s="158">
        <f t="shared" si="38"/>
        <v>64435</v>
      </c>
      <c r="L83" s="158">
        <f t="shared" si="39"/>
        <v>69527</v>
      </c>
      <c r="M83" s="159">
        <f t="shared" si="36"/>
        <v>9.4118152620678977E-2</v>
      </c>
    </row>
    <row r="84" spans="2:13" x14ac:dyDescent="0.25">
      <c r="B84" s="162" t="s">
        <v>110</v>
      </c>
      <c r="C84" s="163">
        <v>49262</v>
      </c>
      <c r="D84" s="163">
        <v>55343</v>
      </c>
      <c r="E84" s="163">
        <v>18163</v>
      </c>
      <c r="F84" s="163">
        <v>51212</v>
      </c>
      <c r="G84" s="163">
        <v>67248</v>
      </c>
      <c r="H84" s="163">
        <v>81901</v>
      </c>
      <c r="I84" s="165">
        <f t="shared" ref="I84:I91" si="40">IFERROR(H84/G84-1,"-")</f>
        <v>0.21789495598382103</v>
      </c>
      <c r="J84" s="164">
        <f t="shared" si="37"/>
        <v>0.47988002096019367</v>
      </c>
      <c r="K84" s="163">
        <f t="shared" si="38"/>
        <v>14653</v>
      </c>
      <c r="L84" s="163">
        <f t="shared" si="39"/>
        <v>26558</v>
      </c>
      <c r="M84" s="164">
        <f t="shared" si="36"/>
        <v>1.9997226303820326E-2</v>
      </c>
    </row>
    <row r="85" spans="2:13" x14ac:dyDescent="0.25">
      <c r="B85" s="162" t="s">
        <v>113</v>
      </c>
      <c r="C85" s="163">
        <v>143033</v>
      </c>
      <c r="D85" s="163">
        <v>117630</v>
      </c>
      <c r="E85" s="163">
        <v>35353</v>
      </c>
      <c r="F85" s="163">
        <v>77150</v>
      </c>
      <c r="G85" s="163">
        <v>88481</v>
      </c>
      <c r="H85" s="163">
        <v>98955</v>
      </c>
      <c r="I85" s="165">
        <f t="shared" si="40"/>
        <v>0.1183756964772098</v>
      </c>
      <c r="J85" s="164">
        <f t="shared" si="37"/>
        <v>-0.15876052027543996</v>
      </c>
      <c r="K85" s="163">
        <f t="shared" si="38"/>
        <v>10474</v>
      </c>
      <c r="L85" s="163">
        <f t="shared" si="39"/>
        <v>-18675</v>
      </c>
      <c r="M85" s="164">
        <f t="shared" si="36"/>
        <v>2.4161188860875208E-2</v>
      </c>
    </row>
    <row r="86" spans="2:13" x14ac:dyDescent="0.25">
      <c r="B86" s="162" t="s">
        <v>116</v>
      </c>
      <c r="C86" s="163">
        <v>18151</v>
      </c>
      <c r="D86" s="163">
        <v>18918</v>
      </c>
      <c r="E86" s="163">
        <v>6685</v>
      </c>
      <c r="F86" s="163">
        <v>22539</v>
      </c>
      <c r="G86" s="163">
        <v>30609</v>
      </c>
      <c r="H86" s="163">
        <v>44207</v>
      </c>
      <c r="I86" s="165">
        <f t="shared" si="40"/>
        <v>0.44424842366624206</v>
      </c>
      <c r="J86" s="164">
        <f t="shared" si="37"/>
        <v>1.3367692145047045</v>
      </c>
      <c r="K86" s="163">
        <f t="shared" si="38"/>
        <v>13598</v>
      </c>
      <c r="L86" s="163">
        <f t="shared" si="39"/>
        <v>25289</v>
      </c>
      <c r="M86" s="164">
        <f t="shared" si="36"/>
        <v>1.0793731251303222E-2</v>
      </c>
    </row>
    <row r="87" spans="2:13" x14ac:dyDescent="0.25">
      <c r="B87" s="162" t="s">
        <v>123</v>
      </c>
      <c r="C87" s="163">
        <v>9497</v>
      </c>
      <c r="D87" s="163">
        <v>7403</v>
      </c>
      <c r="E87" s="163">
        <v>1721</v>
      </c>
      <c r="F87" s="163">
        <v>7869</v>
      </c>
      <c r="G87" s="163">
        <v>8834</v>
      </c>
      <c r="H87" s="163">
        <v>13464</v>
      </c>
      <c r="I87" s="165">
        <f t="shared" si="40"/>
        <v>0.52411138781978717</v>
      </c>
      <c r="J87" s="164">
        <f t="shared" si="37"/>
        <v>0.81872213967310548</v>
      </c>
      <c r="K87" s="163">
        <f t="shared" si="38"/>
        <v>4630</v>
      </c>
      <c r="L87" s="163">
        <f t="shared" si="39"/>
        <v>6061</v>
      </c>
      <c r="M87" s="164">
        <f t="shared" si="36"/>
        <v>3.287415965063148E-3</v>
      </c>
    </row>
    <row r="88" spans="2:13" x14ac:dyDescent="0.25">
      <c r="B88" s="162" t="s">
        <v>119</v>
      </c>
      <c r="C88" s="163">
        <v>5243</v>
      </c>
      <c r="D88" s="163">
        <v>4963</v>
      </c>
      <c r="E88" s="163">
        <v>1773</v>
      </c>
      <c r="F88" s="163">
        <v>4255</v>
      </c>
      <c r="G88" s="163">
        <v>5067</v>
      </c>
      <c r="H88" s="163">
        <v>6472</v>
      </c>
      <c r="I88" s="165">
        <f t="shared" si="40"/>
        <v>0.27728438918492215</v>
      </c>
      <c r="J88" s="164">
        <f t="shared" si="37"/>
        <v>0.30404996977634502</v>
      </c>
      <c r="K88" s="163">
        <f t="shared" si="38"/>
        <v>1405</v>
      </c>
      <c r="L88" s="163">
        <f t="shared" si="39"/>
        <v>1509</v>
      </c>
      <c r="M88" s="164">
        <f t="shared" si="36"/>
        <v>1.5802254995461002E-3</v>
      </c>
    </row>
    <row r="89" spans="2:13" x14ac:dyDescent="0.25">
      <c r="B89" s="162" t="s">
        <v>128</v>
      </c>
      <c r="C89" s="163">
        <v>4479</v>
      </c>
      <c r="D89" s="163">
        <v>5538</v>
      </c>
      <c r="E89" s="163">
        <v>3024</v>
      </c>
      <c r="F89" s="163">
        <v>4253</v>
      </c>
      <c r="G89" s="163">
        <v>5646</v>
      </c>
      <c r="H89" s="163">
        <v>4857</v>
      </c>
      <c r="I89" s="165">
        <f t="shared" si="40"/>
        <v>-0.13974495217853344</v>
      </c>
      <c r="J89" s="164">
        <f t="shared" si="37"/>
        <v>-0.12296858071505956</v>
      </c>
      <c r="K89" s="163">
        <f t="shared" si="38"/>
        <v>-789</v>
      </c>
      <c r="L89" s="163">
        <f t="shared" si="39"/>
        <v>-681</v>
      </c>
      <c r="M89" s="164">
        <f t="shared" si="36"/>
        <v>1.1859016148478691E-3</v>
      </c>
    </row>
    <row r="90" spans="2:13" x14ac:dyDescent="0.25">
      <c r="B90" s="162" t="s">
        <v>131</v>
      </c>
      <c r="C90" s="163">
        <v>8439</v>
      </c>
      <c r="D90" s="163">
        <v>7347</v>
      </c>
      <c r="E90" s="163">
        <v>4683</v>
      </c>
      <c r="F90" s="163">
        <v>3642</v>
      </c>
      <c r="G90" s="163">
        <v>5970</v>
      </c>
      <c r="H90" s="163">
        <v>6239</v>
      </c>
      <c r="I90" s="165">
        <f t="shared" si="40"/>
        <v>4.5058626465661611E-2</v>
      </c>
      <c r="J90" s="164">
        <f t="shared" si="37"/>
        <v>-0.15080985436232475</v>
      </c>
      <c r="K90" s="163">
        <f t="shared" si="38"/>
        <v>269</v>
      </c>
      <c r="L90" s="163">
        <f t="shared" si="39"/>
        <v>-1108</v>
      </c>
      <c r="M90" s="164">
        <f t="shared" si="36"/>
        <v>1.5233354282552717E-3</v>
      </c>
    </row>
    <row r="91" spans="2:13" x14ac:dyDescent="0.25">
      <c r="B91" s="168" t="s">
        <v>145</v>
      </c>
      <c r="C91" s="169">
        <f t="shared" ref="C91:H91" si="41">C83-SUM(C84:C90)</f>
        <v>97953</v>
      </c>
      <c r="D91" s="169">
        <f t="shared" si="41"/>
        <v>98803</v>
      </c>
      <c r="E91" s="169">
        <f t="shared" si="41"/>
        <v>35038</v>
      </c>
      <c r="F91" s="169">
        <f t="shared" si="41"/>
        <v>84940</v>
      </c>
      <c r="G91" s="169">
        <f t="shared" si="41"/>
        <v>109182</v>
      </c>
      <c r="H91" s="169">
        <f t="shared" si="41"/>
        <v>129377</v>
      </c>
      <c r="I91" s="171">
        <f t="shared" si="40"/>
        <v>0.18496638640068874</v>
      </c>
      <c r="J91" s="170">
        <f t="shared" si="37"/>
        <v>0.30944404522129898</v>
      </c>
      <c r="K91" s="169">
        <f>H91-G91</f>
        <v>20195</v>
      </c>
      <c r="L91" s="169">
        <f t="shared" si="39"/>
        <v>30574</v>
      </c>
      <c r="M91" s="170">
        <f t="shared" si="36"/>
        <v>3.1589127696967832E-2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38635</v>
      </c>
      <c r="D93" s="176">
        <v>39423</v>
      </c>
      <c r="E93" s="176">
        <v>17295</v>
      </c>
      <c r="F93" s="176">
        <v>37456</v>
      </c>
      <c r="G93" s="176">
        <v>44189</v>
      </c>
      <c r="H93" s="176">
        <v>41777</v>
      </c>
      <c r="I93" s="177">
        <f>IFERROR(H93/G93-1,"-")</f>
        <v>-5.4583719930299424E-2</v>
      </c>
      <c r="J93" s="177">
        <f>IFERROR(H93/D93-1,"-")</f>
        <v>5.9711336022119088E-2</v>
      </c>
      <c r="K93" s="176">
        <f>H93-G93</f>
        <v>-2412</v>
      </c>
      <c r="L93" s="176">
        <f>H93-D93</f>
        <v>2354</v>
      </c>
      <c r="M93" s="177">
        <f t="shared" ref="M93:M105" si="42">H93/H$9</f>
        <v>1.0200414198785141E-2</v>
      </c>
    </row>
    <row r="94" spans="2:13" x14ac:dyDescent="0.25">
      <c r="B94" s="157" t="s">
        <v>97</v>
      </c>
      <c r="C94" s="158">
        <v>24706</v>
      </c>
      <c r="D94" s="158">
        <v>26258</v>
      </c>
      <c r="E94" s="158">
        <v>11031</v>
      </c>
      <c r="F94" s="158">
        <v>24786</v>
      </c>
      <c r="G94" s="158">
        <v>29860</v>
      </c>
      <c r="H94" s="158">
        <v>26153</v>
      </c>
      <c r="I94" s="160">
        <f>IFERROR(H94/G94-1,"-")</f>
        <v>-0.12414601473543196</v>
      </c>
      <c r="J94" s="159">
        <f t="shared" ref="J94:J105" si="43">IFERROR(H94/D94-1,"-")</f>
        <v>-3.9987813237870595E-3</v>
      </c>
      <c r="K94" s="158">
        <f t="shared" ref="K94:K104" si="44">H94-G94</f>
        <v>-3707</v>
      </c>
      <c r="L94" s="158">
        <f t="shared" ref="L94:L105" si="45">H94-D94</f>
        <v>-105</v>
      </c>
      <c r="M94" s="159">
        <f t="shared" si="42"/>
        <v>6.3856052981503646E-3</v>
      </c>
    </row>
    <row r="95" spans="2:13" x14ac:dyDescent="0.25">
      <c r="B95" s="162" t="s">
        <v>103</v>
      </c>
      <c r="C95" s="163">
        <v>12054</v>
      </c>
      <c r="D95" s="163">
        <v>12910</v>
      </c>
      <c r="E95" s="163">
        <v>5930</v>
      </c>
      <c r="F95" s="163">
        <v>11891</v>
      </c>
      <c r="G95" s="163">
        <v>9535</v>
      </c>
      <c r="H95" s="163">
        <v>8202</v>
      </c>
      <c r="I95" s="165">
        <f>IFERROR(H95/G95-1,"-")</f>
        <v>-0.13980073413738858</v>
      </c>
      <c r="J95" s="164">
        <f t="shared" si="43"/>
        <v>-0.36467854376452358</v>
      </c>
      <c r="K95" s="163">
        <f t="shared" si="44"/>
        <v>-1333</v>
      </c>
      <c r="L95" s="163">
        <f t="shared" si="45"/>
        <v>-4708</v>
      </c>
      <c r="M95" s="164">
        <f t="shared" si="42"/>
        <v>2.0026281747955988E-3</v>
      </c>
    </row>
    <row r="96" spans="2:13" x14ac:dyDescent="0.25">
      <c r="B96" s="162" t="s">
        <v>100</v>
      </c>
      <c r="C96" s="163">
        <v>12652</v>
      </c>
      <c r="D96" s="163">
        <v>13348</v>
      </c>
      <c r="E96" s="163">
        <v>5101</v>
      </c>
      <c r="F96" s="163">
        <v>12895</v>
      </c>
      <c r="G96" s="163">
        <v>20325</v>
      </c>
      <c r="H96" s="163">
        <v>17951</v>
      </c>
      <c r="I96" s="165">
        <f>IFERROR(H96/G96-1,"-")</f>
        <v>-0.11680196801968024</v>
      </c>
      <c r="J96" s="164">
        <f t="shared" si="43"/>
        <v>0.34484566976326048</v>
      </c>
      <c r="K96" s="163">
        <f t="shared" si="44"/>
        <v>-2374</v>
      </c>
      <c r="L96" s="163">
        <f t="shared" si="45"/>
        <v>4603</v>
      </c>
      <c r="M96" s="164">
        <f t="shared" si="42"/>
        <v>4.3829771233547662E-3</v>
      </c>
    </row>
    <row r="97" spans="2:13" x14ac:dyDescent="0.25">
      <c r="B97" s="157" t="s">
        <v>107</v>
      </c>
      <c r="C97" s="158">
        <v>13929</v>
      </c>
      <c r="D97" s="158">
        <v>13165</v>
      </c>
      <c r="E97" s="158">
        <v>6264</v>
      </c>
      <c r="F97" s="158">
        <v>12670</v>
      </c>
      <c r="G97" s="158">
        <v>14329</v>
      </c>
      <c r="H97" s="158">
        <v>15624</v>
      </c>
      <c r="I97" s="160">
        <f>IFERROR(H97/G97-1,"-")</f>
        <v>9.0376160234489467E-2</v>
      </c>
      <c r="J97" s="159">
        <f t="shared" si="43"/>
        <v>0.18678313710596273</v>
      </c>
      <c r="K97" s="158">
        <f t="shared" si="44"/>
        <v>1295</v>
      </c>
      <c r="L97" s="158">
        <f t="shared" si="45"/>
        <v>2459</v>
      </c>
      <c r="M97" s="159">
        <f t="shared" si="42"/>
        <v>3.8148089006347758E-3</v>
      </c>
    </row>
    <row r="98" spans="2:13" x14ac:dyDescent="0.25">
      <c r="B98" s="162" t="s">
        <v>110</v>
      </c>
      <c r="C98" s="163">
        <v>1655</v>
      </c>
      <c r="D98" s="163">
        <v>1768</v>
      </c>
      <c r="E98" s="163">
        <v>1042</v>
      </c>
      <c r="F98" s="163">
        <v>1661</v>
      </c>
      <c r="G98" s="163">
        <v>2018</v>
      </c>
      <c r="H98" s="163">
        <v>2246</v>
      </c>
      <c r="I98" s="165">
        <f t="shared" ref="I98:I105" si="46">IFERROR(H98/G98-1,"-")</f>
        <v>0.11298315163528239</v>
      </c>
      <c r="J98" s="164">
        <f t="shared" si="43"/>
        <v>0.27036199095022617</v>
      </c>
      <c r="K98" s="163">
        <f t="shared" si="44"/>
        <v>228</v>
      </c>
      <c r="L98" s="163">
        <f t="shared" si="45"/>
        <v>478</v>
      </c>
      <c r="M98" s="164">
        <f t="shared" si="42"/>
        <v>5.4839098763605394E-4</v>
      </c>
    </row>
    <row r="99" spans="2:13" x14ac:dyDescent="0.25">
      <c r="B99" s="162" t="s">
        <v>113</v>
      </c>
      <c r="C99" s="163">
        <v>3049</v>
      </c>
      <c r="D99" s="163">
        <v>2593</v>
      </c>
      <c r="E99" s="163">
        <v>1199</v>
      </c>
      <c r="F99" s="163">
        <v>2396</v>
      </c>
      <c r="G99" s="163">
        <v>2589</v>
      </c>
      <c r="H99" s="163">
        <v>3010</v>
      </c>
      <c r="I99" s="165">
        <f t="shared" si="46"/>
        <v>0.16261104673619164</v>
      </c>
      <c r="J99" s="164">
        <f t="shared" si="43"/>
        <v>0.16081758580794436</v>
      </c>
      <c r="K99" s="163">
        <f t="shared" si="44"/>
        <v>421</v>
      </c>
      <c r="L99" s="163">
        <f t="shared" si="45"/>
        <v>417</v>
      </c>
      <c r="M99" s="164">
        <f t="shared" si="42"/>
        <v>7.3493182225490758E-4</v>
      </c>
    </row>
    <row r="100" spans="2:13" x14ac:dyDescent="0.25">
      <c r="B100" s="162" t="s">
        <v>116</v>
      </c>
      <c r="C100" s="163">
        <v>3051</v>
      </c>
      <c r="D100" s="163">
        <v>2809</v>
      </c>
      <c r="E100" s="163">
        <v>1494</v>
      </c>
      <c r="F100" s="163">
        <v>2543</v>
      </c>
      <c r="G100" s="163">
        <v>2839</v>
      </c>
      <c r="H100" s="163">
        <v>2752</v>
      </c>
      <c r="I100" s="165">
        <f t="shared" si="46"/>
        <v>-3.0644593166607947E-2</v>
      </c>
      <c r="J100" s="164">
        <f t="shared" si="43"/>
        <v>-2.0291918832324618E-2</v>
      </c>
      <c r="K100" s="163">
        <f t="shared" si="44"/>
        <v>-87</v>
      </c>
      <c r="L100" s="163">
        <f t="shared" si="45"/>
        <v>-57</v>
      </c>
      <c r="M100" s="164">
        <f t="shared" si="42"/>
        <v>6.7193766606162973E-4</v>
      </c>
    </row>
    <row r="101" spans="2:13" x14ac:dyDescent="0.25">
      <c r="B101" s="162" t="s">
        <v>123</v>
      </c>
      <c r="C101" s="163">
        <v>392</v>
      </c>
      <c r="D101" s="163">
        <v>442</v>
      </c>
      <c r="E101" s="163">
        <v>280</v>
      </c>
      <c r="F101" s="163">
        <v>886</v>
      </c>
      <c r="G101" s="163">
        <v>646</v>
      </c>
      <c r="H101" s="163">
        <v>701</v>
      </c>
      <c r="I101" s="165">
        <f t="shared" si="46"/>
        <v>8.5139318885449011E-2</v>
      </c>
      <c r="J101" s="164">
        <f t="shared" si="43"/>
        <v>0.58597285067873295</v>
      </c>
      <c r="K101" s="163">
        <f t="shared" si="44"/>
        <v>55</v>
      </c>
      <c r="L101" s="163">
        <f t="shared" si="45"/>
        <v>259</v>
      </c>
      <c r="M101" s="164">
        <f t="shared" si="42"/>
        <v>1.7115854066468113E-4</v>
      </c>
    </row>
    <row r="102" spans="2:13" x14ac:dyDescent="0.25">
      <c r="B102" s="162" t="s">
        <v>119</v>
      </c>
      <c r="C102" s="163">
        <v>331</v>
      </c>
      <c r="D102" s="163">
        <v>373</v>
      </c>
      <c r="E102" s="163">
        <v>217</v>
      </c>
      <c r="F102" s="163">
        <v>523</v>
      </c>
      <c r="G102" s="163">
        <v>426</v>
      </c>
      <c r="H102" s="163">
        <v>639</v>
      </c>
      <c r="I102" s="165">
        <f t="shared" si="46"/>
        <v>0.5</v>
      </c>
      <c r="J102" s="164">
        <f t="shared" si="43"/>
        <v>0.71313672922252014</v>
      </c>
      <c r="K102" s="163">
        <f t="shared" si="44"/>
        <v>213</v>
      </c>
      <c r="L102" s="163">
        <f t="shared" si="45"/>
        <v>266</v>
      </c>
      <c r="M102" s="164">
        <f t="shared" si="42"/>
        <v>1.5602041010660662E-4</v>
      </c>
    </row>
    <row r="103" spans="2:13" x14ac:dyDescent="0.25">
      <c r="B103" s="162" t="s">
        <v>128</v>
      </c>
      <c r="C103" s="163">
        <v>98</v>
      </c>
      <c r="D103" s="163">
        <v>107</v>
      </c>
      <c r="E103" s="163">
        <v>114</v>
      </c>
      <c r="F103" s="163">
        <v>222</v>
      </c>
      <c r="G103" s="163">
        <v>106</v>
      </c>
      <c r="H103" s="163">
        <v>178</v>
      </c>
      <c r="I103" s="165">
        <f t="shared" si="46"/>
        <v>0.679245283018868</v>
      </c>
      <c r="J103" s="164">
        <f t="shared" si="43"/>
        <v>0.66355140186915884</v>
      </c>
      <c r="K103" s="163">
        <f t="shared" si="44"/>
        <v>72</v>
      </c>
      <c r="L103" s="163">
        <f t="shared" si="45"/>
        <v>71</v>
      </c>
      <c r="M103" s="164">
        <f t="shared" si="42"/>
        <v>4.3461084505439717E-5</v>
      </c>
    </row>
    <row r="104" spans="2:13" x14ac:dyDescent="0.25">
      <c r="B104" s="162" t="s">
        <v>131</v>
      </c>
      <c r="C104" s="163">
        <v>239</v>
      </c>
      <c r="D104" s="163">
        <v>146</v>
      </c>
      <c r="E104" s="163">
        <v>66</v>
      </c>
      <c r="F104" s="163">
        <v>114</v>
      </c>
      <c r="G104" s="163">
        <v>190</v>
      </c>
      <c r="H104" s="163">
        <v>282</v>
      </c>
      <c r="I104" s="165">
        <f t="shared" si="46"/>
        <v>0.48421052631578942</v>
      </c>
      <c r="J104" s="164">
        <f t="shared" si="43"/>
        <v>0.93150684931506844</v>
      </c>
      <c r="K104" s="163">
        <f t="shared" si="44"/>
        <v>92</v>
      </c>
      <c r="L104" s="163">
        <f t="shared" si="45"/>
        <v>136</v>
      </c>
      <c r="M104" s="164">
        <f t="shared" si="42"/>
        <v>6.8854077699629217E-5</v>
      </c>
    </row>
    <row r="105" spans="2:13" x14ac:dyDescent="0.25">
      <c r="B105" s="168" t="s">
        <v>145</v>
      </c>
      <c r="C105" s="169">
        <f t="shared" ref="C105:H105" si="47">C97-SUM(C98:C104)</f>
        <v>5114</v>
      </c>
      <c r="D105" s="169">
        <f t="shared" si="47"/>
        <v>4927</v>
      </c>
      <c r="E105" s="169">
        <f t="shared" si="47"/>
        <v>1852</v>
      </c>
      <c r="F105" s="169">
        <f t="shared" si="47"/>
        <v>4325</v>
      </c>
      <c r="G105" s="169">
        <f t="shared" si="47"/>
        <v>5515</v>
      </c>
      <c r="H105" s="169">
        <f t="shared" si="47"/>
        <v>5816</v>
      </c>
      <c r="I105" s="171">
        <f t="shared" si="46"/>
        <v>5.4578422484134137E-2</v>
      </c>
      <c r="J105" s="170">
        <f t="shared" si="43"/>
        <v>0.18043434138420955</v>
      </c>
      <c r="K105" s="169">
        <f>H105-G105</f>
        <v>301</v>
      </c>
      <c r="L105" s="169">
        <f t="shared" si="45"/>
        <v>889</v>
      </c>
      <c r="M105" s="170">
        <f t="shared" si="42"/>
        <v>1.4200543117058281E-3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108036</v>
      </c>
      <c r="D107" s="176">
        <v>107268</v>
      </c>
      <c r="E107" s="176">
        <v>59721</v>
      </c>
      <c r="F107" s="176">
        <v>146094</v>
      </c>
      <c r="G107" s="176">
        <v>187734</v>
      </c>
      <c r="H107" s="176">
        <v>181355</v>
      </c>
      <c r="I107" s="177">
        <f>IFERROR(H107/G107-1,"-")</f>
        <v>-3.3978927631649003E-2</v>
      </c>
      <c r="J107" s="177">
        <f>IFERROR(H107/D107-1,"-")</f>
        <v>0.69067196181526636</v>
      </c>
      <c r="K107" s="176">
        <f>H107-G107</f>
        <v>-6379</v>
      </c>
      <c r="L107" s="176">
        <f>H107-D107</f>
        <v>74087</v>
      </c>
      <c r="M107" s="177">
        <f t="shared" ref="M107:M119" si="48">H107/H$9</f>
        <v>4.4280252699348426E-2</v>
      </c>
    </row>
    <row r="108" spans="2:13" x14ac:dyDescent="0.25">
      <c r="B108" s="157" t="s">
        <v>97</v>
      </c>
      <c r="C108" s="158">
        <v>24497</v>
      </c>
      <c r="D108" s="158">
        <v>23748</v>
      </c>
      <c r="E108" s="158">
        <v>24373</v>
      </c>
      <c r="F108" s="158">
        <v>37846</v>
      </c>
      <c r="G108" s="158">
        <v>43389</v>
      </c>
      <c r="H108" s="158">
        <v>40492</v>
      </c>
      <c r="I108" s="160">
        <f>IFERROR(H108/G108-1,"-")</f>
        <v>-6.6768074857682769E-2</v>
      </c>
      <c r="J108" s="159">
        <f t="shared" ref="J108:J119" si="49">IFERROR(H108/D108-1,"-")</f>
        <v>0.7050699006232104</v>
      </c>
      <c r="K108" s="158">
        <f t="shared" ref="K108:K118" si="50">H108-G108</f>
        <v>-2897</v>
      </c>
      <c r="L108" s="158">
        <f t="shared" ref="L108:L119" si="51">H108-D108</f>
        <v>16744</v>
      </c>
      <c r="M108" s="159">
        <f t="shared" si="48"/>
        <v>9.8866642347992407E-3</v>
      </c>
    </row>
    <row r="109" spans="2:13" x14ac:dyDescent="0.25">
      <c r="B109" s="162" t="s">
        <v>103</v>
      </c>
      <c r="C109" s="163">
        <v>11332</v>
      </c>
      <c r="D109" s="163">
        <v>9234</v>
      </c>
      <c r="E109" s="163">
        <v>2058</v>
      </c>
      <c r="F109" s="163">
        <v>13592</v>
      </c>
      <c r="G109" s="163">
        <v>16768</v>
      </c>
      <c r="H109" s="163">
        <v>13342</v>
      </c>
      <c r="I109" s="165">
        <f>IFERROR(H109/G109-1,"-")</f>
        <v>-0.20431774809160308</v>
      </c>
      <c r="J109" s="164">
        <f t="shared" si="49"/>
        <v>0.44487762616417581</v>
      </c>
      <c r="K109" s="163">
        <f t="shared" si="50"/>
        <v>-3426</v>
      </c>
      <c r="L109" s="163">
        <f t="shared" si="51"/>
        <v>4108</v>
      </c>
      <c r="M109" s="164">
        <f t="shared" si="48"/>
        <v>3.2576280307391949E-3</v>
      </c>
    </row>
    <row r="110" spans="2:13" x14ac:dyDescent="0.25">
      <c r="B110" s="162" t="s">
        <v>100</v>
      </c>
      <c r="C110" s="163">
        <v>13165</v>
      </c>
      <c r="D110" s="163">
        <v>14514</v>
      </c>
      <c r="E110" s="163">
        <v>22315</v>
      </c>
      <c r="F110" s="163">
        <v>24254</v>
      </c>
      <c r="G110" s="163">
        <v>26621</v>
      </c>
      <c r="H110" s="163">
        <v>27150</v>
      </c>
      <c r="I110" s="165">
        <f>IFERROR(H110/G110-1,"-")</f>
        <v>1.9871529995116655E-2</v>
      </c>
      <c r="J110" s="164">
        <f t="shared" si="49"/>
        <v>0.87060768912773878</v>
      </c>
      <c r="K110" s="163">
        <f t="shared" si="50"/>
        <v>529</v>
      </c>
      <c r="L110" s="163">
        <f t="shared" si="51"/>
        <v>12636</v>
      </c>
      <c r="M110" s="164">
        <f t="shared" si="48"/>
        <v>6.6290362040600462E-3</v>
      </c>
    </row>
    <row r="111" spans="2:13" x14ac:dyDescent="0.25">
      <c r="B111" s="157" t="s">
        <v>107</v>
      </c>
      <c r="C111" s="158">
        <v>83539</v>
      </c>
      <c r="D111" s="158">
        <v>83520</v>
      </c>
      <c r="E111" s="158">
        <v>35348</v>
      </c>
      <c r="F111" s="158">
        <v>108248</v>
      </c>
      <c r="G111" s="158">
        <v>144345</v>
      </c>
      <c r="H111" s="158">
        <v>140863</v>
      </c>
      <c r="I111" s="160">
        <f>IFERROR(H111/G111-1,"-")</f>
        <v>-2.4122761439606455E-2</v>
      </c>
      <c r="J111" s="159">
        <f t="shared" si="49"/>
        <v>0.68657806513409958</v>
      </c>
      <c r="K111" s="158">
        <f t="shared" si="50"/>
        <v>-3482</v>
      </c>
      <c r="L111" s="158">
        <f t="shared" si="51"/>
        <v>57343</v>
      </c>
      <c r="M111" s="159">
        <f t="shared" si="48"/>
        <v>3.4393588464549187E-2</v>
      </c>
    </row>
    <row r="112" spans="2:13" x14ac:dyDescent="0.25">
      <c r="B112" s="162" t="s">
        <v>110</v>
      </c>
      <c r="C112" s="163">
        <v>46336</v>
      </c>
      <c r="D112" s="163">
        <v>46299</v>
      </c>
      <c r="E112" s="163">
        <v>17631</v>
      </c>
      <c r="F112" s="163">
        <v>65362</v>
      </c>
      <c r="G112" s="163">
        <v>94419</v>
      </c>
      <c r="H112" s="163">
        <v>87590</v>
      </c>
      <c r="I112" s="165">
        <f t="shared" ref="I112:I119" si="52">IFERROR(H112/G112-1,"-")</f>
        <v>-7.2326544445503571E-2</v>
      </c>
      <c r="J112" s="164">
        <f t="shared" si="49"/>
        <v>0.8918335169226117</v>
      </c>
      <c r="K112" s="163">
        <f t="shared" si="50"/>
        <v>-6829</v>
      </c>
      <c r="L112" s="163">
        <f t="shared" si="51"/>
        <v>41291</v>
      </c>
      <c r="M112" s="164">
        <f t="shared" si="48"/>
        <v>2.1386271864221713E-2</v>
      </c>
    </row>
    <row r="113" spans="2:13" x14ac:dyDescent="0.25">
      <c r="B113" s="162" t="s">
        <v>113</v>
      </c>
      <c r="C113" s="163">
        <v>9069</v>
      </c>
      <c r="D113" s="163">
        <v>7098</v>
      </c>
      <c r="E113" s="163">
        <v>2335</v>
      </c>
      <c r="F113" s="163">
        <v>4642</v>
      </c>
      <c r="G113" s="163">
        <v>6272</v>
      </c>
      <c r="H113" s="163">
        <v>6015</v>
      </c>
      <c r="I113" s="165">
        <f t="shared" si="52"/>
        <v>-4.0975765306122458E-2</v>
      </c>
      <c r="J113" s="164">
        <f t="shared" si="49"/>
        <v>-0.15257819103972947</v>
      </c>
      <c r="K113" s="163">
        <f t="shared" si="50"/>
        <v>-257</v>
      </c>
      <c r="L113" s="163">
        <f t="shared" si="51"/>
        <v>-1083</v>
      </c>
      <c r="M113" s="164">
        <f t="shared" si="48"/>
        <v>1.4686428275293253E-3</v>
      </c>
    </row>
    <row r="114" spans="2:13" x14ac:dyDescent="0.25">
      <c r="B114" s="162" t="s">
        <v>116</v>
      </c>
      <c r="C114" s="163">
        <v>9960</v>
      </c>
      <c r="D114" s="163">
        <v>9645</v>
      </c>
      <c r="E114" s="163">
        <v>1974</v>
      </c>
      <c r="F114" s="163">
        <v>7032</v>
      </c>
      <c r="G114" s="163">
        <v>10935</v>
      </c>
      <c r="H114" s="163">
        <v>10431</v>
      </c>
      <c r="I114" s="165">
        <f t="shared" si="52"/>
        <v>-4.6090534979423836E-2</v>
      </c>
      <c r="J114" s="164">
        <f t="shared" si="49"/>
        <v>8.1493001555209998E-2</v>
      </c>
      <c r="K114" s="163">
        <f t="shared" si="50"/>
        <v>-504</v>
      </c>
      <c r="L114" s="163">
        <f t="shared" si="51"/>
        <v>786</v>
      </c>
      <c r="M114" s="164">
        <f t="shared" si="48"/>
        <v>2.5468683846979869E-3</v>
      </c>
    </row>
    <row r="115" spans="2:13" x14ac:dyDescent="0.25">
      <c r="B115" s="162" t="s">
        <v>123</v>
      </c>
      <c r="C115" s="163">
        <v>1663</v>
      </c>
      <c r="D115" s="163">
        <v>1845</v>
      </c>
      <c r="E115" s="163">
        <v>1058</v>
      </c>
      <c r="F115" s="163">
        <v>4569</v>
      </c>
      <c r="G115" s="163">
        <v>4338</v>
      </c>
      <c r="H115" s="163">
        <v>4452</v>
      </c>
      <c r="I115" s="165">
        <f t="shared" si="52"/>
        <v>2.6279391424619547E-2</v>
      </c>
      <c r="J115" s="164">
        <f t="shared" si="49"/>
        <v>1.4130081300813009</v>
      </c>
      <c r="K115" s="163">
        <f t="shared" si="50"/>
        <v>114</v>
      </c>
      <c r="L115" s="163">
        <f t="shared" si="51"/>
        <v>2607</v>
      </c>
      <c r="M115" s="164">
        <f t="shared" si="48"/>
        <v>1.0870154394281889E-3</v>
      </c>
    </row>
    <row r="116" spans="2:13" x14ac:dyDescent="0.25">
      <c r="B116" s="162" t="s">
        <v>119</v>
      </c>
      <c r="C116" s="163">
        <v>2741</v>
      </c>
      <c r="D116" s="163">
        <v>2879</v>
      </c>
      <c r="E116" s="163">
        <v>2533</v>
      </c>
      <c r="F116" s="163">
        <v>3747</v>
      </c>
      <c r="G116" s="163">
        <v>4004</v>
      </c>
      <c r="H116" s="163">
        <v>3610</v>
      </c>
      <c r="I116" s="165">
        <f t="shared" si="52"/>
        <v>-9.8401598401598456E-2</v>
      </c>
      <c r="J116" s="164">
        <f t="shared" si="49"/>
        <v>0.25390760680791935</v>
      </c>
      <c r="K116" s="163">
        <f t="shared" si="50"/>
        <v>-394</v>
      </c>
      <c r="L116" s="163">
        <f t="shared" si="51"/>
        <v>731</v>
      </c>
      <c r="M116" s="164">
        <f t="shared" si="48"/>
        <v>8.8142985991369307E-4</v>
      </c>
    </row>
    <row r="117" spans="2:13" x14ac:dyDescent="0.25">
      <c r="B117" s="162" t="s">
        <v>128</v>
      </c>
      <c r="C117" s="163">
        <v>482</v>
      </c>
      <c r="D117" s="163">
        <v>513</v>
      </c>
      <c r="E117" s="163">
        <v>403</v>
      </c>
      <c r="F117" s="163">
        <v>552</v>
      </c>
      <c r="G117" s="163">
        <v>913</v>
      </c>
      <c r="H117" s="163">
        <v>911</v>
      </c>
      <c r="I117" s="165">
        <f t="shared" si="52"/>
        <v>-2.1905805038334725E-3</v>
      </c>
      <c r="J117" s="164">
        <f t="shared" si="49"/>
        <v>0.77582846003898642</v>
      </c>
      <c r="K117" s="163">
        <f t="shared" si="50"/>
        <v>-2</v>
      </c>
      <c r="L117" s="163">
        <f t="shared" si="51"/>
        <v>398</v>
      </c>
      <c r="M117" s="164">
        <f t="shared" si="48"/>
        <v>2.2243285384525608E-4</v>
      </c>
    </row>
    <row r="118" spans="2:13" x14ac:dyDescent="0.25">
      <c r="B118" s="162" t="s">
        <v>131</v>
      </c>
      <c r="C118" s="163">
        <v>1158</v>
      </c>
      <c r="D118" s="163">
        <v>933</v>
      </c>
      <c r="E118" s="163">
        <v>917</v>
      </c>
      <c r="F118" s="163">
        <v>725</v>
      </c>
      <c r="G118" s="163">
        <v>490</v>
      </c>
      <c r="H118" s="163">
        <v>1136</v>
      </c>
      <c r="I118" s="165">
        <f t="shared" si="52"/>
        <v>1.3183673469387753</v>
      </c>
      <c r="J118" s="164">
        <f t="shared" si="49"/>
        <v>0.217577706323687</v>
      </c>
      <c r="K118" s="163">
        <f t="shared" si="50"/>
        <v>646</v>
      </c>
      <c r="L118" s="163">
        <f t="shared" si="51"/>
        <v>203</v>
      </c>
      <c r="M118" s="164">
        <f t="shared" si="48"/>
        <v>2.7736961796730067E-4</v>
      </c>
    </row>
    <row r="119" spans="2:13" x14ac:dyDescent="0.25">
      <c r="B119" s="168" t="s">
        <v>145</v>
      </c>
      <c r="C119" s="169">
        <f t="shared" ref="C119:H119" si="53">C111-SUM(C112:C118)</f>
        <v>12130</v>
      </c>
      <c r="D119" s="169">
        <f t="shared" si="53"/>
        <v>14308</v>
      </c>
      <c r="E119" s="169">
        <f t="shared" si="53"/>
        <v>8497</v>
      </c>
      <c r="F119" s="169">
        <f t="shared" si="53"/>
        <v>21619</v>
      </c>
      <c r="G119" s="169">
        <f t="shared" si="53"/>
        <v>22974</v>
      </c>
      <c r="H119" s="169">
        <f t="shared" si="53"/>
        <v>26718</v>
      </c>
      <c r="I119" s="171">
        <f t="shared" si="52"/>
        <v>0.1629668320710369</v>
      </c>
      <c r="J119" s="170">
        <f t="shared" si="49"/>
        <v>0.86734693877551017</v>
      </c>
      <c r="K119" s="169">
        <f>H119-G119</f>
        <v>3744</v>
      </c>
      <c r="L119" s="169">
        <f t="shared" si="51"/>
        <v>12410</v>
      </c>
      <c r="M119" s="170">
        <f t="shared" si="48"/>
        <v>6.5235576169457212E-3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169824</v>
      </c>
      <c r="D121" s="176">
        <v>159130</v>
      </c>
      <c r="E121" s="176">
        <v>67052</v>
      </c>
      <c r="F121" s="176">
        <v>157983</v>
      </c>
      <c r="G121" s="176">
        <v>174312</v>
      </c>
      <c r="H121" s="176">
        <v>181820</v>
      </c>
      <c r="I121" s="177">
        <f>IFERROR(H121/G121-1,"-")</f>
        <v>4.307219239065585E-2</v>
      </c>
      <c r="J121" s="177">
        <f>IFERROR(H121/D121-1,"-")</f>
        <v>0.14258782127820013</v>
      </c>
      <c r="K121" s="176">
        <f>H121-G121</f>
        <v>7508</v>
      </c>
      <c r="L121" s="176">
        <f>H121-D121</f>
        <v>22690</v>
      </c>
      <c r="M121" s="177">
        <f t="shared" ref="M121:M133" si="54">H121/H$9</f>
        <v>4.4393788678533982E-2</v>
      </c>
    </row>
    <row r="122" spans="2:13" x14ac:dyDescent="0.25">
      <c r="B122" s="157" t="s">
        <v>97</v>
      </c>
      <c r="C122" s="158">
        <v>101126</v>
      </c>
      <c r="D122" s="158">
        <v>87514</v>
      </c>
      <c r="E122" s="158">
        <v>36330</v>
      </c>
      <c r="F122" s="158">
        <v>97242</v>
      </c>
      <c r="G122" s="158">
        <v>108324</v>
      </c>
      <c r="H122" s="158">
        <v>115851</v>
      </c>
      <c r="I122" s="160">
        <f>IFERROR(H122/G122-1,"-")</f>
        <v>6.9485986484989493E-2</v>
      </c>
      <c r="J122" s="159">
        <f t="shared" ref="J122:J133" si="55">IFERROR(H122/D122-1,"-")</f>
        <v>0.32379962063212742</v>
      </c>
      <c r="K122" s="158">
        <f t="shared" ref="K122:K132" si="56">H122-G122</f>
        <v>7527</v>
      </c>
      <c r="L122" s="158">
        <f t="shared" ref="L122:L133" si="57">H122-D122</f>
        <v>28337</v>
      </c>
      <c r="M122" s="159">
        <f t="shared" si="54"/>
        <v>2.828657360134661E-2</v>
      </c>
    </row>
    <row r="123" spans="2:13" x14ac:dyDescent="0.25">
      <c r="B123" s="162" t="s">
        <v>103</v>
      </c>
      <c r="C123" s="163">
        <v>56527</v>
      </c>
      <c r="D123" s="163">
        <v>44251</v>
      </c>
      <c r="E123" s="163">
        <v>16691</v>
      </c>
      <c r="F123" s="163">
        <v>50706</v>
      </c>
      <c r="G123" s="163">
        <v>48815</v>
      </c>
      <c r="H123" s="163">
        <v>57435</v>
      </c>
      <c r="I123" s="165">
        <f>IFERROR(H123/G123-1,"-")</f>
        <v>0.17658506606575841</v>
      </c>
      <c r="J123" s="164">
        <f t="shared" si="55"/>
        <v>0.29793676979051331</v>
      </c>
      <c r="K123" s="163">
        <f t="shared" si="56"/>
        <v>8620</v>
      </c>
      <c r="L123" s="163">
        <f t="shared" si="57"/>
        <v>13184</v>
      </c>
      <c r="M123" s="164">
        <f t="shared" si="54"/>
        <v>1.4023524654887248E-2</v>
      </c>
    </row>
    <row r="124" spans="2:13" x14ac:dyDescent="0.25">
      <c r="B124" s="162" t="s">
        <v>100</v>
      </c>
      <c r="C124" s="163">
        <v>44599</v>
      </c>
      <c r="D124" s="163">
        <v>43263</v>
      </c>
      <c r="E124" s="163">
        <v>19639</v>
      </c>
      <c r="F124" s="163">
        <v>46536</v>
      </c>
      <c r="G124" s="163">
        <v>59509</v>
      </c>
      <c r="H124" s="163">
        <v>58416</v>
      </c>
      <c r="I124" s="165">
        <f>IFERROR(H124/G124-1,"-")</f>
        <v>-1.8366969702061864E-2</v>
      </c>
      <c r="J124" s="164">
        <f t="shared" si="55"/>
        <v>0.35025310311351499</v>
      </c>
      <c r="K124" s="163">
        <f t="shared" si="56"/>
        <v>-1093</v>
      </c>
      <c r="L124" s="163">
        <f t="shared" si="57"/>
        <v>15153</v>
      </c>
      <c r="M124" s="164">
        <f t="shared" si="54"/>
        <v>1.4263048946459363E-2</v>
      </c>
    </row>
    <row r="125" spans="2:13" x14ac:dyDescent="0.25">
      <c r="B125" s="157" t="s">
        <v>107</v>
      </c>
      <c r="C125" s="158">
        <v>68698</v>
      </c>
      <c r="D125" s="158">
        <v>71616</v>
      </c>
      <c r="E125" s="158">
        <v>30722</v>
      </c>
      <c r="F125" s="158">
        <v>60741</v>
      </c>
      <c r="G125" s="158">
        <v>65988</v>
      </c>
      <c r="H125" s="158">
        <v>65969</v>
      </c>
      <c r="I125" s="160">
        <f>IFERROR(H125/G125-1,"-")</f>
        <v>-2.8793113899494571E-4</v>
      </c>
      <c r="J125" s="159">
        <f t="shared" si="55"/>
        <v>-7.8851094727435234E-2</v>
      </c>
      <c r="K125" s="158">
        <f t="shared" si="56"/>
        <v>-19</v>
      </c>
      <c r="L125" s="158">
        <f t="shared" si="57"/>
        <v>-5647</v>
      </c>
      <c r="M125" s="159">
        <f t="shared" si="54"/>
        <v>1.6107215077187376E-2</v>
      </c>
    </row>
    <row r="126" spans="2:13" x14ac:dyDescent="0.25">
      <c r="B126" s="162" t="s">
        <v>110</v>
      </c>
      <c r="C126" s="163">
        <v>8686</v>
      </c>
      <c r="D126" s="163">
        <v>7655</v>
      </c>
      <c r="E126" s="163">
        <v>3019</v>
      </c>
      <c r="F126" s="163">
        <v>6689</v>
      </c>
      <c r="G126" s="163">
        <v>8681</v>
      </c>
      <c r="H126" s="163">
        <v>7798</v>
      </c>
      <c r="I126" s="165">
        <f t="shared" ref="I126:I133" si="58">IFERROR(H126/G126-1,"-")</f>
        <v>-0.10171639212072336</v>
      </c>
      <c r="J126" s="164">
        <f t="shared" si="55"/>
        <v>1.8680600914434908E-2</v>
      </c>
      <c r="K126" s="163">
        <f t="shared" si="56"/>
        <v>-883</v>
      </c>
      <c r="L126" s="163">
        <f t="shared" si="57"/>
        <v>143</v>
      </c>
      <c r="M126" s="164">
        <f t="shared" si="54"/>
        <v>1.9039861627720164E-3</v>
      </c>
    </row>
    <row r="127" spans="2:13" x14ac:dyDescent="0.25">
      <c r="B127" s="162" t="s">
        <v>113</v>
      </c>
      <c r="C127" s="163">
        <v>7661</v>
      </c>
      <c r="D127" s="163">
        <v>6494</v>
      </c>
      <c r="E127" s="163">
        <v>3185</v>
      </c>
      <c r="F127" s="163">
        <v>6371</v>
      </c>
      <c r="G127" s="163">
        <v>9226</v>
      </c>
      <c r="H127" s="163">
        <v>8815</v>
      </c>
      <c r="I127" s="165">
        <f t="shared" si="58"/>
        <v>-4.4548016475178809E-2</v>
      </c>
      <c r="J127" s="164">
        <f t="shared" si="55"/>
        <v>0.35740683708038179</v>
      </c>
      <c r="K127" s="163">
        <f t="shared" si="56"/>
        <v>-411</v>
      </c>
      <c r="L127" s="163">
        <f t="shared" si="57"/>
        <v>2321</v>
      </c>
      <c r="M127" s="164">
        <f t="shared" si="54"/>
        <v>2.1523003366036579E-3</v>
      </c>
    </row>
    <row r="128" spans="2:13" x14ac:dyDescent="0.25">
      <c r="B128" s="162" t="s">
        <v>116</v>
      </c>
      <c r="C128" s="163">
        <v>4862</v>
      </c>
      <c r="D128" s="163">
        <v>4919</v>
      </c>
      <c r="E128" s="163">
        <v>2224</v>
      </c>
      <c r="F128" s="163">
        <v>5877</v>
      </c>
      <c r="G128" s="163">
        <v>6321</v>
      </c>
      <c r="H128" s="163">
        <v>6241</v>
      </c>
      <c r="I128" s="165">
        <f t="shared" si="58"/>
        <v>-1.2656225280810007E-2</v>
      </c>
      <c r="J128" s="164">
        <f t="shared" si="55"/>
        <v>0.26875381175035584</v>
      </c>
      <c r="K128" s="163">
        <f t="shared" si="56"/>
        <v>-80</v>
      </c>
      <c r="L128" s="163">
        <f t="shared" si="57"/>
        <v>1322</v>
      </c>
      <c r="M128" s="164">
        <f t="shared" si="54"/>
        <v>1.5238237550474678E-3</v>
      </c>
    </row>
    <row r="129" spans="2:13" x14ac:dyDescent="0.25">
      <c r="B129" s="162" t="s">
        <v>123</v>
      </c>
      <c r="C129" s="163">
        <v>1164</v>
      </c>
      <c r="D129" s="163">
        <v>1219</v>
      </c>
      <c r="E129" s="163">
        <v>594</v>
      </c>
      <c r="F129" s="163">
        <v>1853</v>
      </c>
      <c r="G129" s="163">
        <v>1896</v>
      </c>
      <c r="H129" s="163">
        <v>1689</v>
      </c>
      <c r="I129" s="165">
        <f t="shared" si="58"/>
        <v>-0.10917721518987344</v>
      </c>
      <c r="J129" s="164">
        <f t="shared" si="55"/>
        <v>0.38556193601312549</v>
      </c>
      <c r="K129" s="163">
        <f t="shared" si="56"/>
        <v>-207</v>
      </c>
      <c r="L129" s="163">
        <f t="shared" si="57"/>
        <v>470</v>
      </c>
      <c r="M129" s="164">
        <f t="shared" si="54"/>
        <v>4.1239197600948137E-4</v>
      </c>
    </row>
    <row r="130" spans="2:13" x14ac:dyDescent="0.25">
      <c r="B130" s="162" t="s">
        <v>119</v>
      </c>
      <c r="C130" s="163">
        <v>1243</v>
      </c>
      <c r="D130" s="163">
        <v>1035</v>
      </c>
      <c r="E130" s="163">
        <v>578</v>
      </c>
      <c r="F130" s="163">
        <v>1263</v>
      </c>
      <c r="G130" s="163">
        <v>1296</v>
      </c>
      <c r="H130" s="163">
        <v>1391</v>
      </c>
      <c r="I130" s="165">
        <f t="shared" si="58"/>
        <v>7.3302469135802406E-2</v>
      </c>
      <c r="J130" s="164">
        <f t="shared" si="55"/>
        <v>0.34396135265700489</v>
      </c>
      <c r="K130" s="163">
        <f t="shared" si="56"/>
        <v>95</v>
      </c>
      <c r="L130" s="163">
        <f t="shared" si="57"/>
        <v>356</v>
      </c>
      <c r="M130" s="164">
        <f t="shared" si="54"/>
        <v>3.396312839722845E-4</v>
      </c>
    </row>
    <row r="131" spans="2:13" x14ac:dyDescent="0.25">
      <c r="B131" s="162" t="s">
        <v>128</v>
      </c>
      <c r="C131" s="163">
        <v>1013</v>
      </c>
      <c r="D131" s="163">
        <v>1136</v>
      </c>
      <c r="E131" s="163">
        <v>637</v>
      </c>
      <c r="F131" s="163">
        <v>655</v>
      </c>
      <c r="G131" s="163">
        <v>861</v>
      </c>
      <c r="H131" s="163">
        <v>946</v>
      </c>
      <c r="I131" s="165">
        <f t="shared" si="58"/>
        <v>9.8722415795586604E-2</v>
      </c>
      <c r="J131" s="164">
        <f t="shared" si="55"/>
        <v>-0.16725352112676062</v>
      </c>
      <c r="K131" s="163">
        <f t="shared" si="56"/>
        <v>85</v>
      </c>
      <c r="L131" s="163">
        <f t="shared" si="57"/>
        <v>-190</v>
      </c>
      <c r="M131" s="164">
        <f t="shared" si="54"/>
        <v>2.3097857270868523E-4</v>
      </c>
    </row>
    <row r="132" spans="2:13" x14ac:dyDescent="0.25">
      <c r="B132" s="162" t="s">
        <v>131</v>
      </c>
      <c r="C132" s="163">
        <v>1887</v>
      </c>
      <c r="D132" s="163">
        <v>1688</v>
      </c>
      <c r="E132" s="163">
        <v>1010</v>
      </c>
      <c r="F132" s="163">
        <v>1105</v>
      </c>
      <c r="G132" s="163">
        <v>1564</v>
      </c>
      <c r="H132" s="163">
        <v>1427</v>
      </c>
      <c r="I132" s="165">
        <f t="shared" si="58"/>
        <v>-8.7595907928388783E-2</v>
      </c>
      <c r="J132" s="164">
        <f t="shared" si="55"/>
        <v>-0.15462085308056872</v>
      </c>
      <c r="K132" s="163">
        <f t="shared" si="56"/>
        <v>-137</v>
      </c>
      <c r="L132" s="163">
        <f t="shared" si="57"/>
        <v>-261</v>
      </c>
      <c r="M132" s="164">
        <f t="shared" si="54"/>
        <v>3.4842116623181164E-4</v>
      </c>
    </row>
    <row r="133" spans="2:13" x14ac:dyDescent="0.25">
      <c r="B133" s="168" t="s">
        <v>145</v>
      </c>
      <c r="C133" s="169">
        <f t="shared" ref="C133:H133" si="59">C125-SUM(C126:C132)</f>
        <v>42182</v>
      </c>
      <c r="D133" s="169">
        <f t="shared" si="59"/>
        <v>47470</v>
      </c>
      <c r="E133" s="169">
        <f t="shared" si="59"/>
        <v>19475</v>
      </c>
      <c r="F133" s="169">
        <f t="shared" si="59"/>
        <v>36928</v>
      </c>
      <c r="G133" s="169">
        <f t="shared" si="59"/>
        <v>36143</v>
      </c>
      <c r="H133" s="169">
        <f t="shared" si="59"/>
        <v>37662</v>
      </c>
      <c r="I133" s="171">
        <f t="shared" si="58"/>
        <v>4.2027501867581529E-2</v>
      </c>
      <c r="J133" s="170">
        <f t="shared" si="55"/>
        <v>-0.20661470402359383</v>
      </c>
      <c r="K133" s="169">
        <f>H133-G133</f>
        <v>1519</v>
      </c>
      <c r="L133" s="169">
        <f t="shared" si="57"/>
        <v>-9808</v>
      </c>
      <c r="M133" s="170">
        <f t="shared" si="54"/>
        <v>9.1956818238419693E-3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207919</v>
      </c>
      <c r="D135" s="176">
        <v>186886</v>
      </c>
      <c r="E135" s="176">
        <v>71319</v>
      </c>
      <c r="F135" s="176">
        <v>190426</v>
      </c>
      <c r="G135" s="176">
        <v>205238</v>
      </c>
      <c r="H135" s="176">
        <v>213816</v>
      </c>
      <c r="I135" s="177">
        <f>IFERROR(H135/G135-1,"-")</f>
        <v>4.1795379023377821E-2</v>
      </c>
      <c r="J135" s="177">
        <f>IFERROR(H135/D135-1,"-")</f>
        <v>0.14409854135676303</v>
      </c>
      <c r="K135" s="176">
        <f>H135-G135</f>
        <v>8578</v>
      </c>
      <c r="L135" s="176">
        <f>H135-D135</f>
        <v>26930</v>
      </c>
      <c r="M135" s="177">
        <f t="shared" ref="M135:M147" si="60">H135/H$9</f>
        <v>5.2206040700084826E-2</v>
      </c>
    </row>
    <row r="136" spans="2:13" x14ac:dyDescent="0.25">
      <c r="B136" s="157" t="s">
        <v>97</v>
      </c>
      <c r="C136" s="158">
        <v>45251</v>
      </c>
      <c r="D136" s="158">
        <v>37574</v>
      </c>
      <c r="E136" s="158">
        <v>14652</v>
      </c>
      <c r="F136" s="158">
        <v>24500</v>
      </c>
      <c r="G136" s="158">
        <v>26474</v>
      </c>
      <c r="H136" s="158">
        <v>22996</v>
      </c>
      <c r="I136" s="160">
        <f>IFERROR(H136/G136-1,"-")</f>
        <v>-0.13137417843922339</v>
      </c>
      <c r="J136" s="159">
        <f t="shared" ref="J136:J147" si="61">IFERROR(H136/D136-1,"-")</f>
        <v>-0.38798105072656619</v>
      </c>
      <c r="K136" s="158">
        <f t="shared" ref="K136:K146" si="62">H136-G136</f>
        <v>-3478</v>
      </c>
      <c r="L136" s="158">
        <f t="shared" ref="L136:L147" si="63">H136-D136</f>
        <v>-14578</v>
      </c>
      <c r="M136" s="159">
        <f t="shared" si="60"/>
        <v>5.6147814566690542E-3</v>
      </c>
    </row>
    <row r="137" spans="2:13" x14ac:dyDescent="0.25">
      <c r="B137" s="162" t="s">
        <v>103</v>
      </c>
      <c r="C137" s="163">
        <v>32986</v>
      </c>
      <c r="D137" s="163">
        <v>21167</v>
      </c>
      <c r="E137" s="163">
        <v>10065</v>
      </c>
      <c r="F137" s="163">
        <v>17244</v>
      </c>
      <c r="G137" s="163">
        <v>17464</v>
      </c>
      <c r="H137" s="163">
        <v>15005</v>
      </c>
      <c r="I137" s="165">
        <f>IFERROR(H137/G137-1,"-")</f>
        <v>-0.14080393953275305</v>
      </c>
      <c r="J137" s="164">
        <f t="shared" si="61"/>
        <v>-0.29111352577124772</v>
      </c>
      <c r="K137" s="163">
        <f t="shared" si="62"/>
        <v>-2459</v>
      </c>
      <c r="L137" s="163">
        <f t="shared" si="63"/>
        <v>-6162</v>
      </c>
      <c r="M137" s="164">
        <f t="shared" si="60"/>
        <v>3.6636717584501289E-3</v>
      </c>
    </row>
    <row r="138" spans="2:13" x14ac:dyDescent="0.25">
      <c r="B138" s="162" t="s">
        <v>100</v>
      </c>
      <c r="C138" s="163">
        <v>12265</v>
      </c>
      <c r="D138" s="163">
        <v>16407</v>
      </c>
      <c r="E138" s="163">
        <v>4587</v>
      </c>
      <c r="F138" s="163">
        <v>7256</v>
      </c>
      <c r="G138" s="163">
        <v>9010</v>
      </c>
      <c r="H138" s="163">
        <v>7991</v>
      </c>
      <c r="I138" s="165">
        <f>IFERROR(H138/G138-1,"-")</f>
        <v>-0.11309655937846841</v>
      </c>
      <c r="J138" s="164">
        <f t="shared" si="61"/>
        <v>-0.512951788870604</v>
      </c>
      <c r="K138" s="163">
        <f t="shared" si="62"/>
        <v>-1019</v>
      </c>
      <c r="L138" s="163">
        <f t="shared" si="63"/>
        <v>-8416</v>
      </c>
      <c r="M138" s="164">
        <f t="shared" si="60"/>
        <v>1.9511096982189257E-3</v>
      </c>
    </row>
    <row r="139" spans="2:13" x14ac:dyDescent="0.25">
      <c r="B139" s="157" t="s">
        <v>107</v>
      </c>
      <c r="C139" s="158">
        <v>162668</v>
      </c>
      <c r="D139" s="158">
        <v>149312</v>
      </c>
      <c r="E139" s="158">
        <v>56667</v>
      </c>
      <c r="F139" s="158">
        <v>165926</v>
      </c>
      <c r="G139" s="158">
        <v>178764</v>
      </c>
      <c r="H139" s="158">
        <v>190820</v>
      </c>
      <c r="I139" s="160">
        <f>IFERROR(H139/G139-1,"-")</f>
        <v>6.7440871763889909E-2</v>
      </c>
      <c r="J139" s="159">
        <f t="shared" si="61"/>
        <v>0.27799507072438923</v>
      </c>
      <c r="K139" s="158">
        <f t="shared" si="62"/>
        <v>12056</v>
      </c>
      <c r="L139" s="158">
        <f t="shared" si="63"/>
        <v>41508</v>
      </c>
      <c r="M139" s="159">
        <f t="shared" si="60"/>
        <v>4.659125924341577E-2</v>
      </c>
    </row>
    <row r="140" spans="2:13" x14ac:dyDescent="0.25">
      <c r="B140" s="162" t="s">
        <v>110</v>
      </c>
      <c r="C140" s="163">
        <v>82959</v>
      </c>
      <c r="D140" s="163">
        <v>73348</v>
      </c>
      <c r="E140" s="163">
        <v>22281</v>
      </c>
      <c r="F140" s="163">
        <v>71304</v>
      </c>
      <c r="G140" s="163">
        <v>77058</v>
      </c>
      <c r="H140" s="163">
        <v>86387</v>
      </c>
      <c r="I140" s="165">
        <f t="shared" ref="I140:I147" si="64">IFERROR(H140/G140-1,"-")</f>
        <v>0.12106465259934085</v>
      </c>
      <c r="J140" s="164">
        <f t="shared" si="61"/>
        <v>0.17776899165621418</v>
      </c>
      <c r="K140" s="163">
        <f t="shared" si="62"/>
        <v>9329</v>
      </c>
      <c r="L140" s="163">
        <f t="shared" si="63"/>
        <v>13039</v>
      </c>
      <c r="M140" s="164">
        <f t="shared" si="60"/>
        <v>2.1092543298715846E-2</v>
      </c>
    </row>
    <row r="141" spans="2:13" x14ac:dyDescent="0.25">
      <c r="B141" s="162" t="s">
        <v>113</v>
      </c>
      <c r="C141" s="163">
        <v>10746</v>
      </c>
      <c r="D141" s="163">
        <v>10763</v>
      </c>
      <c r="E141" s="163">
        <v>4317</v>
      </c>
      <c r="F141" s="163">
        <v>10802</v>
      </c>
      <c r="G141" s="163">
        <v>14655</v>
      </c>
      <c r="H141" s="163">
        <v>15235</v>
      </c>
      <c r="I141" s="165">
        <f t="shared" si="64"/>
        <v>3.9576936199249513E-2</v>
      </c>
      <c r="J141" s="164">
        <f t="shared" si="61"/>
        <v>0.41549753786119115</v>
      </c>
      <c r="K141" s="163">
        <f t="shared" si="62"/>
        <v>580</v>
      </c>
      <c r="L141" s="163">
        <f t="shared" si="63"/>
        <v>4472</v>
      </c>
      <c r="M141" s="164">
        <f t="shared" si="60"/>
        <v>3.7198293395526633E-3</v>
      </c>
    </row>
    <row r="142" spans="2:13" x14ac:dyDescent="0.25">
      <c r="B142" s="162" t="s">
        <v>116</v>
      </c>
      <c r="C142" s="163">
        <v>19721</v>
      </c>
      <c r="D142" s="163">
        <v>15224</v>
      </c>
      <c r="E142" s="163">
        <v>4696</v>
      </c>
      <c r="F142" s="163">
        <v>20585</v>
      </c>
      <c r="G142" s="163">
        <v>19204</v>
      </c>
      <c r="H142" s="163">
        <v>19029</v>
      </c>
      <c r="I142" s="165">
        <f t="shared" si="64"/>
        <v>-9.1126848573214181E-3</v>
      </c>
      <c r="J142" s="164">
        <f t="shared" si="61"/>
        <v>0.24993431424067269</v>
      </c>
      <c r="K142" s="163">
        <f t="shared" si="62"/>
        <v>-175</v>
      </c>
      <c r="L142" s="163">
        <f t="shared" si="63"/>
        <v>3805</v>
      </c>
      <c r="M142" s="164">
        <f t="shared" si="60"/>
        <v>4.6461852643483841E-3</v>
      </c>
    </row>
    <row r="143" spans="2:13" x14ac:dyDescent="0.25">
      <c r="B143" s="162" t="s">
        <v>123</v>
      </c>
      <c r="C143" s="163">
        <v>3388</v>
      </c>
      <c r="D143" s="163">
        <v>2988</v>
      </c>
      <c r="E143" s="163">
        <v>936</v>
      </c>
      <c r="F143" s="163">
        <v>7986</v>
      </c>
      <c r="G143" s="163">
        <v>6796</v>
      </c>
      <c r="H143" s="163">
        <v>4730</v>
      </c>
      <c r="I143" s="165">
        <f t="shared" si="64"/>
        <v>-0.30400235432607414</v>
      </c>
      <c r="J143" s="164">
        <f t="shared" si="61"/>
        <v>0.58299866131191425</v>
      </c>
      <c r="K143" s="163">
        <f t="shared" si="62"/>
        <v>-2066</v>
      </c>
      <c r="L143" s="163">
        <f t="shared" si="63"/>
        <v>1742</v>
      </c>
      <c r="M143" s="164">
        <f t="shared" si="60"/>
        <v>1.1548928635434262E-3</v>
      </c>
    </row>
    <row r="144" spans="2:13" x14ac:dyDescent="0.25">
      <c r="B144" s="162" t="s">
        <v>119</v>
      </c>
      <c r="C144" s="163">
        <v>3236</v>
      </c>
      <c r="D144" s="163">
        <v>3201</v>
      </c>
      <c r="E144" s="163">
        <v>1567</v>
      </c>
      <c r="F144" s="163">
        <v>3300</v>
      </c>
      <c r="G144" s="163">
        <v>3893</v>
      </c>
      <c r="H144" s="163">
        <v>4292</v>
      </c>
      <c r="I144" s="165">
        <f t="shared" si="64"/>
        <v>0.10249165168250696</v>
      </c>
      <c r="J144" s="164">
        <f t="shared" si="61"/>
        <v>0.34083099031552644</v>
      </c>
      <c r="K144" s="163">
        <f t="shared" si="62"/>
        <v>399</v>
      </c>
      <c r="L144" s="163">
        <f t="shared" si="63"/>
        <v>1091</v>
      </c>
      <c r="M144" s="164">
        <f t="shared" si="60"/>
        <v>1.0479492960525126E-3</v>
      </c>
    </row>
    <row r="145" spans="2:13" x14ac:dyDescent="0.25">
      <c r="B145" s="162" t="s">
        <v>128</v>
      </c>
      <c r="C145" s="163">
        <v>1473</v>
      </c>
      <c r="D145" s="163">
        <v>1553</v>
      </c>
      <c r="E145" s="163">
        <v>1963</v>
      </c>
      <c r="F145" s="163">
        <v>1898</v>
      </c>
      <c r="G145" s="163">
        <v>2272</v>
      </c>
      <c r="H145" s="163">
        <v>2036</v>
      </c>
      <c r="I145" s="165">
        <f t="shared" si="64"/>
        <v>-0.10387323943661975</v>
      </c>
      <c r="J145" s="164">
        <f t="shared" si="61"/>
        <v>0.31101094655505479</v>
      </c>
      <c r="K145" s="163">
        <f t="shared" si="62"/>
        <v>-236</v>
      </c>
      <c r="L145" s="163">
        <f t="shared" si="63"/>
        <v>483</v>
      </c>
      <c r="M145" s="164">
        <f t="shared" si="60"/>
        <v>4.9711667445547902E-4</v>
      </c>
    </row>
    <row r="146" spans="2:13" x14ac:dyDescent="0.25">
      <c r="B146" s="162" t="s">
        <v>131</v>
      </c>
      <c r="C146" s="163">
        <v>6903</v>
      </c>
      <c r="D146" s="163">
        <v>4261</v>
      </c>
      <c r="E146" s="163">
        <v>3936</v>
      </c>
      <c r="F146" s="163">
        <v>926</v>
      </c>
      <c r="G146" s="163">
        <v>1641</v>
      </c>
      <c r="H146" s="163">
        <v>1499</v>
      </c>
      <c r="I146" s="165">
        <f t="shared" si="64"/>
        <v>-8.6532602071907383E-2</v>
      </c>
      <c r="J146" s="164">
        <f t="shared" si="61"/>
        <v>-0.64820464679652656</v>
      </c>
      <c r="K146" s="163">
        <f t="shared" si="62"/>
        <v>-142</v>
      </c>
      <c r="L146" s="163">
        <f t="shared" si="63"/>
        <v>-2762</v>
      </c>
      <c r="M146" s="164">
        <f t="shared" si="60"/>
        <v>3.6600093075086593E-4</v>
      </c>
    </row>
    <row r="147" spans="2:13" x14ac:dyDescent="0.25">
      <c r="B147" s="168" t="s">
        <v>145</v>
      </c>
      <c r="C147" s="169">
        <f t="shared" ref="C147:H147" si="65">C139-SUM(C140:C146)</f>
        <v>34242</v>
      </c>
      <c r="D147" s="169">
        <f t="shared" si="65"/>
        <v>37974</v>
      </c>
      <c r="E147" s="169">
        <f t="shared" si="65"/>
        <v>16971</v>
      </c>
      <c r="F147" s="169">
        <f t="shared" si="65"/>
        <v>49125</v>
      </c>
      <c r="G147" s="169">
        <f t="shared" si="65"/>
        <v>53245</v>
      </c>
      <c r="H147" s="169">
        <f t="shared" si="65"/>
        <v>57612</v>
      </c>
      <c r="I147" s="171">
        <f t="shared" si="64"/>
        <v>8.2017090806648429E-2</v>
      </c>
      <c r="J147" s="170">
        <f t="shared" si="61"/>
        <v>0.51714330857955448</v>
      </c>
      <c r="K147" s="169">
        <f>H147-G147</f>
        <v>4367</v>
      </c>
      <c r="L147" s="169">
        <f t="shared" si="63"/>
        <v>19638</v>
      </c>
      <c r="M147" s="170">
        <f t="shared" si="60"/>
        <v>1.406674157599659E-2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95856</v>
      </c>
      <c r="D149" s="176">
        <v>95406</v>
      </c>
      <c r="E149" s="176">
        <v>31688</v>
      </c>
      <c r="F149" s="176">
        <v>81548</v>
      </c>
      <c r="G149" s="176">
        <v>89780</v>
      </c>
      <c r="H149" s="176">
        <v>94601</v>
      </c>
      <c r="I149" s="177">
        <f>IFERROR(H149/G149-1,"-")</f>
        <v>5.3697928269102357E-2</v>
      </c>
      <c r="J149" s="177">
        <f>IFERROR(H149/D149-1,"-")</f>
        <v>-8.4376244680628432E-3</v>
      </c>
      <c r="K149" s="176">
        <f>H149-G149</f>
        <v>4821</v>
      </c>
      <c r="L149" s="176">
        <f>H149-D149</f>
        <v>-805</v>
      </c>
      <c r="M149" s="177">
        <f t="shared" ref="M149:M161" si="66">H149/H$9</f>
        <v>2.309810143426462E-2</v>
      </c>
    </row>
    <row r="150" spans="2:13" x14ac:dyDescent="0.25">
      <c r="B150" s="157" t="s">
        <v>97</v>
      </c>
      <c r="C150" s="158">
        <v>39837</v>
      </c>
      <c r="D150" s="158">
        <v>42305</v>
      </c>
      <c r="E150" s="158">
        <v>14030</v>
      </c>
      <c r="F150" s="158">
        <v>44261</v>
      </c>
      <c r="G150" s="158">
        <v>46703</v>
      </c>
      <c r="H150" s="158">
        <v>42965</v>
      </c>
      <c r="I150" s="160">
        <f>IFERROR(H150/G150-1,"-")</f>
        <v>-8.003768494529262E-2</v>
      </c>
      <c r="J150" s="159">
        <f t="shared" ref="J150:J161" si="67">IFERROR(H150/D150-1,"-")</f>
        <v>1.5600992790450352E-2</v>
      </c>
      <c r="K150" s="158">
        <f t="shared" ref="K150:K160" si="68">H150-G150</f>
        <v>-3738</v>
      </c>
      <c r="L150" s="158">
        <f t="shared" ref="L150:L161" si="69">H150-D150</f>
        <v>660</v>
      </c>
      <c r="M150" s="159">
        <f t="shared" si="66"/>
        <v>1.0490480313349535E-2</v>
      </c>
    </row>
    <row r="151" spans="2:13" x14ac:dyDescent="0.25">
      <c r="B151" s="162" t="s">
        <v>103</v>
      </c>
      <c r="C151" s="163">
        <v>24512</v>
      </c>
      <c r="D151" s="163">
        <v>25510</v>
      </c>
      <c r="E151" s="163">
        <v>7709</v>
      </c>
      <c r="F151" s="163">
        <v>31924</v>
      </c>
      <c r="G151" s="163">
        <v>33975</v>
      </c>
      <c r="H151" s="163">
        <v>28847</v>
      </c>
      <c r="I151" s="165">
        <f>IFERROR(H151/G151-1,"-")</f>
        <v>-0.15093451066961006</v>
      </c>
      <c r="J151" s="164">
        <f t="shared" si="67"/>
        <v>0.13081144649157195</v>
      </c>
      <c r="K151" s="163">
        <f t="shared" si="68"/>
        <v>-5128</v>
      </c>
      <c r="L151" s="163">
        <f t="shared" si="69"/>
        <v>3337</v>
      </c>
      <c r="M151" s="164">
        <f t="shared" si="66"/>
        <v>7.0433814872383118E-3</v>
      </c>
    </row>
    <row r="152" spans="2:13" x14ac:dyDescent="0.25">
      <c r="B152" s="162" t="s">
        <v>100</v>
      </c>
      <c r="C152" s="163">
        <v>15325</v>
      </c>
      <c r="D152" s="163">
        <v>16795</v>
      </c>
      <c r="E152" s="163">
        <v>6321</v>
      </c>
      <c r="F152" s="163">
        <v>12337</v>
      </c>
      <c r="G152" s="163">
        <v>12728</v>
      </c>
      <c r="H152" s="163">
        <v>14118</v>
      </c>
      <c r="I152" s="165">
        <f>IFERROR(H152/G152-1,"-")</f>
        <v>0.10920804525455696</v>
      </c>
      <c r="J152" s="164">
        <f t="shared" si="67"/>
        <v>-0.15939267639178323</v>
      </c>
      <c r="K152" s="163">
        <f t="shared" si="68"/>
        <v>1390</v>
      </c>
      <c r="L152" s="163">
        <f t="shared" si="69"/>
        <v>-2677</v>
      </c>
      <c r="M152" s="164">
        <f t="shared" si="66"/>
        <v>3.4470988261112241E-3</v>
      </c>
    </row>
    <row r="153" spans="2:13" x14ac:dyDescent="0.25">
      <c r="B153" s="157" t="s">
        <v>107</v>
      </c>
      <c r="C153" s="158">
        <v>56019</v>
      </c>
      <c r="D153" s="158">
        <v>53101</v>
      </c>
      <c r="E153" s="158">
        <v>17658</v>
      </c>
      <c r="F153" s="158">
        <v>37287</v>
      </c>
      <c r="G153" s="158">
        <v>43077</v>
      </c>
      <c r="H153" s="158">
        <v>51636</v>
      </c>
      <c r="I153" s="160">
        <f>IFERROR(H153/G153-1,"-")</f>
        <v>0.1986907166237204</v>
      </c>
      <c r="J153" s="159">
        <f t="shared" si="67"/>
        <v>-2.7588934295022738E-2</v>
      </c>
      <c r="K153" s="158">
        <f t="shared" si="68"/>
        <v>8559</v>
      </c>
      <c r="L153" s="158">
        <f t="shared" si="69"/>
        <v>-1465</v>
      </c>
      <c r="M153" s="159">
        <f t="shared" si="66"/>
        <v>1.2607621120915085E-2</v>
      </c>
    </row>
    <row r="154" spans="2:13" x14ac:dyDescent="0.25">
      <c r="B154" s="162" t="s">
        <v>110</v>
      </c>
      <c r="C154" s="163">
        <v>16601</v>
      </c>
      <c r="D154" s="163">
        <v>16095</v>
      </c>
      <c r="E154" s="163">
        <v>4991</v>
      </c>
      <c r="F154" s="163">
        <v>13622</v>
      </c>
      <c r="G154" s="163">
        <v>13413</v>
      </c>
      <c r="H154" s="163">
        <v>15032</v>
      </c>
      <c r="I154" s="165">
        <f t="shared" ref="I154:I161" si="70">IFERROR(H154/G154-1,"-")</f>
        <v>0.12070379482591509</v>
      </c>
      <c r="J154" s="164">
        <f t="shared" si="67"/>
        <v>-6.6045355700528163E-2</v>
      </c>
      <c r="K154" s="163">
        <f t="shared" si="68"/>
        <v>1619</v>
      </c>
      <c r="L154" s="163">
        <f t="shared" si="69"/>
        <v>-1063</v>
      </c>
      <c r="M154" s="164">
        <f t="shared" si="66"/>
        <v>3.670264170144774E-3</v>
      </c>
    </row>
    <row r="155" spans="2:13" x14ac:dyDescent="0.25">
      <c r="B155" s="162" t="s">
        <v>113</v>
      </c>
      <c r="C155" s="163">
        <v>17045</v>
      </c>
      <c r="D155" s="163">
        <v>13744</v>
      </c>
      <c r="E155" s="163">
        <v>4466</v>
      </c>
      <c r="F155" s="163">
        <v>7583</v>
      </c>
      <c r="G155" s="163">
        <v>8235</v>
      </c>
      <c r="H155" s="163">
        <v>8751</v>
      </c>
      <c r="I155" s="165">
        <f t="shared" si="70"/>
        <v>6.2659380692167588E-2</v>
      </c>
      <c r="J155" s="164">
        <f t="shared" si="67"/>
        <v>-0.36328579743888245</v>
      </c>
      <c r="K155" s="163">
        <f t="shared" si="68"/>
        <v>516</v>
      </c>
      <c r="L155" s="163">
        <f t="shared" si="69"/>
        <v>-4993</v>
      </c>
      <c r="M155" s="164">
        <f t="shared" si="66"/>
        <v>2.1366738792533875E-3</v>
      </c>
    </row>
    <row r="156" spans="2:13" x14ac:dyDescent="0.25">
      <c r="B156" s="162" t="s">
        <v>116</v>
      </c>
      <c r="C156" s="163">
        <v>8437</v>
      </c>
      <c r="D156" s="163">
        <v>7759</v>
      </c>
      <c r="E156" s="163">
        <v>1966</v>
      </c>
      <c r="F156" s="163">
        <v>4576</v>
      </c>
      <c r="G156" s="163">
        <v>7060</v>
      </c>
      <c r="H156" s="163">
        <v>9021</v>
      </c>
      <c r="I156" s="165">
        <f t="shared" si="70"/>
        <v>0.27776203966005664</v>
      </c>
      <c r="J156" s="164">
        <f t="shared" si="67"/>
        <v>0.1626498260085063</v>
      </c>
      <c r="K156" s="163">
        <f t="shared" si="68"/>
        <v>1961</v>
      </c>
      <c r="L156" s="163">
        <f t="shared" si="69"/>
        <v>1262</v>
      </c>
      <c r="M156" s="164">
        <f t="shared" si="66"/>
        <v>2.2025979961998411E-3</v>
      </c>
    </row>
    <row r="157" spans="2:13" x14ac:dyDescent="0.25">
      <c r="B157" s="162" t="s">
        <v>123</v>
      </c>
      <c r="C157" s="163">
        <v>1004</v>
      </c>
      <c r="D157" s="163">
        <v>1096</v>
      </c>
      <c r="E157" s="163">
        <v>560</v>
      </c>
      <c r="F157" s="163">
        <v>1124</v>
      </c>
      <c r="G157" s="163">
        <v>1342</v>
      </c>
      <c r="H157" s="163">
        <v>2012</v>
      </c>
      <c r="I157" s="165">
        <f t="shared" si="70"/>
        <v>0.49925484351713867</v>
      </c>
      <c r="J157" s="164">
        <f t="shared" si="67"/>
        <v>0.83576642335766427</v>
      </c>
      <c r="K157" s="163">
        <f t="shared" si="68"/>
        <v>670</v>
      </c>
      <c r="L157" s="163">
        <f t="shared" si="69"/>
        <v>916</v>
      </c>
      <c r="M157" s="164">
        <f t="shared" si="66"/>
        <v>4.9125675294912755E-4</v>
      </c>
    </row>
    <row r="158" spans="2:13" x14ac:dyDescent="0.25">
      <c r="B158" s="162" t="s">
        <v>119</v>
      </c>
      <c r="C158" s="163">
        <v>1709</v>
      </c>
      <c r="D158" s="163">
        <v>2321</v>
      </c>
      <c r="E158" s="163">
        <v>1056</v>
      </c>
      <c r="F158" s="163">
        <v>2299</v>
      </c>
      <c r="G158" s="163">
        <v>2224</v>
      </c>
      <c r="H158" s="163">
        <v>2688</v>
      </c>
      <c r="I158" s="165">
        <f t="shared" si="70"/>
        <v>0.20863309352517989</v>
      </c>
      <c r="J158" s="164">
        <f t="shared" si="67"/>
        <v>0.15812149935372677</v>
      </c>
      <c r="K158" s="163">
        <f t="shared" si="68"/>
        <v>464</v>
      </c>
      <c r="L158" s="163">
        <f t="shared" si="69"/>
        <v>367</v>
      </c>
      <c r="M158" s="164">
        <f t="shared" si="66"/>
        <v>6.5631120871135931E-4</v>
      </c>
    </row>
    <row r="159" spans="2:13" x14ac:dyDescent="0.25">
      <c r="B159" s="162" t="s">
        <v>128</v>
      </c>
      <c r="C159" s="163">
        <v>307</v>
      </c>
      <c r="D159" s="163">
        <v>369</v>
      </c>
      <c r="E159" s="163">
        <v>339</v>
      </c>
      <c r="F159" s="163">
        <v>293</v>
      </c>
      <c r="G159" s="163">
        <v>425</v>
      </c>
      <c r="H159" s="163">
        <v>306</v>
      </c>
      <c r="I159" s="165">
        <f t="shared" si="70"/>
        <v>-0.28000000000000003</v>
      </c>
      <c r="J159" s="164">
        <f t="shared" si="67"/>
        <v>-0.17073170731707321</v>
      </c>
      <c r="K159" s="163">
        <f t="shared" si="68"/>
        <v>-119</v>
      </c>
      <c r="L159" s="163">
        <f t="shared" si="69"/>
        <v>-63</v>
      </c>
      <c r="M159" s="164">
        <f t="shared" si="66"/>
        <v>7.4713999205980639E-5</v>
      </c>
    </row>
    <row r="160" spans="2:13" x14ac:dyDescent="0.25">
      <c r="B160" s="162" t="s">
        <v>131</v>
      </c>
      <c r="C160" s="163">
        <v>786</v>
      </c>
      <c r="D160" s="163">
        <v>631</v>
      </c>
      <c r="E160" s="163">
        <v>420</v>
      </c>
      <c r="F160" s="163">
        <v>405</v>
      </c>
      <c r="G160" s="163">
        <v>565</v>
      </c>
      <c r="H160" s="163">
        <v>504</v>
      </c>
      <c r="I160" s="165">
        <f t="shared" si="70"/>
        <v>-0.10796460176991152</v>
      </c>
      <c r="J160" s="164">
        <f t="shared" si="67"/>
        <v>-0.20126782884310623</v>
      </c>
      <c r="K160" s="163">
        <f t="shared" si="68"/>
        <v>-61</v>
      </c>
      <c r="L160" s="163">
        <f t="shared" si="69"/>
        <v>-127</v>
      </c>
      <c r="M160" s="164">
        <f t="shared" si="66"/>
        <v>1.2305835163337988E-4</v>
      </c>
    </row>
    <row r="161" spans="2:13" x14ac:dyDescent="0.25">
      <c r="B161" s="168" t="s">
        <v>145</v>
      </c>
      <c r="C161" s="169">
        <f t="shared" ref="C161:H161" si="71">C153-SUM(C154:C160)</f>
        <v>10130</v>
      </c>
      <c r="D161" s="169">
        <f t="shared" si="71"/>
        <v>11086</v>
      </c>
      <c r="E161" s="169">
        <f t="shared" si="71"/>
        <v>3860</v>
      </c>
      <c r="F161" s="169">
        <f t="shared" si="71"/>
        <v>7385</v>
      </c>
      <c r="G161" s="169">
        <f t="shared" si="71"/>
        <v>9813</v>
      </c>
      <c r="H161" s="169">
        <f t="shared" si="71"/>
        <v>13322</v>
      </c>
      <c r="I161" s="171">
        <f t="shared" si="70"/>
        <v>0.35758687455416283</v>
      </c>
      <c r="J161" s="170">
        <f t="shared" si="67"/>
        <v>0.20169583258163448</v>
      </c>
      <c r="K161" s="169">
        <f>H161-G161</f>
        <v>3509</v>
      </c>
      <c r="L161" s="169">
        <f t="shared" si="69"/>
        <v>2236</v>
      </c>
      <c r="M161" s="170">
        <f t="shared" si="66"/>
        <v>3.2527447628172353E-3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2924D-673C-4889-B9CC-6AB1E556EA99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52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2634143</v>
      </c>
      <c r="D9" s="176">
        <f t="shared" ref="D9:H9" si="0">D10+D13</f>
        <v>2653036</v>
      </c>
      <c r="E9" s="176">
        <f t="shared" si="0"/>
        <v>1002314</v>
      </c>
      <c r="F9" s="176">
        <f t="shared" si="0"/>
        <v>2770259</v>
      </c>
      <c r="G9" s="176">
        <f t="shared" si="0"/>
        <v>3031978</v>
      </c>
      <c r="H9" s="176">
        <f t="shared" si="0"/>
        <v>3198024</v>
      </c>
      <c r="I9" s="177">
        <f>IFERROR(H9/G9-1,"-")</f>
        <v>5.4764909244064519E-2</v>
      </c>
      <c r="J9" s="177">
        <f>IFERROR(H9/D9-1,"-")</f>
        <v>0.20542050692112723</v>
      </c>
      <c r="K9" s="176">
        <f>H9-G9</f>
        <v>166046</v>
      </c>
      <c r="L9" s="176">
        <f>H9-D9</f>
        <v>544988</v>
      </c>
      <c r="M9" s="177">
        <f t="shared" ref="M9:M21" si="1">H9/H$9</f>
        <v>1</v>
      </c>
      <c r="P9" s="154" t="s">
        <v>68</v>
      </c>
      <c r="Q9" s="176">
        <f>Q10+Q13</f>
        <v>129286</v>
      </c>
      <c r="R9" s="176">
        <f t="shared" ref="R9:V9" si="2">R10+R13</f>
        <v>133515</v>
      </c>
      <c r="S9" s="176">
        <f t="shared" si="2"/>
        <v>55367</v>
      </c>
      <c r="T9" s="176">
        <f t="shared" si="2"/>
        <v>157275</v>
      </c>
      <c r="U9" s="176">
        <f t="shared" si="2"/>
        <v>168976</v>
      </c>
      <c r="V9" s="176">
        <f t="shared" si="2"/>
        <v>176312</v>
      </c>
      <c r="W9" s="177">
        <f>IFERROR(V9/U9-1,"-")</f>
        <v>4.3414449389262311E-2</v>
      </c>
      <c r="X9" s="177">
        <f>IFERROR(V9/R9-1,"-")</f>
        <v>0.32054076321012626</v>
      </c>
      <c r="Y9" s="176">
        <f>V9-U9</f>
        <v>7336</v>
      </c>
      <c r="Z9" s="176">
        <f>V9-R9</f>
        <v>42797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656883</v>
      </c>
      <c r="D10" s="158">
        <v>670158</v>
      </c>
      <c r="E10" s="158">
        <v>291851</v>
      </c>
      <c r="F10" s="158">
        <v>674079</v>
      </c>
      <c r="G10" s="158">
        <v>697698</v>
      </c>
      <c r="H10" s="158">
        <v>694742</v>
      </c>
      <c r="I10" s="160">
        <f>IFERROR(H10/G10-1,"-")</f>
        <v>-4.2367901298269173E-3</v>
      </c>
      <c r="J10" s="159">
        <f t="shared" ref="J10:J21" si="4">IFERROR(H10/D10-1,"-")</f>
        <v>3.6683886486470252E-2</v>
      </c>
      <c r="K10" s="157">
        <f t="shared" ref="K10:K20" si="5">H10-G10</f>
        <v>-2956</v>
      </c>
      <c r="L10" s="158">
        <f t="shared" ref="L10:L21" si="6">H10-D10</f>
        <v>24584</v>
      </c>
      <c r="M10" s="159">
        <f t="shared" si="1"/>
        <v>0.21724102133067169</v>
      </c>
      <c r="P10" s="157" t="s">
        <v>97</v>
      </c>
      <c r="Q10" s="158">
        <v>27490</v>
      </c>
      <c r="R10" s="158">
        <v>28853</v>
      </c>
      <c r="S10" s="158">
        <v>11787</v>
      </c>
      <c r="T10" s="158">
        <v>17845</v>
      </c>
      <c r="U10" s="158">
        <v>18970</v>
      </c>
      <c r="V10" s="158">
        <v>16443</v>
      </c>
      <c r="W10" s="160">
        <f>IFERROR(V10/U10-1,"-")</f>
        <v>-0.13321033210332101</v>
      </c>
      <c r="X10" s="159">
        <f t="shared" ref="X10:X21" si="7">IFERROR(V10/R10-1,"-")</f>
        <v>-0.43011125359581326</v>
      </c>
      <c r="Y10" s="157">
        <f t="shared" ref="Y10:Y20" si="8">V10-U10</f>
        <v>-2527</v>
      </c>
      <c r="Z10" s="158">
        <f t="shared" ref="Z10:Z21" si="9">V10-R10</f>
        <v>-12410</v>
      </c>
      <c r="AA10" s="159">
        <f t="shared" si="3"/>
        <v>9.3260810381596268E-2</v>
      </c>
    </row>
    <row r="11" spans="1:27" x14ac:dyDescent="0.25">
      <c r="A11" s="161" t="s">
        <v>100</v>
      </c>
      <c r="B11" s="162" t="s">
        <v>103</v>
      </c>
      <c r="C11" s="163">
        <v>253155</v>
      </c>
      <c r="D11" s="163">
        <v>243301</v>
      </c>
      <c r="E11" s="163">
        <v>107552</v>
      </c>
      <c r="F11" s="163">
        <v>265673</v>
      </c>
      <c r="G11" s="163">
        <v>273504</v>
      </c>
      <c r="H11" s="163">
        <v>269639</v>
      </c>
      <c r="I11" s="165">
        <f>IFERROR(H11/G11-1,"-")</f>
        <v>-1.4131420381420345E-2</v>
      </c>
      <c r="J11" s="164">
        <f t="shared" si="4"/>
        <v>0.10825274043263278</v>
      </c>
      <c r="K11" s="162">
        <f t="shared" si="5"/>
        <v>-3865</v>
      </c>
      <c r="L11" s="163">
        <f t="shared" si="6"/>
        <v>26338</v>
      </c>
      <c r="M11" s="164">
        <f t="shared" si="1"/>
        <v>8.4314251550332328E-2</v>
      </c>
      <c r="P11" s="162" t="s">
        <v>103</v>
      </c>
      <c r="Q11" s="163">
        <v>18122</v>
      </c>
      <c r="R11" s="163">
        <v>14702</v>
      </c>
      <c r="S11" s="163">
        <v>7683</v>
      </c>
      <c r="T11" s="163">
        <v>12496</v>
      </c>
      <c r="U11" s="163">
        <v>12229</v>
      </c>
      <c r="V11" s="163">
        <v>10288</v>
      </c>
      <c r="W11" s="165">
        <f>IFERROR(V11/U11-1,"-")</f>
        <v>-0.15872107285959602</v>
      </c>
      <c r="X11" s="164">
        <f t="shared" si="7"/>
        <v>-0.30023126105291797</v>
      </c>
      <c r="Y11" s="162">
        <f t="shared" si="8"/>
        <v>-1941</v>
      </c>
      <c r="Z11" s="163">
        <f t="shared" si="9"/>
        <v>-4414</v>
      </c>
      <c r="AA11" s="164">
        <f>V11/V$9</f>
        <v>5.8351104859567134E-2</v>
      </c>
    </row>
    <row r="12" spans="1:27" x14ac:dyDescent="0.25">
      <c r="A12" s="1"/>
      <c r="B12" s="162" t="s">
        <v>100</v>
      </c>
      <c r="C12" s="163">
        <v>403728</v>
      </c>
      <c r="D12" s="163">
        <v>426857</v>
      </c>
      <c r="E12" s="163">
        <v>184299</v>
      </c>
      <c r="F12" s="163">
        <v>408406</v>
      </c>
      <c r="G12" s="163">
        <v>424194</v>
      </c>
      <c r="H12" s="163">
        <v>425103</v>
      </c>
      <c r="I12" s="165">
        <f>IFERROR(H12/G12-1,"-")</f>
        <v>2.1428874524391794E-3</v>
      </c>
      <c r="J12" s="164">
        <f t="shared" si="4"/>
        <v>-4.1091044541848865E-3</v>
      </c>
      <c r="K12" s="162">
        <f t="shared" si="5"/>
        <v>909</v>
      </c>
      <c r="L12" s="163">
        <f t="shared" si="6"/>
        <v>-1754</v>
      </c>
      <c r="M12" s="164">
        <f t="shared" si="1"/>
        <v>0.13292676978033935</v>
      </c>
      <c r="P12" s="162" t="s">
        <v>100</v>
      </c>
      <c r="Q12" s="163">
        <v>9368</v>
      </c>
      <c r="R12" s="163">
        <v>14151</v>
      </c>
      <c r="S12" s="163">
        <v>4104</v>
      </c>
      <c r="T12" s="163">
        <v>5349</v>
      </c>
      <c r="U12" s="163">
        <v>6741</v>
      </c>
      <c r="V12" s="163">
        <v>6155</v>
      </c>
      <c r="W12" s="165">
        <f>IFERROR(V12/U12-1,"-")</f>
        <v>-8.6930722444741093E-2</v>
      </c>
      <c r="X12" s="164">
        <f t="shared" si="7"/>
        <v>-0.56504840647304078</v>
      </c>
      <c r="Y12" s="162">
        <f t="shared" si="8"/>
        <v>-586</v>
      </c>
      <c r="Z12" s="163">
        <f t="shared" si="9"/>
        <v>-7996</v>
      </c>
      <c r="AA12" s="164">
        <f t="shared" si="3"/>
        <v>3.4909705522029127E-2</v>
      </c>
    </row>
    <row r="13" spans="1:27" s="56" customFormat="1" x14ac:dyDescent="0.25">
      <c r="B13" s="157" t="s">
        <v>107</v>
      </c>
      <c r="C13" s="158">
        <v>1977260</v>
      </c>
      <c r="D13" s="158">
        <v>1982878</v>
      </c>
      <c r="E13" s="158">
        <v>710463</v>
      </c>
      <c r="F13" s="158">
        <v>2096180</v>
      </c>
      <c r="G13" s="158">
        <v>2334280</v>
      </c>
      <c r="H13" s="158">
        <v>2503282</v>
      </c>
      <c r="I13" s="160">
        <f>IFERROR(H13/G13-1,"-")</f>
        <v>7.2400054834895533E-2</v>
      </c>
      <c r="J13" s="159">
        <f t="shared" si="4"/>
        <v>0.26244882438556472</v>
      </c>
      <c r="K13" s="157">
        <f t="shared" si="5"/>
        <v>169002</v>
      </c>
      <c r="L13" s="158">
        <f t="shared" si="6"/>
        <v>520404</v>
      </c>
      <c r="M13" s="159">
        <f t="shared" si="1"/>
        <v>0.78275897866932831</v>
      </c>
      <c r="P13" s="157" t="s">
        <v>107</v>
      </c>
      <c r="Q13" s="158">
        <v>101796</v>
      </c>
      <c r="R13" s="158">
        <v>104662</v>
      </c>
      <c r="S13" s="158">
        <v>43580</v>
      </c>
      <c r="T13" s="158">
        <v>139430</v>
      </c>
      <c r="U13" s="158">
        <v>150006</v>
      </c>
      <c r="V13" s="158">
        <v>159869</v>
      </c>
      <c r="W13" s="160">
        <f>IFERROR(V13/U13-1,"-")</f>
        <v>6.5750703305201164E-2</v>
      </c>
      <c r="X13" s="159">
        <f t="shared" si="7"/>
        <v>0.52747893218168973</v>
      </c>
      <c r="Y13" s="157">
        <f t="shared" si="8"/>
        <v>9863</v>
      </c>
      <c r="Z13" s="158">
        <f t="shared" si="9"/>
        <v>55207</v>
      </c>
      <c r="AA13" s="159">
        <f t="shared" si="3"/>
        <v>0.90673918961840372</v>
      </c>
    </row>
    <row r="14" spans="1:27" s="56" customFormat="1" x14ac:dyDescent="0.25">
      <c r="B14" s="162" t="s">
        <v>110</v>
      </c>
      <c r="C14" s="163">
        <v>806885</v>
      </c>
      <c r="D14" s="163">
        <v>859075</v>
      </c>
      <c r="E14" s="163">
        <v>267043</v>
      </c>
      <c r="F14" s="163">
        <v>969789</v>
      </c>
      <c r="G14" s="163">
        <v>1080799</v>
      </c>
      <c r="H14" s="163">
        <v>1149527</v>
      </c>
      <c r="I14" s="165">
        <f t="shared" ref="I14:I21" si="10">IFERROR(H14/G14-1,"-")</f>
        <v>6.3589992218719749E-2</v>
      </c>
      <c r="J14" s="164">
        <f t="shared" si="4"/>
        <v>0.33809853621627917</v>
      </c>
      <c r="K14" s="162">
        <f t="shared" si="5"/>
        <v>68728</v>
      </c>
      <c r="L14" s="163">
        <f t="shared" si="6"/>
        <v>290452</v>
      </c>
      <c r="M14" s="164">
        <f t="shared" si="1"/>
        <v>0.35944914734848771</v>
      </c>
      <c r="P14" s="162" t="s">
        <v>110</v>
      </c>
      <c r="Q14" s="163">
        <v>48281</v>
      </c>
      <c r="R14" s="163">
        <v>50071</v>
      </c>
      <c r="S14" s="163">
        <v>15952</v>
      </c>
      <c r="T14" s="163">
        <v>61036</v>
      </c>
      <c r="U14" s="163">
        <v>65615</v>
      </c>
      <c r="V14" s="163">
        <v>72783</v>
      </c>
      <c r="W14" s="165">
        <f t="shared" ref="W14:W21" si="11">IFERROR(V14/U14-1,"-")</f>
        <v>0.1092433132667836</v>
      </c>
      <c r="X14" s="164">
        <f t="shared" si="7"/>
        <v>0.45359589383076027</v>
      </c>
      <c r="Y14" s="162">
        <f t="shared" si="8"/>
        <v>7168</v>
      </c>
      <c r="Z14" s="163">
        <f t="shared" si="9"/>
        <v>22712</v>
      </c>
      <c r="AA14" s="164">
        <f t="shared" si="3"/>
        <v>0.41280797676845593</v>
      </c>
    </row>
    <row r="15" spans="1:27" x14ac:dyDescent="0.25">
      <c r="A15" s="1"/>
      <c r="B15" s="162" t="s">
        <v>113</v>
      </c>
      <c r="C15" s="163">
        <v>355809</v>
      </c>
      <c r="D15" s="163">
        <v>306158</v>
      </c>
      <c r="E15" s="163">
        <v>102940</v>
      </c>
      <c r="F15" s="163">
        <v>234445</v>
      </c>
      <c r="G15" s="163">
        <v>268942</v>
      </c>
      <c r="H15" s="163">
        <v>277141</v>
      </c>
      <c r="I15" s="165">
        <f t="shared" si="10"/>
        <v>3.0486127120345596E-2</v>
      </c>
      <c r="J15" s="164">
        <f t="shared" si="4"/>
        <v>-9.4777859797882114E-2</v>
      </c>
      <c r="K15" s="162">
        <f t="shared" si="5"/>
        <v>8199</v>
      </c>
      <c r="L15" s="163">
        <f t="shared" si="6"/>
        <v>-29017</v>
      </c>
      <c r="M15" s="164">
        <f t="shared" si="1"/>
        <v>8.6660075096372011E-2</v>
      </c>
      <c r="P15" s="162" t="s">
        <v>113</v>
      </c>
      <c r="Q15" s="163">
        <v>8636</v>
      </c>
      <c r="R15" s="163">
        <v>8942</v>
      </c>
      <c r="S15" s="163">
        <v>3597</v>
      </c>
      <c r="T15" s="163">
        <v>8746</v>
      </c>
      <c r="U15" s="163">
        <v>12856</v>
      </c>
      <c r="V15" s="163">
        <v>13363</v>
      </c>
      <c r="W15" s="165">
        <f t="shared" si="11"/>
        <v>3.9436838830118282E-2</v>
      </c>
      <c r="X15" s="164">
        <f t="shared" si="7"/>
        <v>0.49440840975173339</v>
      </c>
      <c r="Y15" s="162">
        <f t="shared" si="8"/>
        <v>507</v>
      </c>
      <c r="Z15" s="163">
        <f t="shared" si="9"/>
        <v>4421</v>
      </c>
      <c r="AA15" s="164">
        <f t="shared" si="3"/>
        <v>7.5791778211352606E-2</v>
      </c>
    </row>
    <row r="16" spans="1:27" x14ac:dyDescent="0.25">
      <c r="A16" s="1"/>
      <c r="B16" s="162" t="s">
        <v>116</v>
      </c>
      <c r="C16" s="163">
        <v>101854</v>
      </c>
      <c r="D16" s="163">
        <v>105696</v>
      </c>
      <c r="E16" s="163">
        <v>39450</v>
      </c>
      <c r="F16" s="163">
        <v>120986</v>
      </c>
      <c r="G16" s="163">
        <v>131977</v>
      </c>
      <c r="H16" s="163">
        <v>145390</v>
      </c>
      <c r="I16" s="165">
        <f t="shared" si="10"/>
        <v>0.10163134485554304</v>
      </c>
      <c r="J16" s="164">
        <f t="shared" si="4"/>
        <v>0.37554874356645485</v>
      </c>
      <c r="K16" s="162">
        <f t="shared" si="5"/>
        <v>13413</v>
      </c>
      <c r="L16" s="163">
        <f t="shared" si="6"/>
        <v>39694</v>
      </c>
      <c r="M16" s="164">
        <f t="shared" si="1"/>
        <v>4.5462448061678089E-2</v>
      </c>
      <c r="P16" s="162" t="s">
        <v>116</v>
      </c>
      <c r="Q16" s="163">
        <v>13095</v>
      </c>
      <c r="R16" s="163">
        <v>12570</v>
      </c>
      <c r="S16" s="163">
        <v>4152</v>
      </c>
      <c r="T16" s="163">
        <v>17705</v>
      </c>
      <c r="U16" s="163">
        <v>16022</v>
      </c>
      <c r="V16" s="163">
        <v>16112</v>
      </c>
      <c r="W16" s="165">
        <f t="shared" si="11"/>
        <v>5.6172762451629499E-3</v>
      </c>
      <c r="X16" s="164">
        <f t="shared" si="7"/>
        <v>0.28178202068416858</v>
      </c>
      <c r="Y16" s="162">
        <f t="shared" si="8"/>
        <v>90</v>
      </c>
      <c r="Z16" s="163">
        <f t="shared" si="9"/>
        <v>3542</v>
      </c>
      <c r="AA16" s="164">
        <f t="shared" si="3"/>
        <v>9.1383456599664237E-2</v>
      </c>
    </row>
    <row r="17" spans="1:27" x14ac:dyDescent="0.25">
      <c r="A17" s="1"/>
      <c r="B17" s="162" t="s">
        <v>123</v>
      </c>
      <c r="C17" s="163">
        <v>75895</v>
      </c>
      <c r="D17" s="163">
        <v>68092</v>
      </c>
      <c r="E17" s="163">
        <v>25260</v>
      </c>
      <c r="F17" s="163">
        <v>95676</v>
      </c>
      <c r="G17" s="163">
        <v>87162</v>
      </c>
      <c r="H17" s="163">
        <v>94713</v>
      </c>
      <c r="I17" s="165">
        <f t="shared" si="10"/>
        <v>8.6631789082398214E-2</v>
      </c>
      <c r="J17" s="164">
        <f t="shared" si="4"/>
        <v>0.39095635316924171</v>
      </c>
      <c r="K17" s="162">
        <f t="shared" si="5"/>
        <v>7551</v>
      </c>
      <c r="L17" s="163">
        <f t="shared" si="6"/>
        <v>26621</v>
      </c>
      <c r="M17" s="164">
        <f t="shared" si="1"/>
        <v>2.9616100442022949E-2</v>
      </c>
      <c r="P17" s="162" t="s">
        <v>123</v>
      </c>
      <c r="Q17" s="163">
        <v>2203</v>
      </c>
      <c r="R17" s="163">
        <v>1965</v>
      </c>
      <c r="S17" s="163">
        <v>562</v>
      </c>
      <c r="T17" s="163">
        <v>6612</v>
      </c>
      <c r="U17" s="163">
        <v>5654</v>
      </c>
      <c r="V17" s="163">
        <v>3805</v>
      </c>
      <c r="W17" s="165">
        <f t="shared" si="11"/>
        <v>-0.32702511496285813</v>
      </c>
      <c r="X17" s="164">
        <f t="shared" si="7"/>
        <v>0.93638676844783708</v>
      </c>
      <c r="Y17" s="162">
        <f t="shared" si="8"/>
        <v>-1849</v>
      </c>
      <c r="Z17" s="163">
        <f t="shared" si="9"/>
        <v>1840</v>
      </c>
      <c r="AA17" s="164">
        <f t="shared" si="3"/>
        <v>2.1581060846680884E-2</v>
      </c>
    </row>
    <row r="18" spans="1:27" x14ac:dyDescent="0.25">
      <c r="A18" s="1"/>
      <c r="B18" s="162" t="s">
        <v>119</v>
      </c>
      <c r="C18" s="163">
        <v>88674</v>
      </c>
      <c r="D18" s="163">
        <v>87602</v>
      </c>
      <c r="E18" s="163">
        <v>42174</v>
      </c>
      <c r="F18" s="163">
        <v>95385</v>
      </c>
      <c r="G18" s="163">
        <v>97352</v>
      </c>
      <c r="H18" s="163">
        <v>102779</v>
      </c>
      <c r="I18" s="165">
        <f t="shared" si="10"/>
        <v>5.5746158271016588E-2</v>
      </c>
      <c r="J18" s="164">
        <f t="shared" si="4"/>
        <v>0.17324946919020112</v>
      </c>
      <c r="K18" s="162">
        <f t="shared" si="5"/>
        <v>5427</v>
      </c>
      <c r="L18" s="163">
        <f t="shared" si="6"/>
        <v>15177</v>
      </c>
      <c r="M18" s="164">
        <f t="shared" si="1"/>
        <v>3.2138282889684379E-2</v>
      </c>
      <c r="P18" s="162" t="s">
        <v>119</v>
      </c>
      <c r="Q18" s="163">
        <v>2695</v>
      </c>
      <c r="R18" s="163">
        <v>2687</v>
      </c>
      <c r="S18" s="163">
        <v>1346</v>
      </c>
      <c r="T18" s="163">
        <v>2635</v>
      </c>
      <c r="U18" s="163">
        <v>3343</v>
      </c>
      <c r="V18" s="163">
        <v>3755</v>
      </c>
      <c r="W18" s="165">
        <f t="shared" si="11"/>
        <v>0.12324259647023639</v>
      </c>
      <c r="X18" s="164">
        <f t="shared" si="7"/>
        <v>0.39746929661332331</v>
      </c>
      <c r="Y18" s="162">
        <f t="shared" si="8"/>
        <v>412</v>
      </c>
      <c r="Z18" s="163">
        <f t="shared" si="9"/>
        <v>1068</v>
      </c>
      <c r="AA18" s="164">
        <f t="shared" si="3"/>
        <v>2.1297472662099005E-2</v>
      </c>
    </row>
    <row r="19" spans="1:27" x14ac:dyDescent="0.25">
      <c r="A19" s="161" t="s">
        <v>144</v>
      </c>
      <c r="B19" s="162" t="s">
        <v>128</v>
      </c>
      <c r="C19" s="163">
        <v>28157</v>
      </c>
      <c r="D19" s="163">
        <v>31482</v>
      </c>
      <c r="E19" s="163">
        <v>18088</v>
      </c>
      <c r="F19" s="163">
        <v>24723</v>
      </c>
      <c r="G19" s="163">
        <v>30854</v>
      </c>
      <c r="H19" s="163">
        <v>28123</v>
      </c>
      <c r="I19" s="165">
        <f t="shared" si="10"/>
        <v>-8.8513644908277733E-2</v>
      </c>
      <c r="J19" s="164">
        <f t="shared" si="4"/>
        <v>-0.10669588971475763</v>
      </c>
      <c r="K19" s="162">
        <f t="shared" si="5"/>
        <v>-2731</v>
      </c>
      <c r="L19" s="163">
        <f t="shared" si="6"/>
        <v>-3359</v>
      </c>
      <c r="M19" s="164">
        <f t="shared" si="1"/>
        <v>8.7938677133129715E-3</v>
      </c>
      <c r="P19" s="162" t="s">
        <v>128</v>
      </c>
      <c r="Q19" s="163">
        <v>807</v>
      </c>
      <c r="R19" s="163">
        <v>963</v>
      </c>
      <c r="S19" s="163">
        <v>1581</v>
      </c>
      <c r="T19" s="163">
        <v>1657</v>
      </c>
      <c r="U19" s="163">
        <v>1964</v>
      </c>
      <c r="V19" s="163">
        <v>1842</v>
      </c>
      <c r="W19" s="165">
        <f t="shared" si="11"/>
        <v>-6.2118126272912466E-2</v>
      </c>
      <c r="X19" s="164">
        <f t="shared" si="7"/>
        <v>0.91277258566978192</v>
      </c>
      <c r="Y19" s="162">
        <f t="shared" si="8"/>
        <v>-122</v>
      </c>
      <c r="Z19" s="163">
        <f t="shared" si="9"/>
        <v>879</v>
      </c>
      <c r="AA19" s="164">
        <f t="shared" si="3"/>
        <v>1.044738871999637E-2</v>
      </c>
    </row>
    <row r="20" spans="1:27" x14ac:dyDescent="0.25">
      <c r="A20" s="167" t="s">
        <v>145</v>
      </c>
      <c r="B20" s="162" t="s">
        <v>131</v>
      </c>
      <c r="C20" s="163">
        <v>41919</v>
      </c>
      <c r="D20" s="163">
        <v>34994</v>
      </c>
      <c r="E20" s="163">
        <v>24290</v>
      </c>
      <c r="F20" s="163">
        <v>17076</v>
      </c>
      <c r="G20" s="163">
        <v>26602</v>
      </c>
      <c r="H20" s="163">
        <v>24882</v>
      </c>
      <c r="I20" s="165">
        <f t="shared" si="10"/>
        <v>-6.4656792722351697E-2</v>
      </c>
      <c r="J20" s="164">
        <f t="shared" si="4"/>
        <v>-0.28896382236954909</v>
      </c>
      <c r="K20" s="162">
        <f t="shared" si="5"/>
        <v>-1720</v>
      </c>
      <c r="L20" s="163">
        <f t="shared" si="6"/>
        <v>-10112</v>
      </c>
      <c r="M20" s="164">
        <f t="shared" si="1"/>
        <v>7.7804294151638635E-3</v>
      </c>
      <c r="P20" s="162" t="s">
        <v>131</v>
      </c>
      <c r="Q20" s="163">
        <v>4018</v>
      </c>
      <c r="R20" s="163">
        <v>3193</v>
      </c>
      <c r="S20" s="163">
        <v>3280</v>
      </c>
      <c r="T20" s="163">
        <v>742</v>
      </c>
      <c r="U20" s="163">
        <v>1329</v>
      </c>
      <c r="V20" s="163">
        <v>1170</v>
      </c>
      <c r="W20" s="165">
        <f t="shared" si="11"/>
        <v>-0.11963882618510158</v>
      </c>
      <c r="X20" s="164">
        <f t="shared" si="7"/>
        <v>-0.63357344190416542</v>
      </c>
      <c r="Y20" s="162">
        <f t="shared" si="8"/>
        <v>-159</v>
      </c>
      <c r="Z20" s="163">
        <f t="shared" si="9"/>
        <v>-2023</v>
      </c>
      <c r="AA20" s="164">
        <f t="shared" si="3"/>
        <v>6.6359635192159358E-3</v>
      </c>
    </row>
    <row r="21" spans="1:27" x14ac:dyDescent="0.25">
      <c r="B21" s="168" t="s">
        <v>145</v>
      </c>
      <c r="C21" s="169">
        <f t="shared" ref="C21:H21" si="12">C13-SUM(C14:C20)</f>
        <v>478067</v>
      </c>
      <c r="D21" s="169">
        <f t="shared" si="12"/>
        <v>489779</v>
      </c>
      <c r="E21" s="169">
        <f t="shared" si="12"/>
        <v>191218</v>
      </c>
      <c r="F21" s="169">
        <f t="shared" si="12"/>
        <v>538100</v>
      </c>
      <c r="G21" s="169">
        <f t="shared" si="12"/>
        <v>610592</v>
      </c>
      <c r="H21" s="169">
        <f t="shared" si="12"/>
        <v>680727</v>
      </c>
      <c r="I21" s="171">
        <f t="shared" si="10"/>
        <v>0.11486393532833716</v>
      </c>
      <c r="J21" s="170">
        <f t="shared" si="4"/>
        <v>0.38986563327541601</v>
      </c>
      <c r="K21" s="168">
        <f>H21-G21</f>
        <v>70135</v>
      </c>
      <c r="L21" s="169">
        <f t="shared" si="6"/>
        <v>190948</v>
      </c>
      <c r="M21" s="170">
        <f t="shared" si="1"/>
        <v>0.21285862770260636</v>
      </c>
      <c r="P21" s="168" t="s">
        <v>145</v>
      </c>
      <c r="Q21" s="169">
        <f t="shared" ref="Q21:V21" si="13">Q13-SUM(Q14:Q20)</f>
        <v>22061</v>
      </c>
      <c r="R21" s="169">
        <f t="shared" si="13"/>
        <v>24271</v>
      </c>
      <c r="S21" s="169">
        <f t="shared" si="13"/>
        <v>13110</v>
      </c>
      <c r="T21" s="169">
        <f t="shared" si="13"/>
        <v>40297</v>
      </c>
      <c r="U21" s="169">
        <f t="shared" si="13"/>
        <v>43223</v>
      </c>
      <c r="V21" s="169">
        <f t="shared" si="13"/>
        <v>47039</v>
      </c>
      <c r="W21" s="171">
        <f t="shared" si="11"/>
        <v>8.8286329037780886E-2</v>
      </c>
      <c r="X21" s="170">
        <f t="shared" si="7"/>
        <v>0.93807424498372538</v>
      </c>
      <c r="Y21" s="168">
        <f>V21-U21</f>
        <v>3816</v>
      </c>
      <c r="Z21" s="169">
        <f t="shared" si="9"/>
        <v>22768</v>
      </c>
      <c r="AA21" s="170">
        <f t="shared" si="3"/>
        <v>0.26679409229093881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989316</v>
      </c>
      <c r="D23" s="176">
        <f t="shared" ref="D23:H23" si="14">D24+D27</f>
        <v>1023538</v>
      </c>
      <c r="E23" s="176">
        <f t="shared" si="14"/>
        <v>352777</v>
      </c>
      <c r="F23" s="176">
        <f t="shared" si="14"/>
        <v>1107347</v>
      </c>
      <c r="G23" s="176">
        <f t="shared" si="14"/>
        <v>1144954</v>
      </c>
      <c r="H23" s="176">
        <f t="shared" si="14"/>
        <v>1180192</v>
      </c>
      <c r="I23" s="177">
        <f>IFERROR(H23/G23-1,"-")</f>
        <v>3.077678229867753E-2</v>
      </c>
      <c r="J23" s="177">
        <f>IFERROR(H23/D23-1,"-")</f>
        <v>0.15305147439567457</v>
      </c>
      <c r="K23" s="176">
        <f>H23-G23</f>
        <v>35238</v>
      </c>
      <c r="L23" s="176">
        <f>H23-D23</f>
        <v>156654</v>
      </c>
      <c r="M23" s="177">
        <f t="shared" ref="M23:M35" si="15">H23/H$9</f>
        <v>0.36903788089145045</v>
      </c>
    </row>
    <row r="24" spans="1:27" x14ac:dyDescent="0.25">
      <c r="B24" s="157" t="s">
        <v>97</v>
      </c>
      <c r="C24" s="158">
        <v>129325</v>
      </c>
      <c r="D24" s="158">
        <v>148733</v>
      </c>
      <c r="E24" s="158">
        <v>62090</v>
      </c>
      <c r="F24" s="158">
        <v>143837</v>
      </c>
      <c r="G24" s="158">
        <v>116447</v>
      </c>
      <c r="H24" s="158">
        <v>104394</v>
      </c>
      <c r="I24" s="160">
        <f>IFERROR(H24/G24-1,"-")</f>
        <v>-0.10350631617817552</v>
      </c>
      <c r="J24" s="159">
        <f t="shared" ref="J24:J35" si="16">IFERROR(H24/D24-1,"-")</f>
        <v>-0.29811138079646082</v>
      </c>
      <c r="K24" s="157">
        <f t="shared" ref="K24:K34" si="17">H24-G24</f>
        <v>-12053</v>
      </c>
      <c r="L24" s="158">
        <f t="shared" ref="L24:L35" si="18">H24-D24</f>
        <v>-44339</v>
      </c>
      <c r="M24" s="159">
        <f t="shared" si="15"/>
        <v>3.2643282226775032E-2</v>
      </c>
    </row>
    <row r="25" spans="1:27" x14ac:dyDescent="0.25">
      <c r="B25" s="162" t="s">
        <v>103</v>
      </c>
      <c r="C25" s="163">
        <v>58014</v>
      </c>
      <c r="D25" s="163">
        <v>69896</v>
      </c>
      <c r="E25" s="163">
        <v>30289</v>
      </c>
      <c r="F25" s="163">
        <v>58250</v>
      </c>
      <c r="G25" s="163">
        <v>46066</v>
      </c>
      <c r="H25" s="163">
        <v>36859</v>
      </c>
      <c r="I25" s="165">
        <f>IFERROR(H25/G25-1,"-")</f>
        <v>-0.19986541049798112</v>
      </c>
      <c r="J25" s="164">
        <f t="shared" si="16"/>
        <v>-0.47265937964976534</v>
      </c>
      <c r="K25" s="162">
        <f t="shared" si="17"/>
        <v>-9207</v>
      </c>
      <c r="L25" s="163">
        <f t="shared" si="18"/>
        <v>-33037</v>
      </c>
      <c r="M25" s="164">
        <f t="shared" si="15"/>
        <v>1.1525554529922226E-2</v>
      </c>
    </row>
    <row r="26" spans="1:27" x14ac:dyDescent="0.25">
      <c r="B26" s="162" t="s">
        <v>100</v>
      </c>
      <c r="C26" s="163">
        <v>71311</v>
      </c>
      <c r="D26" s="163">
        <v>78837</v>
      </c>
      <c r="E26" s="163">
        <v>31801</v>
      </c>
      <c r="F26" s="163">
        <v>85587</v>
      </c>
      <c r="G26" s="163">
        <v>70381</v>
      </c>
      <c r="H26" s="163">
        <v>67535</v>
      </c>
      <c r="I26" s="165">
        <f>IFERROR(H26/G26-1,"-")</f>
        <v>-4.0437049771955502E-2</v>
      </c>
      <c r="J26" s="164">
        <f t="shared" si="16"/>
        <v>-0.14335908266423125</v>
      </c>
      <c r="K26" s="162">
        <f t="shared" si="17"/>
        <v>-2846</v>
      </c>
      <c r="L26" s="163">
        <f t="shared" si="18"/>
        <v>-11302</v>
      </c>
      <c r="M26" s="164">
        <f t="shared" si="15"/>
        <v>2.1117727696852807E-2</v>
      </c>
    </row>
    <row r="27" spans="1:27" x14ac:dyDescent="0.25">
      <c r="B27" s="157" t="s">
        <v>107</v>
      </c>
      <c r="C27" s="158">
        <v>859991</v>
      </c>
      <c r="D27" s="158">
        <v>874805</v>
      </c>
      <c r="E27" s="158">
        <v>290687</v>
      </c>
      <c r="F27" s="158">
        <v>963510</v>
      </c>
      <c r="G27" s="158">
        <v>1028507</v>
      </c>
      <c r="H27" s="158">
        <v>1075798</v>
      </c>
      <c r="I27" s="160">
        <f>IFERROR(H27/G27-1,"-")</f>
        <v>4.5980241262334687E-2</v>
      </c>
      <c r="J27" s="159">
        <f t="shared" si="16"/>
        <v>0.22975748881179237</v>
      </c>
      <c r="K27" s="157">
        <f t="shared" si="17"/>
        <v>47291</v>
      </c>
      <c r="L27" s="158">
        <f t="shared" si="18"/>
        <v>200993</v>
      </c>
      <c r="M27" s="159">
        <f t="shared" si="15"/>
        <v>0.33639459866467541</v>
      </c>
    </row>
    <row r="28" spans="1:27" x14ac:dyDescent="0.25">
      <c r="B28" s="162" t="s">
        <v>110</v>
      </c>
      <c r="C28" s="163">
        <v>388563</v>
      </c>
      <c r="D28" s="163">
        <v>410174</v>
      </c>
      <c r="E28" s="163">
        <v>120474</v>
      </c>
      <c r="F28" s="163">
        <v>488203</v>
      </c>
      <c r="G28" s="163">
        <v>528257</v>
      </c>
      <c r="H28" s="163">
        <v>551640</v>
      </c>
      <c r="I28" s="165">
        <f t="shared" ref="I28:I35" si="19">IFERROR(H28/G28-1,"-")</f>
        <v>4.4264439467910588E-2</v>
      </c>
      <c r="J28" s="164">
        <f t="shared" si="16"/>
        <v>0.34489265531213587</v>
      </c>
      <c r="K28" s="162">
        <f t="shared" si="17"/>
        <v>23383</v>
      </c>
      <c r="L28" s="163">
        <f t="shared" si="18"/>
        <v>141466</v>
      </c>
      <c r="M28" s="164">
        <f t="shared" si="15"/>
        <v>0.17249401505429604</v>
      </c>
    </row>
    <row r="29" spans="1:27" x14ac:dyDescent="0.25">
      <c r="B29" s="162" t="s">
        <v>113</v>
      </c>
      <c r="C29" s="163">
        <v>138510</v>
      </c>
      <c r="D29" s="163">
        <v>128587</v>
      </c>
      <c r="E29" s="163">
        <v>38968</v>
      </c>
      <c r="F29" s="163">
        <v>111315</v>
      </c>
      <c r="G29" s="163">
        <v>121028</v>
      </c>
      <c r="H29" s="163">
        <v>121215</v>
      </c>
      <c r="I29" s="165">
        <f t="shared" si="19"/>
        <v>1.5450970023465072E-3</v>
      </c>
      <c r="J29" s="164">
        <f t="shared" si="16"/>
        <v>-5.7330834376725481E-2</v>
      </c>
      <c r="K29" s="162">
        <f t="shared" si="17"/>
        <v>187</v>
      </c>
      <c r="L29" s="163">
        <f t="shared" si="18"/>
        <v>-7372</v>
      </c>
      <c r="M29" s="164">
        <f t="shared" si="15"/>
        <v>3.7903092659717377E-2</v>
      </c>
    </row>
    <row r="30" spans="1:27" x14ac:dyDescent="0.25">
      <c r="B30" s="162" t="s">
        <v>116</v>
      </c>
      <c r="C30" s="163">
        <v>31772</v>
      </c>
      <c r="D30" s="163">
        <v>32798</v>
      </c>
      <c r="E30" s="163">
        <v>13385</v>
      </c>
      <c r="F30" s="163">
        <v>39571</v>
      </c>
      <c r="G30" s="163">
        <v>36065</v>
      </c>
      <c r="H30" s="163">
        <v>32682</v>
      </c>
      <c r="I30" s="165">
        <f t="shared" si="19"/>
        <v>-9.3802855954526532E-2</v>
      </c>
      <c r="J30" s="164">
        <f t="shared" si="16"/>
        <v>-3.5368010244527515E-3</v>
      </c>
      <c r="K30" s="162">
        <f t="shared" si="17"/>
        <v>-3383</v>
      </c>
      <c r="L30" s="163">
        <f t="shared" si="18"/>
        <v>-116</v>
      </c>
      <c r="M30" s="164">
        <f t="shared" si="15"/>
        <v>1.0219435501422128E-2</v>
      </c>
    </row>
    <row r="31" spans="1:27" x14ac:dyDescent="0.25">
      <c r="B31" s="162" t="s">
        <v>123</v>
      </c>
      <c r="C31" s="163">
        <v>40624</v>
      </c>
      <c r="D31" s="163">
        <v>35474</v>
      </c>
      <c r="E31" s="163">
        <v>12596</v>
      </c>
      <c r="F31" s="163">
        <v>51227</v>
      </c>
      <c r="G31" s="163">
        <v>43823</v>
      </c>
      <c r="H31" s="163">
        <v>46352</v>
      </c>
      <c r="I31" s="165">
        <f t="shared" si="19"/>
        <v>5.7709421993017429E-2</v>
      </c>
      <c r="J31" s="164">
        <f t="shared" si="16"/>
        <v>0.30664712183571075</v>
      </c>
      <c r="K31" s="162">
        <f t="shared" si="17"/>
        <v>2529</v>
      </c>
      <c r="L31" s="163">
        <f t="shared" si="18"/>
        <v>10878</v>
      </c>
      <c r="M31" s="164">
        <f t="shared" si="15"/>
        <v>1.4493950014133727E-2</v>
      </c>
    </row>
    <row r="32" spans="1:27" x14ac:dyDescent="0.25">
      <c r="B32" s="162" t="s">
        <v>119</v>
      </c>
      <c r="C32" s="163">
        <v>48894</v>
      </c>
      <c r="D32" s="163">
        <v>48275</v>
      </c>
      <c r="E32" s="163">
        <v>20610</v>
      </c>
      <c r="F32" s="163">
        <v>57020</v>
      </c>
      <c r="G32" s="163">
        <v>53612</v>
      </c>
      <c r="H32" s="163">
        <v>55551</v>
      </c>
      <c r="I32" s="165">
        <f t="shared" si="19"/>
        <v>3.6167275982988967E-2</v>
      </c>
      <c r="J32" s="164">
        <f t="shared" si="16"/>
        <v>0.15071983428275515</v>
      </c>
      <c r="K32" s="162">
        <f t="shared" si="17"/>
        <v>1939</v>
      </c>
      <c r="L32" s="163">
        <f t="shared" si="18"/>
        <v>7276</v>
      </c>
      <c r="M32" s="164">
        <f t="shared" si="15"/>
        <v>1.7370413730478571E-2</v>
      </c>
    </row>
    <row r="33" spans="2:13" x14ac:dyDescent="0.25">
      <c r="B33" s="162" t="s">
        <v>128</v>
      </c>
      <c r="C33" s="163">
        <v>16504</v>
      </c>
      <c r="D33" s="163">
        <v>19343</v>
      </c>
      <c r="E33" s="163">
        <v>9535</v>
      </c>
      <c r="F33" s="163">
        <v>12945</v>
      </c>
      <c r="G33" s="163">
        <v>14488</v>
      </c>
      <c r="H33" s="163">
        <v>14309</v>
      </c>
      <c r="I33" s="165">
        <f t="shared" si="19"/>
        <v>-1.2355052457205917E-2</v>
      </c>
      <c r="J33" s="164">
        <f t="shared" si="16"/>
        <v>-0.26024918575195166</v>
      </c>
      <c r="K33" s="162">
        <f t="shared" si="17"/>
        <v>-179</v>
      </c>
      <c r="L33" s="163">
        <f t="shared" si="18"/>
        <v>-5034</v>
      </c>
      <c r="M33" s="164">
        <f t="shared" si="15"/>
        <v>4.4743253959319881E-3</v>
      </c>
    </row>
    <row r="34" spans="2:13" x14ac:dyDescent="0.25">
      <c r="B34" s="162" t="s">
        <v>131</v>
      </c>
      <c r="C34" s="163">
        <v>18854</v>
      </c>
      <c r="D34" s="163">
        <v>16486</v>
      </c>
      <c r="E34" s="163">
        <v>11137</v>
      </c>
      <c r="F34" s="163">
        <v>7937</v>
      </c>
      <c r="G34" s="163">
        <v>12828</v>
      </c>
      <c r="H34" s="163">
        <v>11734</v>
      </c>
      <c r="I34" s="165">
        <f t="shared" si="19"/>
        <v>-8.5282195198004396E-2</v>
      </c>
      <c r="J34" s="164">
        <f t="shared" si="16"/>
        <v>-0.28824457115127988</v>
      </c>
      <c r="K34" s="162">
        <f t="shared" si="17"/>
        <v>-1094</v>
      </c>
      <c r="L34" s="163">
        <f t="shared" si="18"/>
        <v>-4752</v>
      </c>
      <c r="M34" s="164">
        <f t="shared" si="15"/>
        <v>3.6691406943787789E-3</v>
      </c>
    </row>
    <row r="35" spans="2:13" x14ac:dyDescent="0.25">
      <c r="B35" s="168" t="s">
        <v>145</v>
      </c>
      <c r="C35" s="169">
        <f t="shared" ref="C35:H35" si="20">C27-SUM(C28:C34)</f>
        <v>176270</v>
      </c>
      <c r="D35" s="169">
        <f t="shared" si="20"/>
        <v>183668</v>
      </c>
      <c r="E35" s="169">
        <f t="shared" si="20"/>
        <v>63982</v>
      </c>
      <c r="F35" s="169">
        <f t="shared" si="20"/>
        <v>195292</v>
      </c>
      <c r="G35" s="169">
        <f t="shared" si="20"/>
        <v>218406</v>
      </c>
      <c r="H35" s="169">
        <f t="shared" si="20"/>
        <v>242315</v>
      </c>
      <c r="I35" s="171">
        <f t="shared" si="19"/>
        <v>0.10947043579388849</v>
      </c>
      <c r="J35" s="170">
        <f t="shared" si="16"/>
        <v>0.31930984167084087</v>
      </c>
      <c r="K35" s="168">
        <f>H35-G35</f>
        <v>23909</v>
      </c>
      <c r="L35" s="169">
        <f t="shared" si="18"/>
        <v>58647</v>
      </c>
      <c r="M35" s="170">
        <f t="shared" si="15"/>
        <v>7.5770225614316844E-2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526496</v>
      </c>
      <c r="D37" s="176">
        <f t="shared" ref="D37:H37" si="21">D38+D41</f>
        <v>536693</v>
      </c>
      <c r="E37" s="176">
        <f t="shared" si="21"/>
        <v>170072</v>
      </c>
      <c r="F37" s="176">
        <f t="shared" si="21"/>
        <v>546989</v>
      </c>
      <c r="G37" s="176">
        <f t="shared" si="21"/>
        <v>598309</v>
      </c>
      <c r="H37" s="176">
        <f t="shared" si="21"/>
        <v>639306</v>
      </c>
      <c r="I37" s="177">
        <f>IFERROR(H37/G37-1,"-")</f>
        <v>6.8521449618842434E-2</v>
      </c>
      <c r="J37" s="177">
        <f>IFERROR(H37/D37-1,"-")</f>
        <v>0.19119496620973253</v>
      </c>
      <c r="K37" s="176">
        <f>H37-G37</f>
        <v>40997</v>
      </c>
      <c r="L37" s="176">
        <f>H37-D37</f>
        <v>102613</v>
      </c>
      <c r="M37" s="177">
        <f t="shared" ref="M37:M49" si="22">H37/H$9</f>
        <v>0.19990656730531103</v>
      </c>
    </row>
    <row r="38" spans="2:13" x14ac:dyDescent="0.25">
      <c r="B38" s="157" t="s">
        <v>97</v>
      </c>
      <c r="C38" s="158">
        <v>61211</v>
      </c>
      <c r="D38" s="158">
        <v>62628</v>
      </c>
      <c r="E38" s="158">
        <v>17227</v>
      </c>
      <c r="F38" s="158">
        <v>65724</v>
      </c>
      <c r="G38" s="158">
        <v>63307</v>
      </c>
      <c r="H38" s="158">
        <v>63481</v>
      </c>
      <c r="I38" s="160">
        <f>IFERROR(H38/G38-1,"-")</f>
        <v>2.7485112230873909E-3</v>
      </c>
      <c r="J38" s="159">
        <f t="shared" ref="J38:J49" si="23">IFERROR(H38/D38-1,"-")</f>
        <v>1.3620106022865119E-2</v>
      </c>
      <c r="K38" s="157">
        <f t="shared" ref="K38:K48" si="24">H38-G38</f>
        <v>174</v>
      </c>
      <c r="L38" s="158">
        <f t="shared" ref="L38:L49" si="25">H38-D38</f>
        <v>853</v>
      </c>
      <c r="M38" s="159">
        <f t="shared" si="22"/>
        <v>1.9850069918174472E-2</v>
      </c>
    </row>
    <row r="39" spans="2:13" x14ac:dyDescent="0.25">
      <c r="B39" s="162" t="s">
        <v>103</v>
      </c>
      <c r="C39" s="163">
        <v>9565</v>
      </c>
      <c r="D39" s="163">
        <v>13736</v>
      </c>
      <c r="E39" s="163">
        <v>3211</v>
      </c>
      <c r="F39" s="163">
        <v>15251</v>
      </c>
      <c r="G39" s="163">
        <v>22736</v>
      </c>
      <c r="H39" s="163">
        <v>25712</v>
      </c>
      <c r="I39" s="165">
        <f>IFERROR(H39/G39-1,"-")</f>
        <v>0.13089373680506688</v>
      </c>
      <c r="J39" s="164">
        <f t="shared" si="23"/>
        <v>0.87186953989516591</v>
      </c>
      <c r="K39" s="162">
        <f t="shared" si="24"/>
        <v>2976</v>
      </c>
      <c r="L39" s="163">
        <f t="shared" si="25"/>
        <v>11976</v>
      </c>
      <c r="M39" s="164">
        <f t="shared" si="22"/>
        <v>8.0399646781887813E-3</v>
      </c>
    </row>
    <row r="40" spans="2:13" x14ac:dyDescent="0.25">
      <c r="B40" s="162" t="s">
        <v>100</v>
      </c>
      <c r="C40" s="163">
        <v>51646</v>
      </c>
      <c r="D40" s="163">
        <v>48892</v>
      </c>
      <c r="E40" s="163">
        <v>14016</v>
      </c>
      <c r="F40" s="163">
        <v>50473</v>
      </c>
      <c r="G40" s="163">
        <v>40571</v>
      </c>
      <c r="H40" s="163">
        <v>37769</v>
      </c>
      <c r="I40" s="165">
        <f>IFERROR(H40/G40-1,"-")</f>
        <v>-6.9064109832146059E-2</v>
      </c>
      <c r="J40" s="164">
        <f t="shared" si="23"/>
        <v>-0.22750143172707193</v>
      </c>
      <c r="K40" s="162">
        <f t="shared" si="24"/>
        <v>-2802</v>
      </c>
      <c r="L40" s="163">
        <f t="shared" si="25"/>
        <v>-11123</v>
      </c>
      <c r="M40" s="164">
        <f t="shared" si="22"/>
        <v>1.1810105239985691E-2</v>
      </c>
    </row>
    <row r="41" spans="2:13" x14ac:dyDescent="0.25">
      <c r="B41" s="157" t="s">
        <v>107</v>
      </c>
      <c r="C41" s="158">
        <v>465285</v>
      </c>
      <c r="D41" s="158">
        <v>474065</v>
      </c>
      <c r="E41" s="158">
        <v>152845</v>
      </c>
      <c r="F41" s="158">
        <v>481265</v>
      </c>
      <c r="G41" s="158">
        <v>535002</v>
      </c>
      <c r="H41" s="158">
        <v>575825</v>
      </c>
      <c r="I41" s="160">
        <f>IFERROR(H41/G41-1,"-")</f>
        <v>7.6304387647148975E-2</v>
      </c>
      <c r="J41" s="159">
        <f t="shared" si="23"/>
        <v>0.21465410861379763</v>
      </c>
      <c r="K41" s="157">
        <f t="shared" si="24"/>
        <v>40823</v>
      </c>
      <c r="L41" s="158">
        <f t="shared" si="25"/>
        <v>101760</v>
      </c>
      <c r="M41" s="159">
        <f t="shared" si="22"/>
        <v>0.18005649738713655</v>
      </c>
    </row>
    <row r="42" spans="2:13" x14ac:dyDescent="0.25">
      <c r="B42" s="162" t="s">
        <v>110</v>
      </c>
      <c r="C42" s="163">
        <v>236761</v>
      </c>
      <c r="D42" s="163">
        <v>261872</v>
      </c>
      <c r="E42" s="163">
        <v>72052</v>
      </c>
      <c r="F42" s="163">
        <v>252047</v>
      </c>
      <c r="G42" s="163">
        <v>279605</v>
      </c>
      <c r="H42" s="163">
        <v>310166</v>
      </c>
      <c r="I42" s="165">
        <f t="shared" ref="I42:I49" si="26">IFERROR(H42/G42-1,"-")</f>
        <v>0.10930062051823097</v>
      </c>
      <c r="J42" s="164">
        <f t="shared" si="23"/>
        <v>0.18441834178529959</v>
      </c>
      <c r="K42" s="162">
        <f t="shared" si="24"/>
        <v>30561</v>
      </c>
      <c r="L42" s="163">
        <f t="shared" si="25"/>
        <v>48294</v>
      </c>
      <c r="M42" s="164">
        <f t="shared" si="22"/>
        <v>9.6986764326971911E-2</v>
      </c>
    </row>
    <row r="43" spans="2:13" x14ac:dyDescent="0.25">
      <c r="B43" s="162" t="s">
        <v>113</v>
      </c>
      <c r="C43" s="163">
        <v>38647</v>
      </c>
      <c r="D43" s="163">
        <v>28247</v>
      </c>
      <c r="E43" s="163">
        <v>9329</v>
      </c>
      <c r="F43" s="163">
        <v>18455</v>
      </c>
      <c r="G43" s="163">
        <v>23623</v>
      </c>
      <c r="H43" s="163">
        <v>21917</v>
      </c>
      <c r="I43" s="165">
        <f t="shared" si="26"/>
        <v>-7.2217753883926705E-2</v>
      </c>
      <c r="J43" s="164">
        <f t="shared" si="23"/>
        <v>-0.22409459411618937</v>
      </c>
      <c r="K43" s="162">
        <f t="shared" si="24"/>
        <v>-1706</v>
      </c>
      <c r="L43" s="163">
        <f t="shared" si="25"/>
        <v>-6330</v>
      </c>
      <c r="M43" s="164">
        <f t="shared" si="22"/>
        <v>6.8532944092977418E-3</v>
      </c>
    </row>
    <row r="44" spans="2:13" x14ac:dyDescent="0.25">
      <c r="B44" s="162" t="s">
        <v>116</v>
      </c>
      <c r="C44" s="163">
        <v>11619</v>
      </c>
      <c r="D44" s="163">
        <v>12385</v>
      </c>
      <c r="E44" s="163">
        <v>4807</v>
      </c>
      <c r="F44" s="163">
        <v>12810</v>
      </c>
      <c r="G44" s="163">
        <v>15002</v>
      </c>
      <c r="H44" s="163">
        <v>14778</v>
      </c>
      <c r="I44" s="165">
        <f t="shared" si="26"/>
        <v>-1.4931342487668364E-2</v>
      </c>
      <c r="J44" s="164">
        <f t="shared" si="23"/>
        <v>0.193217601937828</v>
      </c>
      <c r="K44" s="162">
        <f t="shared" si="24"/>
        <v>-224</v>
      </c>
      <c r="L44" s="163">
        <f t="shared" si="25"/>
        <v>2393</v>
      </c>
      <c r="M44" s="164">
        <f t="shared" si="22"/>
        <v>4.6209784541954655E-3</v>
      </c>
    </row>
    <row r="45" spans="2:13" x14ac:dyDescent="0.25">
      <c r="B45" s="162" t="s">
        <v>123</v>
      </c>
      <c r="C45" s="163">
        <v>21343</v>
      </c>
      <c r="D45" s="163">
        <v>20730</v>
      </c>
      <c r="E45" s="163">
        <v>6115</v>
      </c>
      <c r="F45" s="163">
        <v>23796</v>
      </c>
      <c r="G45" s="163">
        <v>22128</v>
      </c>
      <c r="H45" s="163">
        <v>23732</v>
      </c>
      <c r="I45" s="165">
        <f t="shared" si="26"/>
        <v>7.2487346348517612E-2</v>
      </c>
      <c r="J45" s="164">
        <f t="shared" si="23"/>
        <v>0.14481427882296183</v>
      </c>
      <c r="K45" s="162">
        <f t="shared" si="24"/>
        <v>1604</v>
      </c>
      <c r="L45" s="163">
        <f t="shared" si="25"/>
        <v>3002</v>
      </c>
      <c r="M45" s="164">
        <f t="shared" si="22"/>
        <v>7.4208323639847603E-3</v>
      </c>
    </row>
    <row r="46" spans="2:13" x14ac:dyDescent="0.25">
      <c r="B46" s="162" t="s">
        <v>119</v>
      </c>
      <c r="C46" s="163">
        <v>24376</v>
      </c>
      <c r="D46" s="163">
        <v>24006</v>
      </c>
      <c r="E46" s="163">
        <v>10387</v>
      </c>
      <c r="F46" s="163">
        <v>21823</v>
      </c>
      <c r="G46" s="163">
        <v>26022</v>
      </c>
      <c r="H46" s="163">
        <v>26483</v>
      </c>
      <c r="I46" s="165">
        <f t="shared" si="26"/>
        <v>1.7715778956267858E-2</v>
      </c>
      <c r="J46" s="164">
        <f t="shared" si="23"/>
        <v>0.10318253769890862</v>
      </c>
      <c r="K46" s="162">
        <f t="shared" si="24"/>
        <v>461</v>
      </c>
      <c r="L46" s="163">
        <f t="shared" si="25"/>
        <v>2477</v>
      </c>
      <c r="M46" s="164">
        <f t="shared" si="22"/>
        <v>8.2810510490227713E-3</v>
      </c>
    </row>
    <row r="47" spans="2:13" x14ac:dyDescent="0.25">
      <c r="B47" s="162" t="s">
        <v>128</v>
      </c>
      <c r="C47" s="163">
        <v>5908</v>
      </c>
      <c r="D47" s="163">
        <v>5447</v>
      </c>
      <c r="E47" s="163">
        <v>3321</v>
      </c>
      <c r="F47" s="163">
        <v>5532</v>
      </c>
      <c r="G47" s="163">
        <v>6433</v>
      </c>
      <c r="H47" s="163">
        <v>5436</v>
      </c>
      <c r="I47" s="165">
        <f t="shared" si="26"/>
        <v>-0.15498212342608431</v>
      </c>
      <c r="J47" s="164">
        <f t="shared" si="23"/>
        <v>-2.0194602533504247E-3</v>
      </c>
      <c r="K47" s="162">
        <f t="shared" si="24"/>
        <v>-997</v>
      </c>
      <c r="L47" s="163">
        <f t="shared" si="25"/>
        <v>-11</v>
      </c>
      <c r="M47" s="164">
        <f t="shared" si="22"/>
        <v>1.6997996262692213E-3</v>
      </c>
    </row>
    <row r="48" spans="2:13" x14ac:dyDescent="0.25">
      <c r="B48" s="162" t="s">
        <v>131</v>
      </c>
      <c r="C48" s="163">
        <v>8284</v>
      </c>
      <c r="D48" s="163">
        <v>6600</v>
      </c>
      <c r="E48" s="163">
        <v>4763</v>
      </c>
      <c r="F48" s="163">
        <v>3971</v>
      </c>
      <c r="G48" s="163">
        <v>6080</v>
      </c>
      <c r="H48" s="163">
        <v>5414</v>
      </c>
      <c r="I48" s="165">
        <f t="shared" si="26"/>
        <v>-0.10953947368421058</v>
      </c>
      <c r="J48" s="164">
        <f t="shared" si="23"/>
        <v>-0.17969696969696969</v>
      </c>
      <c r="K48" s="162">
        <f t="shared" si="24"/>
        <v>-666</v>
      </c>
      <c r="L48" s="163">
        <f t="shared" si="25"/>
        <v>-1186</v>
      </c>
      <c r="M48" s="164">
        <f t="shared" si="22"/>
        <v>1.692920378333621E-3</v>
      </c>
    </row>
    <row r="49" spans="2:13" x14ac:dyDescent="0.25">
      <c r="B49" s="168" t="s">
        <v>145</v>
      </c>
      <c r="C49" s="169">
        <f t="shared" ref="C49:H49" si="27">C41-SUM(C42:C48)</f>
        <v>118347</v>
      </c>
      <c r="D49" s="169">
        <f t="shared" si="27"/>
        <v>114778</v>
      </c>
      <c r="E49" s="169">
        <f t="shared" si="27"/>
        <v>42071</v>
      </c>
      <c r="F49" s="169">
        <f t="shared" si="27"/>
        <v>142831</v>
      </c>
      <c r="G49" s="169">
        <f t="shared" si="27"/>
        <v>156109</v>
      </c>
      <c r="H49" s="169">
        <f t="shared" si="27"/>
        <v>167899</v>
      </c>
      <c r="I49" s="171">
        <f t="shared" si="26"/>
        <v>7.5524152995663396E-2</v>
      </c>
      <c r="J49" s="170">
        <f t="shared" si="23"/>
        <v>0.46281517363954761</v>
      </c>
      <c r="K49" s="168">
        <f>H49-G49</f>
        <v>11790</v>
      </c>
      <c r="L49" s="169">
        <f t="shared" si="25"/>
        <v>53121</v>
      </c>
      <c r="M49" s="170">
        <f t="shared" si="22"/>
        <v>5.2500856779061071E-2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29876</v>
      </c>
      <c r="D51" s="176">
        <f t="shared" ref="D51:H51" si="28">D52+D55</f>
        <v>29035</v>
      </c>
      <c r="E51" s="176">
        <f t="shared" si="28"/>
        <v>9467</v>
      </c>
      <c r="F51" s="176">
        <f t="shared" si="28"/>
        <v>25651</v>
      </c>
      <c r="G51" s="176">
        <f t="shared" si="28"/>
        <v>36596</v>
      </c>
      <c r="H51" s="176">
        <f t="shared" si="28"/>
        <v>31559</v>
      </c>
      <c r="I51" s="177">
        <f>IFERROR(H51/G51-1,"-")</f>
        <v>-0.13763799322330306</v>
      </c>
      <c r="J51" s="177">
        <f>IFERROR(H51/D51-1,"-")</f>
        <v>8.6929567763044613E-2</v>
      </c>
      <c r="K51" s="176">
        <f>H51-G51</f>
        <v>-5037</v>
      </c>
      <c r="L51" s="176">
        <f>H51-D51</f>
        <v>2524</v>
      </c>
      <c r="M51" s="177">
        <f t="shared" ref="M51:M63" si="29">H51/H$9</f>
        <v>9.868281163618535E-3</v>
      </c>
    </row>
    <row r="52" spans="2:13" x14ac:dyDescent="0.25">
      <c r="B52" s="157" t="s">
        <v>97</v>
      </c>
      <c r="C52" s="158">
        <v>7992</v>
      </c>
      <c r="D52" s="158">
        <v>7052</v>
      </c>
      <c r="E52" s="158">
        <v>1779</v>
      </c>
      <c r="F52" s="158">
        <v>4228</v>
      </c>
      <c r="G52" s="158">
        <v>16245</v>
      </c>
      <c r="H52" s="158">
        <v>8595</v>
      </c>
      <c r="I52" s="160">
        <f>IFERROR(H52/G52-1,"-")</f>
        <v>-0.47091412742382266</v>
      </c>
      <c r="J52" s="159">
        <f t="shared" ref="J52:J63" si="30">IFERROR(H52/D52-1,"-")</f>
        <v>0.21880317640385716</v>
      </c>
      <c r="K52" s="157">
        <f t="shared" ref="K52:K62" si="31">H52-G52</f>
        <v>-7650</v>
      </c>
      <c r="L52" s="158">
        <f t="shared" ref="L52:L63" si="32">H52-D52</f>
        <v>1543</v>
      </c>
      <c r="M52" s="159">
        <f t="shared" si="29"/>
        <v>2.6875970912038183E-3</v>
      </c>
    </row>
    <row r="53" spans="2:13" x14ac:dyDescent="0.25">
      <c r="B53" s="162" t="s">
        <v>103</v>
      </c>
      <c r="C53" s="163">
        <v>4952</v>
      </c>
      <c r="D53" s="163">
        <v>3996</v>
      </c>
      <c r="E53" s="163">
        <v>1332</v>
      </c>
      <c r="F53" s="163">
        <v>2187</v>
      </c>
      <c r="G53" s="163">
        <v>12177</v>
      </c>
      <c r="H53" s="163">
        <v>5827</v>
      </c>
      <c r="I53" s="165">
        <f>IFERROR(H53/G53-1,"-")</f>
        <v>-0.52147491171881422</v>
      </c>
      <c r="J53" s="164">
        <f t="shared" si="30"/>
        <v>0.45820820820820818</v>
      </c>
      <c r="K53" s="162">
        <f t="shared" si="31"/>
        <v>-6350</v>
      </c>
      <c r="L53" s="163">
        <f t="shared" si="32"/>
        <v>1831</v>
      </c>
      <c r="M53" s="164">
        <f t="shared" si="29"/>
        <v>1.8220626236701164E-3</v>
      </c>
    </row>
    <row r="54" spans="2:13" x14ac:dyDescent="0.25">
      <c r="B54" s="162" t="s">
        <v>100</v>
      </c>
      <c r="C54" s="163">
        <v>3040</v>
      </c>
      <c r="D54" s="163">
        <v>3056</v>
      </c>
      <c r="E54" s="163">
        <v>447</v>
      </c>
      <c r="F54" s="163">
        <v>2041</v>
      </c>
      <c r="G54" s="163">
        <v>4068</v>
      </c>
      <c r="H54" s="163">
        <v>2768</v>
      </c>
      <c r="I54" s="165">
        <f>IFERROR(H54/G54-1,"-")</f>
        <v>-0.31956735496558508</v>
      </c>
      <c r="J54" s="164">
        <f t="shared" si="30"/>
        <v>-9.4240837696335067E-2</v>
      </c>
      <c r="K54" s="162">
        <f t="shared" si="31"/>
        <v>-1300</v>
      </c>
      <c r="L54" s="163">
        <f t="shared" si="32"/>
        <v>-288</v>
      </c>
      <c r="M54" s="164">
        <f t="shared" si="29"/>
        <v>8.6553446753370202E-4</v>
      </c>
    </row>
    <row r="55" spans="2:13" x14ac:dyDescent="0.25">
      <c r="B55" s="157" t="s">
        <v>107</v>
      </c>
      <c r="C55" s="158">
        <v>21884</v>
      </c>
      <c r="D55" s="158">
        <v>21983</v>
      </c>
      <c r="E55" s="158">
        <v>7688</v>
      </c>
      <c r="F55" s="158">
        <v>21423</v>
      </c>
      <c r="G55" s="158">
        <v>20351</v>
      </c>
      <c r="H55" s="158">
        <v>22964</v>
      </c>
      <c r="I55" s="160">
        <f>IFERROR(H55/G55-1,"-")</f>
        <v>0.12839663898579912</v>
      </c>
      <c r="J55" s="159">
        <f t="shared" si="30"/>
        <v>4.4625392348633053E-2</v>
      </c>
      <c r="K55" s="157">
        <f t="shared" si="31"/>
        <v>2613</v>
      </c>
      <c r="L55" s="158">
        <f t="shared" si="32"/>
        <v>981</v>
      </c>
      <c r="M55" s="159">
        <f t="shared" si="29"/>
        <v>7.1806840724147163E-3</v>
      </c>
    </row>
    <row r="56" spans="2:13" x14ac:dyDescent="0.25">
      <c r="B56" s="162" t="s">
        <v>110</v>
      </c>
      <c r="C56" s="163">
        <v>6130</v>
      </c>
      <c r="D56" s="163">
        <v>6545</v>
      </c>
      <c r="E56" s="163">
        <v>2338</v>
      </c>
      <c r="F56" s="163">
        <v>7632</v>
      </c>
      <c r="G56" s="163">
        <v>6643</v>
      </c>
      <c r="H56" s="163">
        <v>8156</v>
      </c>
      <c r="I56" s="165">
        <f t="shared" ref="I56:I63" si="33">IFERROR(H56/G56-1,"-")</f>
        <v>0.22775854282703589</v>
      </c>
      <c r="J56" s="164">
        <f t="shared" si="30"/>
        <v>0.24614209320091662</v>
      </c>
      <c r="K56" s="162">
        <f t="shared" si="31"/>
        <v>1513</v>
      </c>
      <c r="L56" s="163">
        <f t="shared" si="32"/>
        <v>1611</v>
      </c>
      <c r="M56" s="164">
        <f t="shared" si="29"/>
        <v>2.5503248255797956E-3</v>
      </c>
    </row>
    <row r="57" spans="2:13" x14ac:dyDescent="0.25">
      <c r="B57" s="162" t="s">
        <v>113</v>
      </c>
      <c r="C57" s="163">
        <v>7188</v>
      </c>
      <c r="D57" s="163">
        <v>5918</v>
      </c>
      <c r="E57" s="163">
        <v>2232</v>
      </c>
      <c r="F57" s="163">
        <v>4682</v>
      </c>
      <c r="G57" s="163">
        <v>3480</v>
      </c>
      <c r="H57" s="163">
        <v>4392</v>
      </c>
      <c r="I57" s="165">
        <f t="shared" si="33"/>
        <v>0.26206896551724146</v>
      </c>
      <c r="J57" s="164">
        <f t="shared" si="30"/>
        <v>-0.25785738425143634</v>
      </c>
      <c r="K57" s="162">
        <f t="shared" si="31"/>
        <v>912</v>
      </c>
      <c r="L57" s="163">
        <f t="shared" si="32"/>
        <v>-1526</v>
      </c>
      <c r="M57" s="164">
        <f t="shared" si="29"/>
        <v>1.373348042416192E-3</v>
      </c>
    </row>
    <row r="58" spans="2:13" x14ac:dyDescent="0.25">
      <c r="B58" s="162" t="s">
        <v>116</v>
      </c>
      <c r="C58" s="163">
        <v>1580</v>
      </c>
      <c r="D58" s="163">
        <v>1648</v>
      </c>
      <c r="E58" s="163">
        <v>440</v>
      </c>
      <c r="F58" s="163">
        <v>1821</v>
      </c>
      <c r="G58" s="163">
        <v>2075</v>
      </c>
      <c r="H58" s="163">
        <v>1710</v>
      </c>
      <c r="I58" s="165">
        <f t="shared" si="33"/>
        <v>-0.17590361445783131</v>
      </c>
      <c r="J58" s="164">
        <f t="shared" si="30"/>
        <v>3.762135922330101E-2</v>
      </c>
      <c r="K58" s="162">
        <f t="shared" si="31"/>
        <v>-365</v>
      </c>
      <c r="L58" s="163">
        <f t="shared" si="32"/>
        <v>62</v>
      </c>
      <c r="M58" s="164">
        <f t="shared" si="29"/>
        <v>5.3470518044892719E-4</v>
      </c>
    </row>
    <row r="59" spans="2:13" x14ac:dyDescent="0.25">
      <c r="B59" s="162" t="s">
        <v>123</v>
      </c>
      <c r="C59" s="163">
        <v>420</v>
      </c>
      <c r="D59" s="163">
        <v>433</v>
      </c>
      <c r="E59" s="163">
        <v>230</v>
      </c>
      <c r="F59" s="163">
        <v>605</v>
      </c>
      <c r="G59" s="163">
        <v>443</v>
      </c>
      <c r="H59" s="163">
        <v>756</v>
      </c>
      <c r="I59" s="165">
        <f t="shared" si="33"/>
        <v>0.70654627539503378</v>
      </c>
      <c r="J59" s="164">
        <f t="shared" si="30"/>
        <v>0.74595842956120095</v>
      </c>
      <c r="K59" s="162">
        <f t="shared" si="31"/>
        <v>313</v>
      </c>
      <c r="L59" s="163">
        <f t="shared" si="32"/>
        <v>323</v>
      </c>
      <c r="M59" s="164">
        <f t="shared" si="29"/>
        <v>2.3639597451426256E-4</v>
      </c>
    </row>
    <row r="60" spans="2:13" x14ac:dyDescent="0.25">
      <c r="B60" s="162" t="s">
        <v>119</v>
      </c>
      <c r="C60" s="163">
        <v>448</v>
      </c>
      <c r="D60" s="163">
        <v>513</v>
      </c>
      <c r="E60" s="163">
        <v>161</v>
      </c>
      <c r="F60" s="163">
        <v>538</v>
      </c>
      <c r="G60" s="163">
        <v>447</v>
      </c>
      <c r="H60" s="163">
        <v>502</v>
      </c>
      <c r="I60" s="165">
        <f t="shared" si="33"/>
        <v>0.12304250559284124</v>
      </c>
      <c r="J60" s="164">
        <f t="shared" si="30"/>
        <v>-2.1442495126705707E-2</v>
      </c>
      <c r="K60" s="162">
        <f t="shared" si="31"/>
        <v>55</v>
      </c>
      <c r="L60" s="163">
        <f t="shared" si="32"/>
        <v>-11</v>
      </c>
      <c r="M60" s="164">
        <f t="shared" si="29"/>
        <v>1.5697193016687804E-4</v>
      </c>
    </row>
    <row r="61" spans="2:13" x14ac:dyDescent="0.25">
      <c r="B61" s="162" t="s">
        <v>128</v>
      </c>
      <c r="C61" s="163">
        <v>234</v>
      </c>
      <c r="D61" s="163">
        <v>141</v>
      </c>
      <c r="E61" s="163">
        <v>76</v>
      </c>
      <c r="F61" s="163">
        <v>62</v>
      </c>
      <c r="G61" s="163">
        <v>165</v>
      </c>
      <c r="H61" s="163">
        <v>96</v>
      </c>
      <c r="I61" s="165">
        <f t="shared" si="33"/>
        <v>-0.41818181818181821</v>
      </c>
      <c r="J61" s="164">
        <f t="shared" si="30"/>
        <v>-0.31914893617021278</v>
      </c>
      <c r="K61" s="162">
        <f t="shared" si="31"/>
        <v>-69</v>
      </c>
      <c r="L61" s="163">
        <f t="shared" si="32"/>
        <v>-45</v>
      </c>
      <c r="M61" s="164">
        <f t="shared" si="29"/>
        <v>3.0018536446255563E-5</v>
      </c>
    </row>
    <row r="62" spans="2:13" x14ac:dyDescent="0.25">
      <c r="B62" s="162" t="s">
        <v>131</v>
      </c>
      <c r="C62" s="163">
        <v>242</v>
      </c>
      <c r="D62" s="163">
        <v>230</v>
      </c>
      <c r="E62" s="163">
        <v>105</v>
      </c>
      <c r="F62" s="163">
        <v>97</v>
      </c>
      <c r="G62" s="163">
        <v>140</v>
      </c>
      <c r="H62" s="163">
        <v>90</v>
      </c>
      <c r="I62" s="165">
        <f t="shared" si="33"/>
        <v>-0.3571428571428571</v>
      </c>
      <c r="J62" s="164">
        <f t="shared" si="30"/>
        <v>-0.60869565217391308</v>
      </c>
      <c r="K62" s="162">
        <f t="shared" si="31"/>
        <v>-50</v>
      </c>
      <c r="L62" s="163">
        <f t="shared" si="32"/>
        <v>-140</v>
      </c>
      <c r="M62" s="164">
        <f t="shared" si="29"/>
        <v>2.8142377918364591E-5</v>
      </c>
    </row>
    <row r="63" spans="2:13" x14ac:dyDescent="0.25">
      <c r="B63" s="168" t="s">
        <v>145</v>
      </c>
      <c r="C63" s="169">
        <f t="shared" ref="C63:H63" si="34">C55-SUM(C56:C62)</f>
        <v>5642</v>
      </c>
      <c r="D63" s="169">
        <f t="shared" si="34"/>
        <v>6555</v>
      </c>
      <c r="E63" s="169">
        <f t="shared" si="34"/>
        <v>2106</v>
      </c>
      <c r="F63" s="169">
        <f t="shared" si="34"/>
        <v>5986</v>
      </c>
      <c r="G63" s="169">
        <f t="shared" si="34"/>
        <v>6958</v>
      </c>
      <c r="H63" s="169">
        <f t="shared" si="34"/>
        <v>7262</v>
      </c>
      <c r="I63" s="171">
        <f t="shared" si="33"/>
        <v>4.3690715722908946E-2</v>
      </c>
      <c r="J63" s="170">
        <f t="shared" si="30"/>
        <v>0.10785659801678116</v>
      </c>
      <c r="K63" s="168">
        <f>H63-G63</f>
        <v>304</v>
      </c>
      <c r="L63" s="169">
        <f t="shared" si="32"/>
        <v>707</v>
      </c>
      <c r="M63" s="170">
        <f t="shared" si="29"/>
        <v>2.2707772049240407E-3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102442</v>
      </c>
      <c r="D65" s="176">
        <f t="shared" ref="D65:H65" si="35">D66+D69</f>
        <v>102355</v>
      </c>
      <c r="E65" s="176">
        <f t="shared" si="35"/>
        <v>36134</v>
      </c>
      <c r="F65" s="176">
        <f t="shared" si="35"/>
        <v>110290</v>
      </c>
      <c r="G65" s="176">
        <f t="shared" si="35"/>
        <v>131067</v>
      </c>
      <c r="H65" s="176">
        <f t="shared" si="35"/>
        <v>146251</v>
      </c>
      <c r="I65" s="177">
        <f>IFERROR(H65/G65-1,"-")</f>
        <v>0.11584914585669925</v>
      </c>
      <c r="J65" s="177">
        <f>IFERROR(H65/D65-1,"-")</f>
        <v>0.42886033901616916</v>
      </c>
      <c r="K65" s="176">
        <f>H65-G65</f>
        <v>15184</v>
      </c>
      <c r="L65" s="176">
        <f>H65-D65</f>
        <v>43896</v>
      </c>
      <c r="M65" s="177">
        <f t="shared" ref="M65:M77" si="36">H65/H$9</f>
        <v>4.5731676810430444E-2</v>
      </c>
    </row>
    <row r="66" spans="2:13" x14ac:dyDescent="0.25">
      <c r="B66" s="157" t="s">
        <v>97</v>
      </c>
      <c r="C66" s="158">
        <v>28406</v>
      </c>
      <c r="D66" s="158">
        <v>33428</v>
      </c>
      <c r="E66" s="158">
        <v>16811</v>
      </c>
      <c r="F66" s="158">
        <v>28303</v>
      </c>
      <c r="G66" s="158">
        <v>37924</v>
      </c>
      <c r="H66" s="158">
        <v>46749</v>
      </c>
      <c r="I66" s="160">
        <f>IFERROR(H66/G66-1,"-")</f>
        <v>0.23270224659846006</v>
      </c>
      <c r="J66" s="159">
        <f t="shared" ref="J66:J77" si="37">IFERROR(H66/D66-1,"-")</f>
        <v>0.39849826492760565</v>
      </c>
      <c r="K66" s="157">
        <f t="shared" ref="K66:K76" si="38">H66-G66</f>
        <v>8825</v>
      </c>
      <c r="L66" s="158">
        <f t="shared" ref="L66:L77" si="39">H66-D66</f>
        <v>13321</v>
      </c>
      <c r="M66" s="159">
        <f t="shared" si="36"/>
        <v>1.4618089170062513E-2</v>
      </c>
    </row>
    <row r="67" spans="2:13" x14ac:dyDescent="0.25">
      <c r="B67" s="162" t="s">
        <v>103</v>
      </c>
      <c r="C67" s="163">
        <v>16166</v>
      </c>
      <c r="D67" s="163">
        <v>18193</v>
      </c>
      <c r="E67" s="163">
        <v>5981</v>
      </c>
      <c r="F67" s="163">
        <v>22434</v>
      </c>
      <c r="G67" s="163">
        <v>27984</v>
      </c>
      <c r="H67" s="163">
        <v>28822</v>
      </c>
      <c r="I67" s="165">
        <f>IFERROR(H67/G67-1,"-")</f>
        <v>2.9945683247569965E-2</v>
      </c>
      <c r="J67" s="164">
        <f t="shared" si="37"/>
        <v>0.5842356950475458</v>
      </c>
      <c r="K67" s="162">
        <f t="shared" si="38"/>
        <v>838</v>
      </c>
      <c r="L67" s="163">
        <f t="shared" si="39"/>
        <v>10629</v>
      </c>
      <c r="M67" s="164">
        <f t="shared" si="36"/>
        <v>9.0124401818122684E-3</v>
      </c>
    </row>
    <row r="68" spans="2:13" x14ac:dyDescent="0.25">
      <c r="B68" s="162" t="s">
        <v>100</v>
      </c>
      <c r="C68" s="163">
        <v>12240</v>
      </c>
      <c r="D68" s="163">
        <v>15235</v>
      </c>
      <c r="E68" s="163">
        <v>10830</v>
      </c>
      <c r="F68" s="163">
        <v>5869</v>
      </c>
      <c r="G68" s="163">
        <v>9940</v>
      </c>
      <c r="H68" s="163">
        <v>17927</v>
      </c>
      <c r="I68" s="165">
        <f>IFERROR(H68/G68-1,"-")</f>
        <v>0.80352112676056331</v>
      </c>
      <c r="J68" s="164">
        <f t="shared" si="37"/>
        <v>0.17669839186084668</v>
      </c>
      <c r="K68" s="162">
        <f t="shared" si="38"/>
        <v>7987</v>
      </c>
      <c r="L68" s="163">
        <f t="shared" si="39"/>
        <v>2692</v>
      </c>
      <c r="M68" s="164">
        <f t="shared" si="36"/>
        <v>5.6056489882502442E-3</v>
      </c>
    </row>
    <row r="69" spans="2:13" x14ac:dyDescent="0.25">
      <c r="B69" s="157" t="s">
        <v>107</v>
      </c>
      <c r="C69" s="158">
        <v>74036</v>
      </c>
      <c r="D69" s="158">
        <v>68927</v>
      </c>
      <c r="E69" s="158">
        <v>19323</v>
      </c>
      <c r="F69" s="158">
        <v>81987</v>
      </c>
      <c r="G69" s="158">
        <v>93143</v>
      </c>
      <c r="H69" s="158">
        <v>99502</v>
      </c>
      <c r="I69" s="160">
        <f>IFERROR(H69/G69-1,"-")</f>
        <v>6.82713676819513E-2</v>
      </c>
      <c r="J69" s="159">
        <f t="shared" si="37"/>
        <v>0.44358524235785679</v>
      </c>
      <c r="K69" s="157">
        <f t="shared" si="38"/>
        <v>6359</v>
      </c>
      <c r="L69" s="158">
        <f t="shared" si="39"/>
        <v>30575</v>
      </c>
      <c r="M69" s="159">
        <f t="shared" si="36"/>
        <v>3.1113587640367927E-2</v>
      </c>
    </row>
    <row r="70" spans="2:13" x14ac:dyDescent="0.25">
      <c r="B70" s="162" t="s">
        <v>110</v>
      </c>
      <c r="C70" s="163">
        <v>34186</v>
      </c>
      <c r="D70" s="163">
        <v>30426</v>
      </c>
      <c r="E70" s="163">
        <v>7331</v>
      </c>
      <c r="F70" s="163">
        <v>38844</v>
      </c>
      <c r="G70" s="163">
        <v>35609</v>
      </c>
      <c r="H70" s="163">
        <v>34444</v>
      </c>
      <c r="I70" s="165">
        <f t="shared" ref="I70:I77" si="40">IFERROR(H70/G70-1,"-")</f>
        <v>-3.2716448088966232E-2</v>
      </c>
      <c r="J70" s="164">
        <f t="shared" si="37"/>
        <v>0.13205810819693675</v>
      </c>
      <c r="K70" s="162">
        <f t="shared" si="38"/>
        <v>-1165</v>
      </c>
      <c r="L70" s="163">
        <f t="shared" si="39"/>
        <v>4018</v>
      </c>
      <c r="M70" s="164">
        <f t="shared" si="36"/>
        <v>1.0770400722446111E-2</v>
      </c>
    </row>
    <row r="71" spans="2:13" x14ac:dyDescent="0.25">
      <c r="B71" s="162" t="s">
        <v>113</v>
      </c>
      <c r="C71" s="163">
        <v>9289</v>
      </c>
      <c r="D71" s="163">
        <v>8021</v>
      </c>
      <c r="E71" s="163">
        <v>2362</v>
      </c>
      <c r="F71" s="163">
        <v>5542</v>
      </c>
      <c r="G71" s="163">
        <v>6459</v>
      </c>
      <c r="H71" s="163">
        <v>6633</v>
      </c>
      <c r="I71" s="165">
        <f t="shared" si="40"/>
        <v>2.6939154667905196E-2</v>
      </c>
      <c r="J71" s="164">
        <f t="shared" si="37"/>
        <v>-0.17304575489340479</v>
      </c>
      <c r="K71" s="162">
        <f t="shared" si="38"/>
        <v>174</v>
      </c>
      <c r="L71" s="163">
        <f t="shared" si="39"/>
        <v>-1388</v>
      </c>
      <c r="M71" s="164">
        <f t="shared" si="36"/>
        <v>2.0740932525834701E-3</v>
      </c>
    </row>
    <row r="72" spans="2:13" x14ac:dyDescent="0.25">
      <c r="B72" s="162" t="s">
        <v>116</v>
      </c>
      <c r="C72" s="163">
        <v>4902</v>
      </c>
      <c r="D72" s="163">
        <v>7764</v>
      </c>
      <c r="E72" s="163">
        <v>2592</v>
      </c>
      <c r="F72" s="163">
        <v>11009</v>
      </c>
      <c r="G72" s="163">
        <v>10476</v>
      </c>
      <c r="H72" s="163">
        <v>13838</v>
      </c>
      <c r="I72" s="165">
        <f t="shared" si="40"/>
        <v>0.32092401680030536</v>
      </c>
      <c r="J72" s="164">
        <f t="shared" si="37"/>
        <v>0.78232869654817105</v>
      </c>
      <c r="K72" s="162">
        <f t="shared" si="38"/>
        <v>3362</v>
      </c>
      <c r="L72" s="163">
        <f t="shared" si="39"/>
        <v>6074</v>
      </c>
      <c r="M72" s="164">
        <f t="shared" si="36"/>
        <v>4.3270469514925464E-3</v>
      </c>
    </row>
    <row r="73" spans="2:13" x14ac:dyDescent="0.25">
      <c r="B73" s="162" t="s">
        <v>123</v>
      </c>
      <c r="C73" s="163">
        <v>1562</v>
      </c>
      <c r="D73" s="163">
        <v>1267</v>
      </c>
      <c r="E73" s="163">
        <v>258</v>
      </c>
      <c r="F73" s="163">
        <v>1360</v>
      </c>
      <c r="G73" s="163">
        <v>2515</v>
      </c>
      <c r="H73" s="163">
        <v>3267</v>
      </c>
      <c r="I73" s="165">
        <f t="shared" si="40"/>
        <v>0.29900596421471182</v>
      </c>
      <c r="J73" s="164">
        <f t="shared" si="37"/>
        <v>1.5785319652722967</v>
      </c>
      <c r="K73" s="162">
        <f t="shared" si="38"/>
        <v>752</v>
      </c>
      <c r="L73" s="163">
        <f t="shared" si="39"/>
        <v>2000</v>
      </c>
      <c r="M73" s="164">
        <f t="shared" si="36"/>
        <v>1.0215683184366345E-3</v>
      </c>
    </row>
    <row r="74" spans="2:13" x14ac:dyDescent="0.25">
      <c r="B74" s="162" t="s">
        <v>119</v>
      </c>
      <c r="C74" s="163">
        <v>2033</v>
      </c>
      <c r="D74" s="163">
        <v>1598</v>
      </c>
      <c r="E74" s="163">
        <v>729</v>
      </c>
      <c r="F74" s="163">
        <v>2196</v>
      </c>
      <c r="G74" s="163">
        <v>1917</v>
      </c>
      <c r="H74" s="163">
        <v>2865</v>
      </c>
      <c r="I74" s="165">
        <f t="shared" si="40"/>
        <v>0.49452269170579033</v>
      </c>
      <c r="J74" s="164">
        <f t="shared" si="37"/>
        <v>0.79286608260325409</v>
      </c>
      <c r="K74" s="162">
        <f t="shared" si="38"/>
        <v>948</v>
      </c>
      <c r="L74" s="163">
        <f t="shared" si="39"/>
        <v>1267</v>
      </c>
      <c r="M74" s="164">
        <f t="shared" si="36"/>
        <v>8.9586569706793942E-4</v>
      </c>
    </row>
    <row r="75" spans="2:13" x14ac:dyDescent="0.25">
      <c r="B75" s="162" t="s">
        <v>128</v>
      </c>
      <c r="C75" s="163">
        <v>897</v>
      </c>
      <c r="D75" s="163">
        <v>1183</v>
      </c>
      <c r="E75" s="163">
        <v>634</v>
      </c>
      <c r="F75" s="163">
        <v>897</v>
      </c>
      <c r="G75" s="163">
        <v>3209</v>
      </c>
      <c r="H75" s="163">
        <v>1645</v>
      </c>
      <c r="I75" s="165">
        <f t="shared" si="40"/>
        <v>-0.4873792458709878</v>
      </c>
      <c r="J75" s="164">
        <f t="shared" si="37"/>
        <v>0.39053254437869822</v>
      </c>
      <c r="K75" s="162">
        <f t="shared" si="38"/>
        <v>-1564</v>
      </c>
      <c r="L75" s="163">
        <f t="shared" si="39"/>
        <v>462</v>
      </c>
      <c r="M75" s="164">
        <f t="shared" si="36"/>
        <v>5.1438012973010832E-4</v>
      </c>
    </row>
    <row r="76" spans="2:13" x14ac:dyDescent="0.25">
      <c r="B76" s="162" t="s">
        <v>131</v>
      </c>
      <c r="C76" s="163">
        <v>1839</v>
      </c>
      <c r="D76" s="163">
        <v>1338</v>
      </c>
      <c r="E76" s="163">
        <v>781</v>
      </c>
      <c r="F76" s="163">
        <v>291</v>
      </c>
      <c r="G76" s="163">
        <v>930</v>
      </c>
      <c r="H76" s="163">
        <v>205</v>
      </c>
      <c r="I76" s="165">
        <f t="shared" si="40"/>
        <v>-0.77956989247311825</v>
      </c>
      <c r="J76" s="164">
        <f t="shared" si="37"/>
        <v>-0.84678624813153958</v>
      </c>
      <c r="K76" s="162">
        <f t="shared" si="38"/>
        <v>-725</v>
      </c>
      <c r="L76" s="163">
        <f t="shared" si="39"/>
        <v>-1133</v>
      </c>
      <c r="M76" s="164">
        <f t="shared" si="36"/>
        <v>6.4102083036274895E-5</v>
      </c>
    </row>
    <row r="77" spans="2:13" x14ac:dyDescent="0.25">
      <c r="B77" s="168" t="s">
        <v>145</v>
      </c>
      <c r="C77" s="169">
        <f t="shared" ref="C77:H77" si="41">C69-SUM(C70:C76)</f>
        <v>19328</v>
      </c>
      <c r="D77" s="169">
        <f t="shared" si="41"/>
        <v>17330</v>
      </c>
      <c r="E77" s="169">
        <f t="shared" si="41"/>
        <v>4636</v>
      </c>
      <c r="F77" s="169">
        <f t="shared" si="41"/>
        <v>21848</v>
      </c>
      <c r="G77" s="169">
        <f t="shared" si="41"/>
        <v>32028</v>
      </c>
      <c r="H77" s="169">
        <f t="shared" si="41"/>
        <v>36605</v>
      </c>
      <c r="I77" s="171">
        <f t="shared" si="40"/>
        <v>0.14290620706881474</v>
      </c>
      <c r="J77" s="170">
        <f t="shared" si="37"/>
        <v>1.1122331217541834</v>
      </c>
      <c r="K77" s="168">
        <f>H77-G77</f>
        <v>4577</v>
      </c>
      <c r="L77" s="169">
        <f t="shared" si="39"/>
        <v>19275</v>
      </c>
      <c r="M77" s="170">
        <f t="shared" si="36"/>
        <v>1.1446130485574843E-2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493210</v>
      </c>
      <c r="D79" s="176">
        <f t="shared" ref="D79:H79" si="42">D80+D83</f>
        <v>473735</v>
      </c>
      <c r="E79" s="176">
        <f t="shared" si="42"/>
        <v>147476</v>
      </c>
      <c r="F79" s="176">
        <f t="shared" si="42"/>
        <v>423670</v>
      </c>
      <c r="G79" s="176">
        <f t="shared" si="42"/>
        <v>487148</v>
      </c>
      <c r="H79" s="176">
        <f t="shared" si="42"/>
        <v>557192</v>
      </c>
      <c r="I79" s="177">
        <f>IFERROR(H79/G79-1,"-")</f>
        <v>0.14378381929105744</v>
      </c>
      <c r="J79" s="177">
        <f>IFERROR(H79/D79-1,"-")</f>
        <v>0.17616811086366857</v>
      </c>
      <c r="K79" s="176">
        <f>H79-G79</f>
        <v>70044</v>
      </c>
      <c r="L79" s="176">
        <f>H79-D79</f>
        <v>83457</v>
      </c>
      <c r="M79" s="177">
        <f t="shared" ref="M79:M91" si="43">H79/H$9</f>
        <v>0.17423008707877113</v>
      </c>
    </row>
    <row r="80" spans="2:13" x14ac:dyDescent="0.25">
      <c r="B80" s="157" t="s">
        <v>97</v>
      </c>
      <c r="C80" s="158">
        <v>225164</v>
      </c>
      <c r="D80" s="158">
        <v>220486</v>
      </c>
      <c r="E80" s="158">
        <v>63362</v>
      </c>
      <c r="F80" s="158">
        <v>217516</v>
      </c>
      <c r="G80" s="158">
        <v>224955</v>
      </c>
      <c r="H80" s="158">
        <v>237197</v>
      </c>
      <c r="I80" s="160">
        <f>IFERROR(H80/G80-1,"-")</f>
        <v>5.441977284345767E-2</v>
      </c>
      <c r="J80" s="159">
        <f t="shared" ref="J80:J91" si="44">IFERROR(H80/D80-1,"-")</f>
        <v>7.5791660241466552E-2</v>
      </c>
      <c r="K80" s="157">
        <f t="shared" ref="K80:K90" si="45">H80-G80</f>
        <v>12242</v>
      </c>
      <c r="L80" s="158">
        <f t="shared" ref="L80:L91" si="46">H80-D80</f>
        <v>16711</v>
      </c>
      <c r="M80" s="159">
        <f t="shared" si="43"/>
        <v>7.4169862390025834E-2</v>
      </c>
    </row>
    <row r="81" spans="2:13" x14ac:dyDescent="0.25">
      <c r="B81" s="162" t="s">
        <v>103</v>
      </c>
      <c r="C81" s="163">
        <v>51682</v>
      </c>
      <c r="D81" s="163">
        <v>37912</v>
      </c>
      <c r="E81" s="163">
        <v>12845</v>
      </c>
      <c r="F81" s="163">
        <v>52132</v>
      </c>
      <c r="G81" s="163">
        <v>48829</v>
      </c>
      <c r="H81" s="163">
        <v>58314</v>
      </c>
      <c r="I81" s="165">
        <f>IFERROR(H81/G81-1,"-")</f>
        <v>0.19424931905220255</v>
      </c>
      <c r="J81" s="164">
        <f t="shared" si="44"/>
        <v>0.53814095800801853</v>
      </c>
      <c r="K81" s="162">
        <f t="shared" si="45"/>
        <v>9485</v>
      </c>
      <c r="L81" s="163">
        <f t="shared" si="46"/>
        <v>20402</v>
      </c>
      <c r="M81" s="164">
        <f t="shared" si="43"/>
        <v>1.8234384732572363E-2</v>
      </c>
    </row>
    <row r="82" spans="2:13" x14ac:dyDescent="0.25">
      <c r="B82" s="162" t="s">
        <v>100</v>
      </c>
      <c r="C82" s="163">
        <v>173482</v>
      </c>
      <c r="D82" s="163">
        <v>182574</v>
      </c>
      <c r="E82" s="163">
        <v>50517</v>
      </c>
      <c r="F82" s="163">
        <v>165384</v>
      </c>
      <c r="G82" s="163">
        <v>176126</v>
      </c>
      <c r="H82" s="163">
        <v>178883</v>
      </c>
      <c r="I82" s="165">
        <f>IFERROR(H82/G82-1,"-")</f>
        <v>1.565356619692726E-2</v>
      </c>
      <c r="J82" s="164">
        <f t="shared" si="44"/>
        <v>-2.0216460175052298E-2</v>
      </c>
      <c r="K82" s="162">
        <f t="shared" si="45"/>
        <v>2757</v>
      </c>
      <c r="L82" s="163">
        <f t="shared" si="46"/>
        <v>-3691</v>
      </c>
      <c r="M82" s="164">
        <f t="shared" si="43"/>
        <v>5.5935477657453478E-2</v>
      </c>
    </row>
    <row r="83" spans="2:13" x14ac:dyDescent="0.25">
      <c r="B83" s="157" t="s">
        <v>107</v>
      </c>
      <c r="C83" s="158">
        <v>268046</v>
      </c>
      <c r="D83" s="158">
        <v>253249</v>
      </c>
      <c r="E83" s="158">
        <v>84114</v>
      </c>
      <c r="F83" s="158">
        <v>206154</v>
      </c>
      <c r="G83" s="158">
        <v>262193</v>
      </c>
      <c r="H83" s="158">
        <v>319995</v>
      </c>
      <c r="I83" s="160">
        <f>IFERROR(H83/G83-1,"-")</f>
        <v>0.22045592368980094</v>
      </c>
      <c r="J83" s="159">
        <f t="shared" si="44"/>
        <v>0.26355878996560689</v>
      </c>
      <c r="K83" s="157">
        <f t="shared" si="45"/>
        <v>57802</v>
      </c>
      <c r="L83" s="158">
        <f t="shared" si="46"/>
        <v>66746</v>
      </c>
      <c r="M83" s="159">
        <f t="shared" si="43"/>
        <v>0.1000602246887453</v>
      </c>
    </row>
    <row r="84" spans="2:13" x14ac:dyDescent="0.25">
      <c r="B84" s="162" t="s">
        <v>110</v>
      </c>
      <c r="C84" s="163">
        <v>39304</v>
      </c>
      <c r="D84" s="163">
        <v>46406</v>
      </c>
      <c r="E84" s="163">
        <v>16144</v>
      </c>
      <c r="F84" s="163">
        <v>44073</v>
      </c>
      <c r="G84" s="163">
        <v>58110</v>
      </c>
      <c r="H84" s="163">
        <v>70739</v>
      </c>
      <c r="I84" s="165">
        <f t="shared" ref="I84:I91" si="47">IFERROR(H84/G84-1,"-")</f>
        <v>0.21732920323524341</v>
      </c>
      <c r="J84" s="164">
        <f t="shared" si="44"/>
        <v>0.52435029953023315</v>
      </c>
      <c r="K84" s="162">
        <f t="shared" si="45"/>
        <v>12629</v>
      </c>
      <c r="L84" s="163">
        <f t="shared" si="46"/>
        <v>24333</v>
      </c>
      <c r="M84" s="164">
        <f t="shared" si="43"/>
        <v>2.2119596350746586E-2</v>
      </c>
    </row>
    <row r="85" spans="2:13" x14ac:dyDescent="0.25">
      <c r="B85" s="162" t="s">
        <v>113</v>
      </c>
      <c r="C85" s="163">
        <v>123881</v>
      </c>
      <c r="D85" s="163">
        <v>101891</v>
      </c>
      <c r="E85" s="163">
        <v>30159</v>
      </c>
      <c r="F85" s="163">
        <v>66273</v>
      </c>
      <c r="G85" s="163">
        <v>77508</v>
      </c>
      <c r="H85" s="163">
        <v>86026</v>
      </c>
      <c r="I85" s="165">
        <f t="shared" si="47"/>
        <v>0.1098983330752954</v>
      </c>
      <c r="J85" s="164">
        <f t="shared" si="44"/>
        <v>-0.15570560697215652</v>
      </c>
      <c r="K85" s="162">
        <f t="shared" si="45"/>
        <v>8518</v>
      </c>
      <c r="L85" s="163">
        <f t="shared" si="46"/>
        <v>-15865</v>
      </c>
      <c r="M85" s="164">
        <f t="shared" si="43"/>
        <v>2.6899735586724802E-2</v>
      </c>
    </row>
    <row r="86" spans="2:13" x14ac:dyDescent="0.25">
      <c r="B86" s="162" t="s">
        <v>116</v>
      </c>
      <c r="C86" s="163">
        <v>13721</v>
      </c>
      <c r="D86" s="163">
        <v>15440</v>
      </c>
      <c r="E86" s="163">
        <v>5720</v>
      </c>
      <c r="F86" s="163">
        <v>18921</v>
      </c>
      <c r="G86" s="163">
        <v>26888</v>
      </c>
      <c r="H86" s="163">
        <v>39888</v>
      </c>
      <c r="I86" s="165">
        <f t="shared" si="47"/>
        <v>0.48348705742338582</v>
      </c>
      <c r="J86" s="164">
        <f t="shared" si="44"/>
        <v>1.5834196891191712</v>
      </c>
      <c r="K86" s="162">
        <f t="shared" si="45"/>
        <v>13000</v>
      </c>
      <c r="L86" s="163">
        <f t="shared" si="46"/>
        <v>24448</v>
      </c>
      <c r="M86" s="164">
        <f t="shared" si="43"/>
        <v>1.2472701893419187E-2</v>
      </c>
    </row>
    <row r="87" spans="2:13" x14ac:dyDescent="0.25">
      <c r="B87" s="162" t="s">
        <v>123</v>
      </c>
      <c r="C87" s="163">
        <v>6069</v>
      </c>
      <c r="D87" s="163">
        <v>4756</v>
      </c>
      <c r="E87" s="163">
        <v>1339</v>
      </c>
      <c r="F87" s="163">
        <v>3967</v>
      </c>
      <c r="G87" s="163">
        <v>5102</v>
      </c>
      <c r="H87" s="163">
        <v>9067</v>
      </c>
      <c r="I87" s="165">
        <f t="shared" si="47"/>
        <v>0.77714621716973742</v>
      </c>
      <c r="J87" s="164">
        <f t="shared" si="44"/>
        <v>0.90643397813288473</v>
      </c>
      <c r="K87" s="162">
        <f t="shared" si="45"/>
        <v>3965</v>
      </c>
      <c r="L87" s="163">
        <f t="shared" si="46"/>
        <v>4311</v>
      </c>
      <c r="M87" s="164">
        <f t="shared" si="43"/>
        <v>2.8351882287312416E-3</v>
      </c>
    </row>
    <row r="88" spans="2:13" x14ac:dyDescent="0.25">
      <c r="B88" s="162" t="s">
        <v>119</v>
      </c>
      <c r="C88" s="163">
        <v>4725</v>
      </c>
      <c r="D88" s="163">
        <v>4424</v>
      </c>
      <c r="E88" s="163">
        <v>1599</v>
      </c>
      <c r="F88" s="163">
        <v>3647</v>
      </c>
      <c r="G88" s="163">
        <v>4571</v>
      </c>
      <c r="H88" s="163">
        <v>5773</v>
      </c>
      <c r="I88" s="165">
        <f t="shared" si="47"/>
        <v>0.26296215270181578</v>
      </c>
      <c r="J88" s="164">
        <f t="shared" si="44"/>
        <v>0.30492766726943943</v>
      </c>
      <c r="K88" s="162">
        <f t="shared" si="45"/>
        <v>1202</v>
      </c>
      <c r="L88" s="163">
        <f t="shared" si="46"/>
        <v>1349</v>
      </c>
      <c r="M88" s="164">
        <f t="shared" si="43"/>
        <v>1.8051771969190976E-3</v>
      </c>
    </row>
    <row r="89" spans="2:13" x14ac:dyDescent="0.25">
      <c r="B89" s="162" t="s">
        <v>128</v>
      </c>
      <c r="C89" s="163">
        <v>2100</v>
      </c>
      <c r="D89" s="163">
        <v>2595</v>
      </c>
      <c r="E89" s="163">
        <v>1697</v>
      </c>
      <c r="F89" s="163">
        <v>1992</v>
      </c>
      <c r="G89" s="163">
        <v>2564</v>
      </c>
      <c r="H89" s="163">
        <v>2547</v>
      </c>
      <c r="I89" s="165">
        <f t="shared" si="47"/>
        <v>-6.6302652106083881E-3</v>
      </c>
      <c r="J89" s="164">
        <f t="shared" si="44"/>
        <v>-1.8497109826589586E-2</v>
      </c>
      <c r="K89" s="162">
        <f t="shared" si="45"/>
        <v>-17</v>
      </c>
      <c r="L89" s="163">
        <f t="shared" si="46"/>
        <v>-48</v>
      </c>
      <c r="M89" s="164">
        <f t="shared" si="43"/>
        <v>7.9642929508971793E-4</v>
      </c>
    </row>
    <row r="90" spans="2:13" x14ac:dyDescent="0.25">
      <c r="B90" s="162" t="s">
        <v>131</v>
      </c>
      <c r="C90" s="163">
        <v>4907</v>
      </c>
      <c r="D90" s="163">
        <v>4041</v>
      </c>
      <c r="E90" s="163">
        <v>2284</v>
      </c>
      <c r="F90" s="163">
        <v>1771</v>
      </c>
      <c r="G90" s="163">
        <v>2587</v>
      </c>
      <c r="H90" s="163">
        <v>3118</v>
      </c>
      <c r="I90" s="165">
        <f t="shared" si="47"/>
        <v>0.20525705450328569</v>
      </c>
      <c r="J90" s="164">
        <f t="shared" si="44"/>
        <v>-0.2284088097005692</v>
      </c>
      <c r="K90" s="162">
        <f t="shared" si="45"/>
        <v>531</v>
      </c>
      <c r="L90" s="163">
        <f t="shared" si="46"/>
        <v>-923</v>
      </c>
      <c r="M90" s="164">
        <f t="shared" si="43"/>
        <v>9.7497704832734215E-4</v>
      </c>
    </row>
    <row r="91" spans="2:13" x14ac:dyDescent="0.25">
      <c r="B91" s="168" t="s">
        <v>145</v>
      </c>
      <c r="C91" s="169">
        <f t="shared" ref="C91:H91" si="48">C83-SUM(C84:C90)</f>
        <v>73339</v>
      </c>
      <c r="D91" s="169">
        <f t="shared" si="48"/>
        <v>73696</v>
      </c>
      <c r="E91" s="169">
        <f t="shared" si="48"/>
        <v>25172</v>
      </c>
      <c r="F91" s="169">
        <f t="shared" si="48"/>
        <v>65510</v>
      </c>
      <c r="G91" s="169">
        <f t="shared" si="48"/>
        <v>84863</v>
      </c>
      <c r="H91" s="169">
        <f t="shared" si="48"/>
        <v>102837</v>
      </c>
      <c r="I91" s="171">
        <f t="shared" si="47"/>
        <v>0.211800195609394</v>
      </c>
      <c r="J91" s="170">
        <f t="shared" si="44"/>
        <v>0.39542173252279644</v>
      </c>
      <c r="K91" s="168">
        <f>H91-G91</f>
        <v>17974</v>
      </c>
      <c r="L91" s="169">
        <f t="shared" si="46"/>
        <v>29141</v>
      </c>
      <c r="M91" s="170">
        <f t="shared" si="43"/>
        <v>3.2156419088787323E-2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38635</v>
      </c>
      <c r="D93" s="176">
        <f t="shared" ref="D93:H93" si="49">D94+D97</f>
        <v>39423</v>
      </c>
      <c r="E93" s="176">
        <f t="shared" si="49"/>
        <v>17295</v>
      </c>
      <c r="F93" s="176">
        <f t="shared" si="49"/>
        <v>37456</v>
      </c>
      <c r="G93" s="176">
        <f t="shared" si="49"/>
        <v>44189</v>
      </c>
      <c r="H93" s="176">
        <f t="shared" si="49"/>
        <v>41777</v>
      </c>
      <c r="I93" s="177">
        <f>IFERROR(H93/G93-1,"-")</f>
        <v>-5.4583719930299424E-2</v>
      </c>
      <c r="J93" s="177">
        <f>IFERROR(H93/D93-1,"-")</f>
        <v>5.9711336022119088E-2</v>
      </c>
      <c r="K93" s="176">
        <f>H93-G93</f>
        <v>-2412</v>
      </c>
      <c r="L93" s="176">
        <f>H93-D93</f>
        <v>2354</v>
      </c>
      <c r="M93" s="177">
        <f t="shared" ref="M93:M105" si="50">H93/H$9</f>
        <v>1.306337913661686E-2</v>
      </c>
    </row>
    <row r="94" spans="2:13" x14ac:dyDescent="0.25">
      <c r="B94" s="157" t="s">
        <v>97</v>
      </c>
      <c r="C94" s="158">
        <v>24706</v>
      </c>
      <c r="D94" s="158">
        <v>26258</v>
      </c>
      <c r="E94" s="158">
        <v>11031</v>
      </c>
      <c r="F94" s="158">
        <v>24786</v>
      </c>
      <c r="G94" s="158">
        <v>29860</v>
      </c>
      <c r="H94" s="158">
        <v>26153</v>
      </c>
      <c r="I94" s="160">
        <f>IFERROR(H94/G94-1,"-")</f>
        <v>-0.12414601473543196</v>
      </c>
      <c r="J94" s="159">
        <f t="shared" ref="J94:J105" si="51">IFERROR(H94/D94-1,"-")</f>
        <v>-3.9987813237870595E-3</v>
      </c>
      <c r="K94" s="157">
        <f t="shared" ref="K94:K104" si="52">H94-G94</f>
        <v>-3707</v>
      </c>
      <c r="L94" s="158">
        <f t="shared" ref="L94:L105" si="53">H94-D94</f>
        <v>-105</v>
      </c>
      <c r="M94" s="159">
        <f t="shared" si="50"/>
        <v>8.1778623299887682E-3</v>
      </c>
    </row>
    <row r="95" spans="2:13" x14ac:dyDescent="0.25">
      <c r="B95" s="162" t="s">
        <v>103</v>
      </c>
      <c r="C95" s="163">
        <v>12054</v>
      </c>
      <c r="D95" s="163">
        <v>12910</v>
      </c>
      <c r="E95" s="163">
        <v>5930</v>
      </c>
      <c r="F95" s="163">
        <v>11891</v>
      </c>
      <c r="G95" s="163">
        <v>9535</v>
      </c>
      <c r="H95" s="163">
        <v>8202</v>
      </c>
      <c r="I95" s="165">
        <f>IFERROR(H95/G95-1,"-")</f>
        <v>-0.13980073413738858</v>
      </c>
      <c r="J95" s="164">
        <f t="shared" si="51"/>
        <v>-0.36467854376452358</v>
      </c>
      <c r="K95" s="162">
        <f t="shared" si="52"/>
        <v>-1333</v>
      </c>
      <c r="L95" s="163">
        <f t="shared" si="53"/>
        <v>-4708</v>
      </c>
      <c r="M95" s="164">
        <f t="shared" si="50"/>
        <v>2.5647087076269598E-3</v>
      </c>
    </row>
    <row r="96" spans="2:13" x14ac:dyDescent="0.25">
      <c r="B96" s="162" t="s">
        <v>100</v>
      </c>
      <c r="C96" s="163">
        <v>12652</v>
      </c>
      <c r="D96" s="163">
        <v>13348</v>
      </c>
      <c r="E96" s="163">
        <v>5101</v>
      </c>
      <c r="F96" s="163">
        <v>12895</v>
      </c>
      <c r="G96" s="163">
        <v>20325</v>
      </c>
      <c r="H96" s="163">
        <v>17951</v>
      </c>
      <c r="I96" s="165">
        <f>IFERROR(H96/G96-1,"-")</f>
        <v>-0.11680196801968024</v>
      </c>
      <c r="J96" s="164">
        <f t="shared" si="51"/>
        <v>0.34484566976326048</v>
      </c>
      <c r="K96" s="162">
        <f t="shared" si="52"/>
        <v>-2374</v>
      </c>
      <c r="L96" s="163">
        <f t="shared" si="53"/>
        <v>4603</v>
      </c>
      <c r="M96" s="164">
        <f t="shared" si="50"/>
        <v>5.613153622361808E-3</v>
      </c>
    </row>
    <row r="97" spans="2:13" x14ac:dyDescent="0.25">
      <c r="B97" s="157" t="s">
        <v>107</v>
      </c>
      <c r="C97" s="158">
        <v>13929</v>
      </c>
      <c r="D97" s="158">
        <v>13165</v>
      </c>
      <c r="E97" s="158">
        <v>6264</v>
      </c>
      <c r="F97" s="158">
        <v>12670</v>
      </c>
      <c r="G97" s="158">
        <v>14329</v>
      </c>
      <c r="H97" s="158">
        <v>15624</v>
      </c>
      <c r="I97" s="160">
        <f>IFERROR(H97/G97-1,"-")</f>
        <v>9.0376160234489467E-2</v>
      </c>
      <c r="J97" s="159">
        <f t="shared" si="51"/>
        <v>0.18678313710596273</v>
      </c>
      <c r="K97" s="157">
        <f t="shared" si="52"/>
        <v>1295</v>
      </c>
      <c r="L97" s="158">
        <f t="shared" si="53"/>
        <v>2459</v>
      </c>
      <c r="M97" s="159">
        <f t="shared" si="50"/>
        <v>4.8855168066280928E-3</v>
      </c>
    </row>
    <row r="98" spans="2:13" x14ac:dyDescent="0.25">
      <c r="B98" s="162" t="s">
        <v>110</v>
      </c>
      <c r="C98" s="163">
        <v>1655</v>
      </c>
      <c r="D98" s="163">
        <v>1768</v>
      </c>
      <c r="E98" s="163">
        <v>1042</v>
      </c>
      <c r="F98" s="163">
        <v>1661</v>
      </c>
      <c r="G98" s="163">
        <v>2018</v>
      </c>
      <c r="H98" s="163">
        <v>2246</v>
      </c>
      <c r="I98" s="165">
        <f t="shared" ref="I98:I105" si="54">IFERROR(H98/G98-1,"-")</f>
        <v>0.11298315163528239</v>
      </c>
      <c r="J98" s="164">
        <f t="shared" si="51"/>
        <v>0.27036199095022617</v>
      </c>
      <c r="K98" s="162">
        <f t="shared" si="52"/>
        <v>228</v>
      </c>
      <c r="L98" s="163">
        <f t="shared" si="53"/>
        <v>478</v>
      </c>
      <c r="M98" s="164">
        <f t="shared" si="50"/>
        <v>7.0230867560718739E-4</v>
      </c>
    </row>
    <row r="99" spans="2:13" x14ac:dyDescent="0.25">
      <c r="B99" s="162" t="s">
        <v>113</v>
      </c>
      <c r="C99" s="163">
        <v>3049</v>
      </c>
      <c r="D99" s="163">
        <v>2593</v>
      </c>
      <c r="E99" s="163">
        <v>1199</v>
      </c>
      <c r="F99" s="163">
        <v>2396</v>
      </c>
      <c r="G99" s="163">
        <v>2589</v>
      </c>
      <c r="H99" s="163">
        <v>3010</v>
      </c>
      <c r="I99" s="165">
        <f t="shared" si="54"/>
        <v>0.16261104673619164</v>
      </c>
      <c r="J99" s="164">
        <f t="shared" si="51"/>
        <v>0.16081758580794436</v>
      </c>
      <c r="K99" s="162">
        <f t="shared" si="52"/>
        <v>421</v>
      </c>
      <c r="L99" s="163">
        <f t="shared" si="53"/>
        <v>417</v>
      </c>
      <c r="M99" s="164">
        <f t="shared" si="50"/>
        <v>9.4120619482530464E-4</v>
      </c>
    </row>
    <row r="100" spans="2:13" x14ac:dyDescent="0.25">
      <c r="B100" s="162" t="s">
        <v>116</v>
      </c>
      <c r="C100" s="163">
        <v>3051</v>
      </c>
      <c r="D100" s="163">
        <v>2809</v>
      </c>
      <c r="E100" s="163">
        <v>1494</v>
      </c>
      <c r="F100" s="163">
        <v>2543</v>
      </c>
      <c r="G100" s="163">
        <v>2839</v>
      </c>
      <c r="H100" s="163">
        <v>2752</v>
      </c>
      <c r="I100" s="165">
        <f t="shared" si="54"/>
        <v>-3.0644593166607947E-2</v>
      </c>
      <c r="J100" s="164">
        <f t="shared" si="51"/>
        <v>-2.0291918832324618E-2</v>
      </c>
      <c r="K100" s="162">
        <f t="shared" si="52"/>
        <v>-87</v>
      </c>
      <c r="L100" s="163">
        <f t="shared" si="53"/>
        <v>-57</v>
      </c>
      <c r="M100" s="164">
        <f t="shared" si="50"/>
        <v>8.6053137812599275E-4</v>
      </c>
    </row>
    <row r="101" spans="2:13" x14ac:dyDescent="0.25">
      <c r="B101" s="162" t="s">
        <v>123</v>
      </c>
      <c r="C101" s="163">
        <v>392</v>
      </c>
      <c r="D101" s="163">
        <v>442</v>
      </c>
      <c r="E101" s="163">
        <v>280</v>
      </c>
      <c r="F101" s="163">
        <v>886</v>
      </c>
      <c r="G101" s="163">
        <v>646</v>
      </c>
      <c r="H101" s="163">
        <v>701</v>
      </c>
      <c r="I101" s="165">
        <f t="shared" si="54"/>
        <v>8.5139318885449011E-2</v>
      </c>
      <c r="J101" s="164">
        <f t="shared" si="51"/>
        <v>0.58597285067873295</v>
      </c>
      <c r="K101" s="162">
        <f t="shared" si="52"/>
        <v>55</v>
      </c>
      <c r="L101" s="163">
        <f t="shared" si="53"/>
        <v>259</v>
      </c>
      <c r="M101" s="164">
        <f t="shared" si="50"/>
        <v>2.1919785467526198E-4</v>
      </c>
    </row>
    <row r="102" spans="2:13" x14ac:dyDescent="0.25">
      <c r="B102" s="162" t="s">
        <v>119</v>
      </c>
      <c r="C102" s="163">
        <v>331</v>
      </c>
      <c r="D102" s="163">
        <v>373</v>
      </c>
      <c r="E102" s="163">
        <v>217</v>
      </c>
      <c r="F102" s="163">
        <v>523</v>
      </c>
      <c r="G102" s="163">
        <v>426</v>
      </c>
      <c r="H102" s="163">
        <v>639</v>
      </c>
      <c r="I102" s="165">
        <f t="shared" si="54"/>
        <v>0.5</v>
      </c>
      <c r="J102" s="164">
        <f t="shared" si="51"/>
        <v>0.71313672922252014</v>
      </c>
      <c r="K102" s="162">
        <f t="shared" si="52"/>
        <v>213</v>
      </c>
      <c r="L102" s="163">
        <f t="shared" si="53"/>
        <v>266</v>
      </c>
      <c r="M102" s="164">
        <f t="shared" si="50"/>
        <v>1.9981088322038859E-4</v>
      </c>
    </row>
    <row r="103" spans="2:13" x14ac:dyDescent="0.25">
      <c r="B103" s="162" t="s">
        <v>128</v>
      </c>
      <c r="C103" s="163">
        <v>98</v>
      </c>
      <c r="D103" s="163">
        <v>107</v>
      </c>
      <c r="E103" s="163">
        <v>114</v>
      </c>
      <c r="F103" s="163">
        <v>222</v>
      </c>
      <c r="G103" s="163">
        <v>106</v>
      </c>
      <c r="H103" s="163">
        <v>178</v>
      </c>
      <c r="I103" s="165">
        <f t="shared" si="54"/>
        <v>0.679245283018868</v>
      </c>
      <c r="J103" s="164">
        <f t="shared" si="51"/>
        <v>0.66355140186915884</v>
      </c>
      <c r="K103" s="162">
        <f t="shared" si="52"/>
        <v>72</v>
      </c>
      <c r="L103" s="163">
        <f t="shared" si="53"/>
        <v>71</v>
      </c>
      <c r="M103" s="164">
        <f t="shared" si="50"/>
        <v>5.5659369660765523E-5</v>
      </c>
    </row>
    <row r="104" spans="2:13" x14ac:dyDescent="0.25">
      <c r="B104" s="162" t="s">
        <v>131</v>
      </c>
      <c r="C104" s="163">
        <v>239</v>
      </c>
      <c r="D104" s="163">
        <v>146</v>
      </c>
      <c r="E104" s="163">
        <v>66</v>
      </c>
      <c r="F104" s="163">
        <v>114</v>
      </c>
      <c r="G104" s="163">
        <v>190</v>
      </c>
      <c r="H104" s="163">
        <v>282</v>
      </c>
      <c r="I104" s="165">
        <f t="shared" si="54"/>
        <v>0.48421052631578942</v>
      </c>
      <c r="J104" s="164">
        <f t="shared" si="51"/>
        <v>0.93150684931506844</v>
      </c>
      <c r="K104" s="162">
        <f t="shared" si="52"/>
        <v>92</v>
      </c>
      <c r="L104" s="163">
        <f t="shared" si="53"/>
        <v>136</v>
      </c>
      <c r="M104" s="164">
        <f t="shared" si="50"/>
        <v>8.8179450810875714E-5</v>
      </c>
    </row>
    <row r="105" spans="2:13" x14ac:dyDescent="0.25">
      <c r="B105" s="168" t="s">
        <v>145</v>
      </c>
      <c r="C105" s="169">
        <f t="shared" ref="C105:H105" si="55">C97-SUM(C98:C104)</f>
        <v>5114</v>
      </c>
      <c r="D105" s="169">
        <f t="shared" si="55"/>
        <v>4927</v>
      </c>
      <c r="E105" s="169">
        <f t="shared" si="55"/>
        <v>1852</v>
      </c>
      <c r="F105" s="169">
        <f t="shared" si="55"/>
        <v>4325</v>
      </c>
      <c r="G105" s="169">
        <f t="shared" si="55"/>
        <v>5515</v>
      </c>
      <c r="H105" s="169">
        <f t="shared" si="55"/>
        <v>5816</v>
      </c>
      <c r="I105" s="171">
        <f t="shared" si="54"/>
        <v>5.4578422484134137E-2</v>
      </c>
      <c r="J105" s="170">
        <f t="shared" si="51"/>
        <v>0.18043434138420955</v>
      </c>
      <c r="K105" s="168">
        <f>H105-G105</f>
        <v>301</v>
      </c>
      <c r="L105" s="169">
        <f t="shared" si="53"/>
        <v>889</v>
      </c>
      <c r="M105" s="170">
        <f t="shared" si="50"/>
        <v>1.8186229997023161E-3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63183</v>
      </c>
      <c r="D107" s="176">
        <f t="shared" ref="D107:H107" si="56">D108+D111</f>
        <v>63582</v>
      </c>
      <c r="E107" s="176">
        <f t="shared" si="56"/>
        <v>45963</v>
      </c>
      <c r="F107" s="176">
        <f t="shared" si="56"/>
        <v>124607</v>
      </c>
      <c r="G107" s="176">
        <f t="shared" si="56"/>
        <v>163429</v>
      </c>
      <c r="H107" s="176">
        <f t="shared" si="56"/>
        <v>157299</v>
      </c>
      <c r="I107" s="177">
        <f>IFERROR(H107/G107-1,"-")</f>
        <v>-3.7508642896915467E-2</v>
      </c>
      <c r="J107" s="177">
        <f>IFERROR(H107/D107-1,"-")</f>
        <v>1.4739548928942154</v>
      </c>
      <c r="K107" s="176">
        <f>H107-G107</f>
        <v>-6130</v>
      </c>
      <c r="L107" s="176">
        <f>H107-D107</f>
        <v>93717</v>
      </c>
      <c r="M107" s="177">
        <f t="shared" ref="M107:M119" si="57">H107/H$9</f>
        <v>4.9186310046453685E-2</v>
      </c>
    </row>
    <row r="108" spans="2:13" x14ac:dyDescent="0.25">
      <c r="B108" s="157" t="s">
        <v>97</v>
      </c>
      <c r="C108" s="158">
        <v>12496</v>
      </c>
      <c r="D108" s="158">
        <v>13571</v>
      </c>
      <c r="E108" s="158">
        <v>22313</v>
      </c>
      <c r="F108" s="158">
        <v>31290</v>
      </c>
      <c r="G108" s="158">
        <v>37406</v>
      </c>
      <c r="H108" s="158">
        <v>35367</v>
      </c>
      <c r="I108" s="160">
        <f>IFERROR(H108/G108-1,"-")</f>
        <v>-5.4509971662300205E-2</v>
      </c>
      <c r="J108" s="159">
        <f t="shared" ref="J108:J119" si="58">IFERROR(H108/D108-1,"-")</f>
        <v>1.6060717706874952</v>
      </c>
      <c r="K108" s="157">
        <f t="shared" ref="K108:K118" si="59">H108-G108</f>
        <v>-2039</v>
      </c>
      <c r="L108" s="158">
        <f t="shared" ref="L108:L119" si="60">H108-D108</f>
        <v>21796</v>
      </c>
      <c r="M108" s="159">
        <f t="shared" si="57"/>
        <v>1.1059016442653339E-2</v>
      </c>
    </row>
    <row r="109" spans="2:13" x14ac:dyDescent="0.25">
      <c r="B109" s="162" t="s">
        <v>103</v>
      </c>
      <c r="C109" s="163">
        <v>2063</v>
      </c>
      <c r="D109" s="163">
        <v>2488</v>
      </c>
      <c r="E109" s="163">
        <v>606</v>
      </c>
      <c r="F109" s="163">
        <v>8698</v>
      </c>
      <c r="G109" s="163">
        <v>12435</v>
      </c>
      <c r="H109" s="163">
        <v>10145</v>
      </c>
      <c r="I109" s="165">
        <f>IFERROR(H109/G109-1,"-")</f>
        <v>-0.18415761962203459</v>
      </c>
      <c r="J109" s="164">
        <f t="shared" si="58"/>
        <v>3.077572347266881</v>
      </c>
      <c r="K109" s="162">
        <f t="shared" si="59"/>
        <v>-2290</v>
      </c>
      <c r="L109" s="163">
        <f t="shared" si="60"/>
        <v>7657</v>
      </c>
      <c r="M109" s="164">
        <f t="shared" si="57"/>
        <v>3.172271377575653E-3</v>
      </c>
    </row>
    <row r="110" spans="2:13" x14ac:dyDescent="0.25">
      <c r="B110" s="162" t="s">
        <v>100</v>
      </c>
      <c r="C110" s="163">
        <v>10433</v>
      </c>
      <c r="D110" s="163">
        <v>11083</v>
      </c>
      <c r="E110" s="163">
        <v>21707</v>
      </c>
      <c r="F110" s="163">
        <v>22592</v>
      </c>
      <c r="G110" s="163">
        <v>24971</v>
      </c>
      <c r="H110" s="163">
        <v>25222</v>
      </c>
      <c r="I110" s="165">
        <f>IFERROR(H110/G110-1,"-")</f>
        <v>1.0051659925513601E-2</v>
      </c>
      <c r="J110" s="164">
        <f t="shared" si="58"/>
        <v>1.2757376161689074</v>
      </c>
      <c r="K110" s="162">
        <f t="shared" si="59"/>
        <v>251</v>
      </c>
      <c r="L110" s="163">
        <f t="shared" si="60"/>
        <v>14139</v>
      </c>
      <c r="M110" s="164">
        <f t="shared" si="57"/>
        <v>7.8867450650776851E-3</v>
      </c>
    </row>
    <row r="111" spans="2:13" x14ac:dyDescent="0.25">
      <c r="B111" s="157" t="s">
        <v>107</v>
      </c>
      <c r="C111" s="158">
        <v>50687</v>
      </c>
      <c r="D111" s="158">
        <v>50011</v>
      </c>
      <c r="E111" s="158">
        <v>23650</v>
      </c>
      <c r="F111" s="158">
        <v>93317</v>
      </c>
      <c r="G111" s="158">
        <v>126023</v>
      </c>
      <c r="H111" s="158">
        <v>121932</v>
      </c>
      <c r="I111" s="160">
        <f>IFERROR(H111/G111-1,"-")</f>
        <v>-3.2462328305150612E-2</v>
      </c>
      <c r="J111" s="159">
        <f t="shared" si="58"/>
        <v>1.4381036172042152</v>
      </c>
      <c r="K111" s="157">
        <f t="shared" si="59"/>
        <v>-4091</v>
      </c>
      <c r="L111" s="158">
        <f t="shared" si="60"/>
        <v>71921</v>
      </c>
      <c r="M111" s="159">
        <f t="shared" si="57"/>
        <v>3.812729360380035E-2</v>
      </c>
    </row>
    <row r="112" spans="2:13" x14ac:dyDescent="0.25">
      <c r="B112" s="162" t="s">
        <v>110</v>
      </c>
      <c r="C112" s="163">
        <v>26886</v>
      </c>
      <c r="D112" s="163">
        <v>28201</v>
      </c>
      <c r="E112" s="163">
        <v>11536</v>
      </c>
      <c r="F112" s="163">
        <v>56042</v>
      </c>
      <c r="G112" s="163">
        <v>83042</v>
      </c>
      <c r="H112" s="163">
        <v>76715</v>
      </c>
      <c r="I112" s="165">
        <f t="shared" ref="I112:I119" si="61">IFERROR(H112/G112-1,"-")</f>
        <v>-7.6190361503817305E-2</v>
      </c>
      <c r="J112" s="164">
        <f t="shared" si="58"/>
        <v>1.7202936066096948</v>
      </c>
      <c r="K112" s="162">
        <f t="shared" si="59"/>
        <v>-6327</v>
      </c>
      <c r="L112" s="163">
        <f t="shared" si="60"/>
        <v>48514</v>
      </c>
      <c r="M112" s="164">
        <f t="shared" si="57"/>
        <v>2.3988250244525996E-2</v>
      </c>
    </row>
    <row r="113" spans="2:13" x14ac:dyDescent="0.25">
      <c r="B113" s="162" t="s">
        <v>113</v>
      </c>
      <c r="C113" s="163">
        <v>3868</v>
      </c>
      <c r="D113" s="163">
        <v>3326</v>
      </c>
      <c r="E113" s="163">
        <v>1861</v>
      </c>
      <c r="F113" s="163">
        <v>4079</v>
      </c>
      <c r="G113" s="163">
        <v>5399</v>
      </c>
      <c r="H113" s="163">
        <v>5111</v>
      </c>
      <c r="I113" s="165">
        <f t="shared" si="61"/>
        <v>-5.3343211705871418E-2</v>
      </c>
      <c r="J113" s="164">
        <f t="shared" si="58"/>
        <v>0.53668069753457615</v>
      </c>
      <c r="K113" s="162">
        <f t="shared" si="59"/>
        <v>-288</v>
      </c>
      <c r="L113" s="163">
        <f t="shared" si="60"/>
        <v>1785</v>
      </c>
      <c r="M113" s="164">
        <f t="shared" si="57"/>
        <v>1.5981743726751268E-3</v>
      </c>
    </row>
    <row r="114" spans="2:13" x14ac:dyDescent="0.25">
      <c r="B114" s="162" t="s">
        <v>116</v>
      </c>
      <c r="C114" s="163">
        <v>8940</v>
      </c>
      <c r="D114" s="163">
        <v>7744</v>
      </c>
      <c r="E114" s="163">
        <v>1351</v>
      </c>
      <c r="F114" s="163">
        <v>6231</v>
      </c>
      <c r="G114" s="163">
        <v>9908</v>
      </c>
      <c r="H114" s="163">
        <v>9298</v>
      </c>
      <c r="I114" s="165">
        <f t="shared" si="61"/>
        <v>-6.1566410981025443E-2</v>
      </c>
      <c r="J114" s="164">
        <f t="shared" si="58"/>
        <v>0.20067148760330578</v>
      </c>
      <c r="K114" s="162">
        <f t="shared" si="59"/>
        <v>-610</v>
      </c>
      <c r="L114" s="163">
        <f t="shared" si="60"/>
        <v>1554</v>
      </c>
      <c r="M114" s="164">
        <f t="shared" si="57"/>
        <v>2.907420332055044E-3</v>
      </c>
    </row>
    <row r="115" spans="2:13" x14ac:dyDescent="0.25">
      <c r="B115" s="162" t="s">
        <v>123</v>
      </c>
      <c r="C115" s="163">
        <v>1206</v>
      </c>
      <c r="D115" s="163">
        <v>798</v>
      </c>
      <c r="E115" s="163">
        <v>891</v>
      </c>
      <c r="F115" s="163">
        <v>4297</v>
      </c>
      <c r="G115" s="163">
        <v>3974</v>
      </c>
      <c r="H115" s="163">
        <v>4038</v>
      </c>
      <c r="I115" s="165">
        <f t="shared" si="61"/>
        <v>1.6104680422747819E-2</v>
      </c>
      <c r="J115" s="164">
        <f t="shared" si="58"/>
        <v>4.0601503759398501</v>
      </c>
      <c r="K115" s="162">
        <f t="shared" si="59"/>
        <v>64</v>
      </c>
      <c r="L115" s="163">
        <f t="shared" si="60"/>
        <v>3240</v>
      </c>
      <c r="M115" s="164">
        <f t="shared" si="57"/>
        <v>1.2626546892706245E-3</v>
      </c>
    </row>
    <row r="116" spans="2:13" x14ac:dyDescent="0.25">
      <c r="B116" s="162" t="s">
        <v>119</v>
      </c>
      <c r="C116" s="163">
        <v>2236</v>
      </c>
      <c r="D116" s="163">
        <v>2385</v>
      </c>
      <c r="E116" s="163">
        <v>2271</v>
      </c>
      <c r="F116" s="163">
        <v>3452</v>
      </c>
      <c r="G116" s="163">
        <v>3657</v>
      </c>
      <c r="H116" s="163">
        <v>3285</v>
      </c>
      <c r="I116" s="165">
        <f t="shared" si="61"/>
        <v>-0.10172272354388845</v>
      </c>
      <c r="J116" s="164">
        <f t="shared" si="58"/>
        <v>0.37735849056603765</v>
      </c>
      <c r="K116" s="162">
        <f t="shared" si="59"/>
        <v>-372</v>
      </c>
      <c r="L116" s="163">
        <f t="shared" si="60"/>
        <v>900</v>
      </c>
      <c r="M116" s="164">
        <f t="shared" si="57"/>
        <v>1.0271967940203076E-3</v>
      </c>
    </row>
    <row r="117" spans="2:13" x14ac:dyDescent="0.25">
      <c r="B117" s="162" t="s">
        <v>128</v>
      </c>
      <c r="C117" s="163">
        <v>315</v>
      </c>
      <c r="D117" s="163">
        <v>247</v>
      </c>
      <c r="E117" s="163">
        <v>223</v>
      </c>
      <c r="F117" s="163">
        <v>484</v>
      </c>
      <c r="G117" s="163">
        <v>797</v>
      </c>
      <c r="H117" s="163">
        <v>839</v>
      </c>
      <c r="I117" s="165">
        <f t="shared" si="61"/>
        <v>5.2697616060225938E-2</v>
      </c>
      <c r="J117" s="164">
        <f t="shared" si="58"/>
        <v>2.3967611336032388</v>
      </c>
      <c r="K117" s="162">
        <f t="shared" si="59"/>
        <v>42</v>
      </c>
      <c r="L117" s="163">
        <f t="shared" si="60"/>
        <v>592</v>
      </c>
      <c r="M117" s="164">
        <f t="shared" si="57"/>
        <v>2.6234950081675432E-4</v>
      </c>
    </row>
    <row r="118" spans="2:13" x14ac:dyDescent="0.25">
      <c r="B118" s="162" t="s">
        <v>131</v>
      </c>
      <c r="C118" s="163">
        <v>874</v>
      </c>
      <c r="D118" s="163">
        <v>696</v>
      </c>
      <c r="E118" s="163">
        <v>534</v>
      </c>
      <c r="F118" s="163">
        <v>645</v>
      </c>
      <c r="G118" s="163">
        <v>414</v>
      </c>
      <c r="H118" s="163">
        <v>1046</v>
      </c>
      <c r="I118" s="165">
        <f t="shared" si="61"/>
        <v>1.5265700483091789</v>
      </c>
      <c r="J118" s="164">
        <f t="shared" si="58"/>
        <v>0.50287356321839072</v>
      </c>
      <c r="K118" s="162">
        <f t="shared" si="59"/>
        <v>632</v>
      </c>
      <c r="L118" s="163">
        <f t="shared" si="60"/>
        <v>350</v>
      </c>
      <c r="M118" s="164">
        <f t="shared" si="57"/>
        <v>3.2707697002899288E-4</v>
      </c>
    </row>
    <row r="119" spans="2:13" x14ac:dyDescent="0.25">
      <c r="B119" s="168" t="s">
        <v>145</v>
      </c>
      <c r="C119" s="169">
        <f t="shared" ref="C119:H119" si="62">C111-SUM(C112:C118)</f>
        <v>6362</v>
      </c>
      <c r="D119" s="169">
        <f t="shared" si="62"/>
        <v>6614</v>
      </c>
      <c r="E119" s="169">
        <f t="shared" si="62"/>
        <v>4983</v>
      </c>
      <c r="F119" s="169">
        <f t="shared" si="62"/>
        <v>18087</v>
      </c>
      <c r="G119" s="169">
        <f t="shared" si="62"/>
        <v>18832</v>
      </c>
      <c r="H119" s="169">
        <f t="shared" si="62"/>
        <v>21600</v>
      </c>
      <c r="I119" s="171">
        <f t="shared" si="61"/>
        <v>0.14698385726423102</v>
      </c>
      <c r="J119" s="170">
        <f t="shared" si="58"/>
        <v>2.2657998185666766</v>
      </c>
      <c r="K119" s="168">
        <f>H119-G119</f>
        <v>2768</v>
      </c>
      <c r="L119" s="169">
        <f t="shared" si="60"/>
        <v>14986</v>
      </c>
      <c r="M119" s="170">
        <f t="shared" si="57"/>
        <v>6.7541707004075014E-3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169824</v>
      </c>
      <c r="D121" s="176">
        <f t="shared" ref="D121:H121" si="63">D122+D125</f>
        <v>159130</v>
      </c>
      <c r="E121" s="176">
        <f t="shared" si="63"/>
        <v>67052</v>
      </c>
      <c r="F121" s="176">
        <f t="shared" si="63"/>
        <v>157983</v>
      </c>
      <c r="G121" s="176">
        <f t="shared" si="63"/>
        <v>174312</v>
      </c>
      <c r="H121" s="176">
        <f t="shared" si="63"/>
        <v>181820</v>
      </c>
      <c r="I121" s="177">
        <f>IFERROR(H121/G121-1,"-")</f>
        <v>4.307219239065585E-2</v>
      </c>
      <c r="J121" s="177">
        <f>IFERROR(H121/D121-1,"-")</f>
        <v>0.14258782127820013</v>
      </c>
      <c r="K121" s="176">
        <f>H121-G121</f>
        <v>7508</v>
      </c>
      <c r="L121" s="176">
        <f>H121-D121</f>
        <v>22690</v>
      </c>
      <c r="M121" s="177">
        <f t="shared" ref="M121:M133" si="64">H121/H$9</f>
        <v>5.6853857256856107E-2</v>
      </c>
    </row>
    <row r="122" spans="2:13" x14ac:dyDescent="0.25">
      <c r="B122" s="157" t="s">
        <v>97</v>
      </c>
      <c r="C122" s="158">
        <v>101126</v>
      </c>
      <c r="D122" s="158">
        <v>87514</v>
      </c>
      <c r="E122" s="158">
        <v>36330</v>
      </c>
      <c r="F122" s="158">
        <v>97242</v>
      </c>
      <c r="G122" s="158">
        <v>108324</v>
      </c>
      <c r="H122" s="158">
        <v>115851</v>
      </c>
      <c r="I122" s="160">
        <f>IFERROR(H122/G122-1,"-")</f>
        <v>6.9485986484989493E-2</v>
      </c>
      <c r="J122" s="159">
        <f t="shared" ref="J122:J133" si="65">IFERROR(H122/D122-1,"-")</f>
        <v>0.32379962063212742</v>
      </c>
      <c r="K122" s="157">
        <f t="shared" ref="K122:K132" si="66">H122-G122</f>
        <v>7527</v>
      </c>
      <c r="L122" s="158">
        <f t="shared" ref="L122:L133" si="67">H122-D122</f>
        <v>28337</v>
      </c>
      <c r="M122" s="159">
        <f t="shared" si="64"/>
        <v>3.6225806935782846E-2</v>
      </c>
    </row>
    <row r="123" spans="2:13" x14ac:dyDescent="0.25">
      <c r="B123" s="162" t="s">
        <v>103</v>
      </c>
      <c r="C123" s="163">
        <v>56527</v>
      </c>
      <c r="D123" s="163">
        <v>44251</v>
      </c>
      <c r="E123" s="163">
        <v>16691</v>
      </c>
      <c r="F123" s="163">
        <v>50706</v>
      </c>
      <c r="G123" s="163">
        <v>48815</v>
      </c>
      <c r="H123" s="163">
        <v>57435</v>
      </c>
      <c r="I123" s="165">
        <f>IFERROR(H123/G123-1,"-")</f>
        <v>0.17658506606575841</v>
      </c>
      <c r="J123" s="164">
        <f t="shared" si="65"/>
        <v>0.29793676979051331</v>
      </c>
      <c r="K123" s="162">
        <f t="shared" si="66"/>
        <v>8620</v>
      </c>
      <c r="L123" s="163">
        <f t="shared" si="67"/>
        <v>13184</v>
      </c>
      <c r="M123" s="164">
        <f t="shared" si="64"/>
        <v>1.7959527508236334E-2</v>
      </c>
    </row>
    <row r="124" spans="2:13" x14ac:dyDescent="0.25">
      <c r="B124" s="162" t="s">
        <v>100</v>
      </c>
      <c r="C124" s="163">
        <v>44599</v>
      </c>
      <c r="D124" s="163">
        <v>43263</v>
      </c>
      <c r="E124" s="163">
        <v>19639</v>
      </c>
      <c r="F124" s="163">
        <v>46536</v>
      </c>
      <c r="G124" s="163">
        <v>59509</v>
      </c>
      <c r="H124" s="163">
        <v>58416</v>
      </c>
      <c r="I124" s="165">
        <f>IFERROR(H124/G124-1,"-")</f>
        <v>-1.8366969702061864E-2</v>
      </c>
      <c r="J124" s="164">
        <f t="shared" si="65"/>
        <v>0.35025310311351499</v>
      </c>
      <c r="K124" s="162">
        <f t="shared" si="66"/>
        <v>-1093</v>
      </c>
      <c r="L124" s="163">
        <f t="shared" si="67"/>
        <v>15153</v>
      </c>
      <c r="M124" s="164">
        <f t="shared" si="64"/>
        <v>1.8266279427546508E-2</v>
      </c>
    </row>
    <row r="125" spans="2:13" x14ac:dyDescent="0.25">
      <c r="B125" s="157" t="s">
        <v>107</v>
      </c>
      <c r="C125" s="158">
        <v>68698</v>
      </c>
      <c r="D125" s="158">
        <v>71616</v>
      </c>
      <c r="E125" s="158">
        <v>30722</v>
      </c>
      <c r="F125" s="158">
        <v>60741</v>
      </c>
      <c r="G125" s="158">
        <v>65988</v>
      </c>
      <c r="H125" s="158">
        <v>65969</v>
      </c>
      <c r="I125" s="160">
        <f>IFERROR(H125/G125-1,"-")</f>
        <v>-2.8793113899494571E-4</v>
      </c>
      <c r="J125" s="159">
        <f t="shared" si="65"/>
        <v>-7.8851094727435234E-2</v>
      </c>
      <c r="K125" s="157">
        <f t="shared" si="66"/>
        <v>-19</v>
      </c>
      <c r="L125" s="158">
        <f t="shared" si="67"/>
        <v>-5647</v>
      </c>
      <c r="M125" s="159">
        <f t="shared" si="64"/>
        <v>2.0628050321073264E-2</v>
      </c>
    </row>
    <row r="126" spans="2:13" x14ac:dyDescent="0.25">
      <c r="B126" s="162" t="s">
        <v>110</v>
      </c>
      <c r="C126" s="163">
        <v>8686</v>
      </c>
      <c r="D126" s="163">
        <v>7655</v>
      </c>
      <c r="E126" s="163">
        <v>3019</v>
      </c>
      <c r="F126" s="163">
        <v>6689</v>
      </c>
      <c r="G126" s="163">
        <v>8681</v>
      </c>
      <c r="H126" s="163">
        <v>7798</v>
      </c>
      <c r="I126" s="165">
        <f t="shared" ref="I126:I133" si="68">IFERROR(H126/G126-1,"-")</f>
        <v>-0.10171639212072336</v>
      </c>
      <c r="J126" s="164">
        <f t="shared" si="65"/>
        <v>1.8680600914434908E-2</v>
      </c>
      <c r="K126" s="162">
        <f t="shared" si="66"/>
        <v>-883</v>
      </c>
      <c r="L126" s="163">
        <f t="shared" si="67"/>
        <v>143</v>
      </c>
      <c r="M126" s="164">
        <f t="shared" si="64"/>
        <v>2.4383807000823007E-3</v>
      </c>
    </row>
    <row r="127" spans="2:13" x14ac:dyDescent="0.25">
      <c r="B127" s="162" t="s">
        <v>113</v>
      </c>
      <c r="C127" s="163">
        <v>7661</v>
      </c>
      <c r="D127" s="163">
        <v>6494</v>
      </c>
      <c r="E127" s="163">
        <v>3185</v>
      </c>
      <c r="F127" s="163">
        <v>6371</v>
      </c>
      <c r="G127" s="163">
        <v>9226</v>
      </c>
      <c r="H127" s="163">
        <v>8815</v>
      </c>
      <c r="I127" s="165">
        <f t="shared" si="68"/>
        <v>-4.4548016475178809E-2</v>
      </c>
      <c r="J127" s="164">
        <f t="shared" si="65"/>
        <v>0.35740683708038179</v>
      </c>
      <c r="K127" s="162">
        <f t="shared" si="66"/>
        <v>-411</v>
      </c>
      <c r="L127" s="163">
        <f t="shared" si="67"/>
        <v>2321</v>
      </c>
      <c r="M127" s="164">
        <f t="shared" si="64"/>
        <v>2.7563895705598209E-3</v>
      </c>
    </row>
    <row r="128" spans="2:13" x14ac:dyDescent="0.25">
      <c r="B128" s="162" t="s">
        <v>116</v>
      </c>
      <c r="C128" s="163">
        <v>4862</v>
      </c>
      <c r="D128" s="163">
        <v>4919</v>
      </c>
      <c r="E128" s="163">
        <v>2224</v>
      </c>
      <c r="F128" s="163">
        <v>5877</v>
      </c>
      <c r="G128" s="163">
        <v>6321</v>
      </c>
      <c r="H128" s="163">
        <v>6241</v>
      </c>
      <c r="I128" s="165">
        <f t="shared" si="68"/>
        <v>-1.2656225280810007E-2</v>
      </c>
      <c r="J128" s="164">
        <f t="shared" si="65"/>
        <v>0.26875381175035584</v>
      </c>
      <c r="K128" s="162">
        <f t="shared" si="66"/>
        <v>-80</v>
      </c>
      <c r="L128" s="163">
        <f t="shared" si="67"/>
        <v>1322</v>
      </c>
      <c r="M128" s="164">
        <f t="shared" si="64"/>
        <v>1.9515175620945934E-3</v>
      </c>
    </row>
    <row r="129" spans="2:13" x14ac:dyDescent="0.25">
      <c r="B129" s="162" t="s">
        <v>123</v>
      </c>
      <c r="C129" s="163">
        <v>1164</v>
      </c>
      <c r="D129" s="163">
        <v>1219</v>
      </c>
      <c r="E129" s="163">
        <v>594</v>
      </c>
      <c r="F129" s="163">
        <v>1853</v>
      </c>
      <c r="G129" s="163">
        <v>1896</v>
      </c>
      <c r="H129" s="163">
        <v>1689</v>
      </c>
      <c r="I129" s="165">
        <f t="shared" si="68"/>
        <v>-0.10917721518987344</v>
      </c>
      <c r="J129" s="164">
        <f t="shared" si="65"/>
        <v>0.38556193601312549</v>
      </c>
      <c r="K129" s="162">
        <f t="shared" si="66"/>
        <v>-207</v>
      </c>
      <c r="L129" s="163">
        <f t="shared" si="67"/>
        <v>470</v>
      </c>
      <c r="M129" s="164">
        <f t="shared" si="64"/>
        <v>5.2813862560130876E-4</v>
      </c>
    </row>
    <row r="130" spans="2:13" x14ac:dyDescent="0.25">
      <c r="B130" s="162" t="s">
        <v>119</v>
      </c>
      <c r="C130" s="163">
        <v>1243</v>
      </c>
      <c r="D130" s="163">
        <v>1035</v>
      </c>
      <c r="E130" s="163">
        <v>578</v>
      </c>
      <c r="F130" s="163">
        <v>1263</v>
      </c>
      <c r="G130" s="163">
        <v>1296</v>
      </c>
      <c r="H130" s="163">
        <v>1391</v>
      </c>
      <c r="I130" s="165">
        <f t="shared" si="68"/>
        <v>7.3302469135802406E-2</v>
      </c>
      <c r="J130" s="164">
        <f t="shared" si="65"/>
        <v>0.34396135265700489</v>
      </c>
      <c r="K130" s="162">
        <f t="shared" si="66"/>
        <v>95</v>
      </c>
      <c r="L130" s="163">
        <f t="shared" si="67"/>
        <v>356</v>
      </c>
      <c r="M130" s="164">
        <f t="shared" si="64"/>
        <v>4.3495608538272385E-4</v>
      </c>
    </row>
    <row r="131" spans="2:13" x14ac:dyDescent="0.25">
      <c r="B131" s="162" t="s">
        <v>128</v>
      </c>
      <c r="C131" s="163">
        <v>1013</v>
      </c>
      <c r="D131" s="163">
        <v>1136</v>
      </c>
      <c r="E131" s="163">
        <v>637</v>
      </c>
      <c r="F131" s="163">
        <v>655</v>
      </c>
      <c r="G131" s="163">
        <v>861</v>
      </c>
      <c r="H131" s="163">
        <v>946</v>
      </c>
      <c r="I131" s="165">
        <f t="shared" si="68"/>
        <v>9.8722415795586604E-2</v>
      </c>
      <c r="J131" s="164">
        <f t="shared" si="65"/>
        <v>-0.16725352112676062</v>
      </c>
      <c r="K131" s="162">
        <f t="shared" si="66"/>
        <v>85</v>
      </c>
      <c r="L131" s="163">
        <f t="shared" si="67"/>
        <v>-190</v>
      </c>
      <c r="M131" s="164">
        <f t="shared" si="64"/>
        <v>2.9580766123081005E-4</v>
      </c>
    </row>
    <row r="132" spans="2:13" x14ac:dyDescent="0.25">
      <c r="B132" s="162" t="s">
        <v>131</v>
      </c>
      <c r="C132" s="163">
        <v>1887</v>
      </c>
      <c r="D132" s="163">
        <v>1688</v>
      </c>
      <c r="E132" s="163">
        <v>1010</v>
      </c>
      <c r="F132" s="163">
        <v>1105</v>
      </c>
      <c r="G132" s="163">
        <v>1564</v>
      </c>
      <c r="H132" s="163">
        <v>1427</v>
      </c>
      <c r="I132" s="165">
        <f t="shared" si="68"/>
        <v>-8.7595907928388783E-2</v>
      </c>
      <c r="J132" s="164">
        <f t="shared" si="65"/>
        <v>-0.15462085308056872</v>
      </c>
      <c r="K132" s="162">
        <f t="shared" si="66"/>
        <v>-137</v>
      </c>
      <c r="L132" s="163">
        <f t="shared" si="67"/>
        <v>-261</v>
      </c>
      <c r="M132" s="164">
        <f t="shared" si="64"/>
        <v>4.4621303655006966E-4</v>
      </c>
    </row>
    <row r="133" spans="2:13" x14ac:dyDescent="0.25">
      <c r="B133" s="168" t="s">
        <v>145</v>
      </c>
      <c r="C133" s="169">
        <f t="shared" ref="C133:H133" si="69">C125-SUM(C126:C132)</f>
        <v>42182</v>
      </c>
      <c r="D133" s="169">
        <f t="shared" si="69"/>
        <v>47470</v>
      </c>
      <c r="E133" s="169">
        <f t="shared" si="69"/>
        <v>19475</v>
      </c>
      <c r="F133" s="169">
        <f t="shared" si="69"/>
        <v>36928</v>
      </c>
      <c r="G133" s="169">
        <f t="shared" si="69"/>
        <v>36143</v>
      </c>
      <c r="H133" s="169">
        <f t="shared" si="69"/>
        <v>37662</v>
      </c>
      <c r="I133" s="171">
        <f t="shared" si="68"/>
        <v>4.2027501867581529E-2</v>
      </c>
      <c r="J133" s="170">
        <f t="shared" si="65"/>
        <v>-0.20661470402359383</v>
      </c>
      <c r="K133" s="168">
        <f>H133-G133</f>
        <v>1519</v>
      </c>
      <c r="L133" s="169">
        <f t="shared" si="67"/>
        <v>-9808</v>
      </c>
      <c r="M133" s="170">
        <f t="shared" si="64"/>
        <v>1.1776647079571635E-2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129286</v>
      </c>
      <c r="D135" s="176">
        <f t="shared" ref="D135:H135" si="70">D136+D139</f>
        <v>133515</v>
      </c>
      <c r="E135" s="176">
        <f t="shared" si="70"/>
        <v>55367</v>
      </c>
      <c r="F135" s="176">
        <f t="shared" si="70"/>
        <v>157275</v>
      </c>
      <c r="G135" s="176">
        <f t="shared" si="70"/>
        <v>168976</v>
      </c>
      <c r="H135" s="176">
        <f t="shared" si="70"/>
        <v>176312</v>
      </c>
      <c r="I135" s="177">
        <f>IFERROR(H135/G135-1,"-")</f>
        <v>4.3414449389262311E-2</v>
      </c>
      <c r="J135" s="177">
        <f>IFERROR(H135/D135-1,"-")</f>
        <v>0.32054076321012626</v>
      </c>
      <c r="K135" s="176">
        <f>H135-G135</f>
        <v>7336</v>
      </c>
      <c r="L135" s="176">
        <f>H135-D135</f>
        <v>42797</v>
      </c>
      <c r="M135" s="177">
        <f t="shared" ref="M135:M147" si="71">H135/H$9</f>
        <v>5.5131543728252193E-2</v>
      </c>
    </row>
    <row r="136" spans="2:13" x14ac:dyDescent="0.25">
      <c r="B136" s="157" t="s">
        <v>97</v>
      </c>
      <c r="C136" s="158">
        <v>27490</v>
      </c>
      <c r="D136" s="158">
        <v>28853</v>
      </c>
      <c r="E136" s="158">
        <v>11787</v>
      </c>
      <c r="F136" s="158">
        <v>17845</v>
      </c>
      <c r="G136" s="158">
        <v>18970</v>
      </c>
      <c r="H136" s="158">
        <v>16443</v>
      </c>
      <c r="I136" s="160">
        <f>IFERROR(H136/G136-1,"-")</f>
        <v>-0.13321033210332101</v>
      </c>
      <c r="J136" s="159">
        <f t="shared" ref="J136:J147" si="72">IFERROR(H136/D136-1,"-")</f>
        <v>-0.43011125359581326</v>
      </c>
      <c r="K136" s="157">
        <f t="shared" ref="K136:K146" si="73">H136-G136</f>
        <v>-2527</v>
      </c>
      <c r="L136" s="158">
        <f t="shared" ref="L136:L147" si="74">H136-D136</f>
        <v>-12410</v>
      </c>
      <c r="M136" s="159">
        <f t="shared" si="71"/>
        <v>5.1416124456852104E-3</v>
      </c>
    </row>
    <row r="137" spans="2:13" x14ac:dyDescent="0.25">
      <c r="B137" s="162" t="s">
        <v>103</v>
      </c>
      <c r="C137" s="163">
        <v>18122</v>
      </c>
      <c r="D137" s="163">
        <v>14702</v>
      </c>
      <c r="E137" s="163">
        <v>7683</v>
      </c>
      <c r="F137" s="163">
        <v>12496</v>
      </c>
      <c r="G137" s="163">
        <v>12229</v>
      </c>
      <c r="H137" s="163">
        <v>10288</v>
      </c>
      <c r="I137" s="165">
        <f>IFERROR(H137/G137-1,"-")</f>
        <v>-0.15872107285959602</v>
      </c>
      <c r="J137" s="164">
        <f t="shared" si="72"/>
        <v>-0.30023126105291797</v>
      </c>
      <c r="K137" s="162">
        <f t="shared" si="73"/>
        <v>-1941</v>
      </c>
      <c r="L137" s="163">
        <f t="shared" si="74"/>
        <v>-4414</v>
      </c>
      <c r="M137" s="164">
        <f t="shared" si="71"/>
        <v>3.2169864891570545E-3</v>
      </c>
    </row>
    <row r="138" spans="2:13" x14ac:dyDescent="0.25">
      <c r="B138" s="162" t="s">
        <v>100</v>
      </c>
      <c r="C138" s="163">
        <v>9368</v>
      </c>
      <c r="D138" s="163">
        <v>14151</v>
      </c>
      <c r="E138" s="163">
        <v>4104</v>
      </c>
      <c r="F138" s="163">
        <v>5349</v>
      </c>
      <c r="G138" s="163">
        <v>6741</v>
      </c>
      <c r="H138" s="163">
        <v>6155</v>
      </c>
      <c r="I138" s="165">
        <f>IFERROR(H138/G138-1,"-")</f>
        <v>-8.6930722444741093E-2</v>
      </c>
      <c r="J138" s="164">
        <f t="shared" si="72"/>
        <v>-0.56504840647304078</v>
      </c>
      <c r="K138" s="162">
        <f t="shared" si="73"/>
        <v>-586</v>
      </c>
      <c r="L138" s="163">
        <f t="shared" si="74"/>
        <v>-7996</v>
      </c>
      <c r="M138" s="164">
        <f t="shared" si="71"/>
        <v>1.9246259565281561E-3</v>
      </c>
    </row>
    <row r="139" spans="2:13" x14ac:dyDescent="0.25">
      <c r="B139" s="157" t="s">
        <v>107</v>
      </c>
      <c r="C139" s="158">
        <v>101796</v>
      </c>
      <c r="D139" s="158">
        <v>104662</v>
      </c>
      <c r="E139" s="158">
        <v>43580</v>
      </c>
      <c r="F139" s="158">
        <v>139430</v>
      </c>
      <c r="G139" s="158">
        <v>150006</v>
      </c>
      <c r="H139" s="158">
        <v>159869</v>
      </c>
      <c r="I139" s="160">
        <f>IFERROR(H139/G139-1,"-")</f>
        <v>6.5750703305201164E-2</v>
      </c>
      <c r="J139" s="159">
        <f t="shared" si="72"/>
        <v>0.52747893218168973</v>
      </c>
      <c r="K139" s="157">
        <f t="shared" si="73"/>
        <v>9863</v>
      </c>
      <c r="L139" s="158">
        <f t="shared" si="74"/>
        <v>55207</v>
      </c>
      <c r="M139" s="159">
        <f t="shared" si="71"/>
        <v>4.9989931282566985E-2</v>
      </c>
    </row>
    <row r="140" spans="2:13" x14ac:dyDescent="0.25">
      <c r="B140" s="162" t="s">
        <v>110</v>
      </c>
      <c r="C140" s="163">
        <v>48281</v>
      </c>
      <c r="D140" s="163">
        <v>50071</v>
      </c>
      <c r="E140" s="163">
        <v>15952</v>
      </c>
      <c r="F140" s="163">
        <v>61036</v>
      </c>
      <c r="G140" s="163">
        <v>65615</v>
      </c>
      <c r="H140" s="163">
        <v>72783</v>
      </c>
      <c r="I140" s="165">
        <f t="shared" ref="I140:I147" si="75">IFERROR(H140/G140-1,"-")</f>
        <v>0.1092433132667836</v>
      </c>
      <c r="J140" s="164">
        <f t="shared" si="72"/>
        <v>0.45359589383076027</v>
      </c>
      <c r="K140" s="162">
        <f t="shared" si="73"/>
        <v>7168</v>
      </c>
      <c r="L140" s="163">
        <f t="shared" si="74"/>
        <v>22712</v>
      </c>
      <c r="M140" s="164">
        <f t="shared" si="71"/>
        <v>2.2758741022581443E-2</v>
      </c>
    </row>
    <row r="141" spans="2:13" x14ac:dyDescent="0.25">
      <c r="B141" s="162" t="s">
        <v>113</v>
      </c>
      <c r="C141" s="163">
        <v>8636</v>
      </c>
      <c r="D141" s="163">
        <v>8942</v>
      </c>
      <c r="E141" s="163">
        <v>3597</v>
      </c>
      <c r="F141" s="163">
        <v>8746</v>
      </c>
      <c r="G141" s="163">
        <v>12856</v>
      </c>
      <c r="H141" s="163">
        <v>13363</v>
      </c>
      <c r="I141" s="165">
        <f t="shared" si="75"/>
        <v>3.9436838830118282E-2</v>
      </c>
      <c r="J141" s="164">
        <f t="shared" si="72"/>
        <v>0.49440840975173339</v>
      </c>
      <c r="K141" s="162">
        <f t="shared" si="73"/>
        <v>507</v>
      </c>
      <c r="L141" s="163">
        <f t="shared" si="74"/>
        <v>4421</v>
      </c>
      <c r="M141" s="164">
        <f t="shared" si="71"/>
        <v>4.178517734701178E-3</v>
      </c>
    </row>
    <row r="142" spans="2:13" x14ac:dyDescent="0.25">
      <c r="B142" s="162" t="s">
        <v>116</v>
      </c>
      <c r="C142" s="163">
        <v>13095</v>
      </c>
      <c r="D142" s="163">
        <v>12570</v>
      </c>
      <c r="E142" s="163">
        <v>4152</v>
      </c>
      <c r="F142" s="163">
        <v>17705</v>
      </c>
      <c r="G142" s="163">
        <v>16022</v>
      </c>
      <c r="H142" s="163">
        <v>16112</v>
      </c>
      <c r="I142" s="165">
        <f t="shared" si="75"/>
        <v>5.6172762451629499E-3</v>
      </c>
      <c r="J142" s="164">
        <f t="shared" si="72"/>
        <v>0.28178202068416858</v>
      </c>
      <c r="K142" s="162">
        <f t="shared" si="73"/>
        <v>90</v>
      </c>
      <c r="L142" s="163">
        <f t="shared" si="74"/>
        <v>3542</v>
      </c>
      <c r="M142" s="164">
        <f t="shared" si="71"/>
        <v>5.0381110335632256E-3</v>
      </c>
    </row>
    <row r="143" spans="2:13" x14ac:dyDescent="0.25">
      <c r="B143" s="162" t="s">
        <v>123</v>
      </c>
      <c r="C143" s="163">
        <v>2203</v>
      </c>
      <c r="D143" s="163">
        <v>1965</v>
      </c>
      <c r="E143" s="163">
        <v>562</v>
      </c>
      <c r="F143" s="163">
        <v>6612</v>
      </c>
      <c r="G143" s="163">
        <v>5654</v>
      </c>
      <c r="H143" s="163">
        <v>3805</v>
      </c>
      <c r="I143" s="165">
        <f t="shared" si="75"/>
        <v>-0.32702511496285813</v>
      </c>
      <c r="J143" s="164">
        <f t="shared" si="72"/>
        <v>0.93638676844783708</v>
      </c>
      <c r="K143" s="162">
        <f t="shared" si="73"/>
        <v>-1849</v>
      </c>
      <c r="L143" s="163">
        <f t="shared" si="74"/>
        <v>1840</v>
      </c>
      <c r="M143" s="164">
        <f t="shared" si="71"/>
        <v>1.1897971997708585E-3</v>
      </c>
    </row>
    <row r="144" spans="2:13" x14ac:dyDescent="0.25">
      <c r="B144" s="162" t="s">
        <v>119</v>
      </c>
      <c r="C144" s="163">
        <v>2695</v>
      </c>
      <c r="D144" s="163">
        <v>2687</v>
      </c>
      <c r="E144" s="163">
        <v>1346</v>
      </c>
      <c r="F144" s="163">
        <v>2635</v>
      </c>
      <c r="G144" s="163">
        <v>3343</v>
      </c>
      <c r="H144" s="163">
        <v>3755</v>
      </c>
      <c r="I144" s="165">
        <f t="shared" si="75"/>
        <v>0.12324259647023639</v>
      </c>
      <c r="J144" s="164">
        <f t="shared" si="72"/>
        <v>0.39746929661332331</v>
      </c>
      <c r="K144" s="162">
        <f t="shared" si="73"/>
        <v>412</v>
      </c>
      <c r="L144" s="163">
        <f t="shared" si="74"/>
        <v>1068</v>
      </c>
      <c r="M144" s="164">
        <f t="shared" si="71"/>
        <v>1.1741625453717671E-3</v>
      </c>
    </row>
    <row r="145" spans="2:13" x14ac:dyDescent="0.25">
      <c r="B145" s="162" t="s">
        <v>128</v>
      </c>
      <c r="C145" s="163">
        <v>807</v>
      </c>
      <c r="D145" s="163">
        <v>963</v>
      </c>
      <c r="E145" s="163">
        <v>1581</v>
      </c>
      <c r="F145" s="163">
        <v>1657</v>
      </c>
      <c r="G145" s="163">
        <v>1964</v>
      </c>
      <c r="H145" s="163">
        <v>1842</v>
      </c>
      <c r="I145" s="165">
        <f t="shared" si="75"/>
        <v>-6.2118126272912466E-2</v>
      </c>
      <c r="J145" s="164">
        <f t="shared" si="72"/>
        <v>0.91277258566978192</v>
      </c>
      <c r="K145" s="162">
        <f t="shared" si="73"/>
        <v>-122</v>
      </c>
      <c r="L145" s="163">
        <f t="shared" si="74"/>
        <v>879</v>
      </c>
      <c r="M145" s="164">
        <f t="shared" si="71"/>
        <v>5.7598066806252861E-4</v>
      </c>
    </row>
    <row r="146" spans="2:13" x14ac:dyDescent="0.25">
      <c r="B146" s="162" t="s">
        <v>131</v>
      </c>
      <c r="C146" s="163">
        <v>4018</v>
      </c>
      <c r="D146" s="163">
        <v>3193</v>
      </c>
      <c r="E146" s="163">
        <v>3280</v>
      </c>
      <c r="F146" s="163">
        <v>742</v>
      </c>
      <c r="G146" s="163">
        <v>1329</v>
      </c>
      <c r="H146" s="163">
        <v>1170</v>
      </c>
      <c r="I146" s="165">
        <f t="shared" si="75"/>
        <v>-0.11963882618510158</v>
      </c>
      <c r="J146" s="164">
        <f t="shared" si="72"/>
        <v>-0.63357344190416542</v>
      </c>
      <c r="K146" s="162">
        <f t="shared" si="73"/>
        <v>-159</v>
      </c>
      <c r="L146" s="163">
        <f t="shared" si="74"/>
        <v>-2023</v>
      </c>
      <c r="M146" s="164">
        <f t="shared" si="71"/>
        <v>3.6585091293873966E-4</v>
      </c>
    </row>
    <row r="147" spans="2:13" x14ac:dyDescent="0.25">
      <c r="B147" s="168" t="s">
        <v>145</v>
      </c>
      <c r="C147" s="169">
        <f t="shared" ref="C147:H147" si="76">C139-SUM(C140:C146)</f>
        <v>22061</v>
      </c>
      <c r="D147" s="169">
        <f t="shared" si="76"/>
        <v>24271</v>
      </c>
      <c r="E147" s="169">
        <f t="shared" si="76"/>
        <v>13110</v>
      </c>
      <c r="F147" s="169">
        <f t="shared" si="76"/>
        <v>40297</v>
      </c>
      <c r="G147" s="169">
        <f t="shared" si="76"/>
        <v>43223</v>
      </c>
      <c r="H147" s="169">
        <f t="shared" si="76"/>
        <v>47039</v>
      </c>
      <c r="I147" s="171">
        <f t="shared" si="75"/>
        <v>8.8286329037780886E-2</v>
      </c>
      <c r="J147" s="170">
        <f t="shared" si="72"/>
        <v>0.93807424498372538</v>
      </c>
      <c r="K147" s="168">
        <f>H147-G147</f>
        <v>3816</v>
      </c>
      <c r="L147" s="169">
        <f t="shared" si="74"/>
        <v>22768</v>
      </c>
      <c r="M147" s="170">
        <f t="shared" si="71"/>
        <v>1.4708770165577244E-2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91875</v>
      </c>
      <c r="D149" s="176">
        <f t="shared" ref="D149:H149" si="77">D150+D153</f>
        <v>92030</v>
      </c>
      <c r="E149" s="176">
        <f t="shared" si="77"/>
        <v>30427</v>
      </c>
      <c r="F149" s="176">
        <f t="shared" si="77"/>
        <v>78991</v>
      </c>
      <c r="G149" s="176">
        <f t="shared" si="77"/>
        <v>82998</v>
      </c>
      <c r="H149" s="176">
        <f t="shared" si="77"/>
        <v>86316</v>
      </c>
      <c r="I149" s="177">
        <f>IFERROR(H149/G149-1,"-")</f>
        <v>3.9976866912455611E-2</v>
      </c>
      <c r="J149" s="177">
        <f>IFERROR(H149/D149-1,"-")</f>
        <v>-6.2088449418667868E-2</v>
      </c>
      <c r="K149" s="176">
        <f>H149-G149</f>
        <v>3318</v>
      </c>
      <c r="L149" s="176">
        <f>H149-D149</f>
        <v>-5714</v>
      </c>
      <c r="M149" s="177">
        <f t="shared" ref="M149:M161" si="78">H149/H$9</f>
        <v>2.6990416582239534E-2</v>
      </c>
    </row>
    <row r="150" spans="2:13" x14ac:dyDescent="0.25">
      <c r="B150" s="157" t="s">
        <v>97</v>
      </c>
      <c r="C150" s="158">
        <v>38967</v>
      </c>
      <c r="D150" s="158">
        <v>41635</v>
      </c>
      <c r="E150" s="158">
        <v>13736</v>
      </c>
      <c r="F150" s="158">
        <v>43308</v>
      </c>
      <c r="G150" s="158">
        <v>44260</v>
      </c>
      <c r="H150" s="158">
        <v>40512</v>
      </c>
      <c r="I150" s="160">
        <f>IFERROR(H150/G150-1,"-")</f>
        <v>-8.4681427925892505E-2</v>
      </c>
      <c r="J150" s="159">
        <f t="shared" ref="J150:J161" si="79">IFERROR(H150/D150-1,"-")</f>
        <v>-2.6972499099315428E-2</v>
      </c>
      <c r="K150" s="157">
        <f t="shared" ref="K150:K160" si="80">H150-G150</f>
        <v>-3748</v>
      </c>
      <c r="L150" s="158">
        <f t="shared" ref="L150:L161" si="81">H150-D150</f>
        <v>-1123</v>
      </c>
      <c r="M150" s="159">
        <f t="shared" si="78"/>
        <v>1.2667822380319847E-2</v>
      </c>
    </row>
    <row r="151" spans="2:13" x14ac:dyDescent="0.25">
      <c r="B151" s="162" t="s">
        <v>103</v>
      </c>
      <c r="C151" s="163">
        <v>24010</v>
      </c>
      <c r="D151" s="163">
        <v>25217</v>
      </c>
      <c r="E151" s="163">
        <v>7506</v>
      </c>
      <c r="F151" s="163">
        <v>31628</v>
      </c>
      <c r="G151" s="163">
        <v>32698</v>
      </c>
      <c r="H151" s="163">
        <v>28035</v>
      </c>
      <c r="I151" s="165">
        <f>IFERROR(H151/G151-1,"-")</f>
        <v>-0.14260811058780354</v>
      </c>
      <c r="J151" s="164">
        <f t="shared" si="79"/>
        <v>0.11175000991394701</v>
      </c>
      <c r="K151" s="162">
        <f t="shared" si="80"/>
        <v>-4663</v>
      </c>
      <c r="L151" s="163">
        <f t="shared" si="81"/>
        <v>2818</v>
      </c>
      <c r="M151" s="164">
        <f t="shared" si="78"/>
        <v>8.7663507215705698E-3</v>
      </c>
    </row>
    <row r="152" spans="2:13" x14ac:dyDescent="0.25">
      <c r="B152" s="162" t="s">
        <v>100</v>
      </c>
      <c r="C152" s="163">
        <v>14957</v>
      </c>
      <c r="D152" s="163">
        <v>16418</v>
      </c>
      <c r="E152" s="163">
        <v>6230</v>
      </c>
      <c r="F152" s="163">
        <v>11680</v>
      </c>
      <c r="G152" s="163">
        <v>11562</v>
      </c>
      <c r="H152" s="163">
        <v>12477</v>
      </c>
      <c r="I152" s="165">
        <f>IFERROR(H152/G152-1,"-")</f>
        <v>7.9138557343020333E-2</v>
      </c>
      <c r="J152" s="164">
        <f t="shared" si="79"/>
        <v>-0.24004141795590206</v>
      </c>
      <c r="K152" s="162">
        <f t="shared" si="80"/>
        <v>915</v>
      </c>
      <c r="L152" s="163">
        <f t="shared" si="81"/>
        <v>-3941</v>
      </c>
      <c r="M152" s="164">
        <f t="shared" si="78"/>
        <v>3.9014716587492779E-3</v>
      </c>
    </row>
    <row r="153" spans="2:13" x14ac:dyDescent="0.25">
      <c r="B153" s="157" t="s">
        <v>107</v>
      </c>
      <c r="C153" s="158">
        <v>52908</v>
      </c>
      <c r="D153" s="158">
        <v>50395</v>
      </c>
      <c r="E153" s="158">
        <v>16691</v>
      </c>
      <c r="F153" s="158">
        <v>35683</v>
      </c>
      <c r="G153" s="158">
        <v>38738</v>
      </c>
      <c r="H153" s="158">
        <v>45804</v>
      </c>
      <c r="I153" s="160">
        <f>IFERROR(H153/G153-1,"-")</f>
        <v>0.18240487376736025</v>
      </c>
      <c r="J153" s="159">
        <f t="shared" si="79"/>
        <v>-9.1100307570195493E-2</v>
      </c>
      <c r="K153" s="157">
        <f t="shared" si="80"/>
        <v>7066</v>
      </c>
      <c r="L153" s="158">
        <f t="shared" si="81"/>
        <v>-4591</v>
      </c>
      <c r="M153" s="159">
        <f t="shared" si="78"/>
        <v>1.4322594201919685E-2</v>
      </c>
    </row>
    <row r="154" spans="2:13" x14ac:dyDescent="0.25">
      <c r="B154" s="162" t="s">
        <v>110</v>
      </c>
      <c r="C154" s="163">
        <v>16433</v>
      </c>
      <c r="D154" s="163">
        <v>15957</v>
      </c>
      <c r="E154" s="163">
        <v>4971</v>
      </c>
      <c r="F154" s="163">
        <v>13562</v>
      </c>
      <c r="G154" s="163">
        <v>13219</v>
      </c>
      <c r="H154" s="163">
        <v>14840</v>
      </c>
      <c r="I154" s="165">
        <f t="shared" ref="I154:I161" si="82">IFERROR(H154/G154-1,"-")</f>
        <v>0.12262652242983574</v>
      </c>
      <c r="J154" s="164">
        <f t="shared" si="79"/>
        <v>-7.0000626684213807E-2</v>
      </c>
      <c r="K154" s="162">
        <f t="shared" si="80"/>
        <v>1621</v>
      </c>
      <c r="L154" s="163">
        <f t="shared" si="81"/>
        <v>-1117</v>
      </c>
      <c r="M154" s="164">
        <f t="shared" si="78"/>
        <v>4.6403654256503392E-3</v>
      </c>
    </row>
    <row r="155" spans="2:13" x14ac:dyDescent="0.25">
      <c r="B155" s="162" t="s">
        <v>113</v>
      </c>
      <c r="C155" s="163">
        <v>15080</v>
      </c>
      <c r="D155" s="163">
        <v>12139</v>
      </c>
      <c r="E155" s="163">
        <v>4075</v>
      </c>
      <c r="F155" s="163">
        <v>6586</v>
      </c>
      <c r="G155" s="163">
        <v>6774</v>
      </c>
      <c r="H155" s="163">
        <v>6659</v>
      </c>
      <c r="I155" s="165">
        <f t="shared" si="82"/>
        <v>-1.6976675524062568E-2</v>
      </c>
      <c r="J155" s="164">
        <f t="shared" si="79"/>
        <v>-0.4514375154460829</v>
      </c>
      <c r="K155" s="162">
        <f t="shared" si="80"/>
        <v>-115</v>
      </c>
      <c r="L155" s="163">
        <f t="shared" si="81"/>
        <v>-5480</v>
      </c>
      <c r="M155" s="164">
        <f t="shared" si="78"/>
        <v>2.0822232728709977E-3</v>
      </c>
    </row>
    <row r="156" spans="2:13" x14ac:dyDescent="0.25">
      <c r="B156" s="162" t="s">
        <v>116</v>
      </c>
      <c r="C156" s="163">
        <v>8312</v>
      </c>
      <c r="D156" s="163">
        <v>7619</v>
      </c>
      <c r="E156" s="163">
        <v>1941</v>
      </c>
      <c r="F156" s="163">
        <v>4498</v>
      </c>
      <c r="G156" s="163">
        <v>6381</v>
      </c>
      <c r="H156" s="163">
        <v>8091</v>
      </c>
      <c r="I156" s="165">
        <f t="shared" si="82"/>
        <v>0.26798307475317351</v>
      </c>
      <c r="J156" s="164">
        <f t="shared" si="79"/>
        <v>6.1950387189919853E-2</v>
      </c>
      <c r="K156" s="162">
        <f t="shared" si="80"/>
        <v>1710</v>
      </c>
      <c r="L156" s="163">
        <f t="shared" si="81"/>
        <v>472</v>
      </c>
      <c r="M156" s="164">
        <f t="shared" si="78"/>
        <v>2.5299997748609768E-3</v>
      </c>
    </row>
    <row r="157" spans="2:13" x14ac:dyDescent="0.25">
      <c r="B157" s="162" t="s">
        <v>123</v>
      </c>
      <c r="C157" s="163">
        <v>912</v>
      </c>
      <c r="D157" s="163">
        <v>1008</v>
      </c>
      <c r="E157" s="163">
        <v>538</v>
      </c>
      <c r="F157" s="163">
        <v>1073</v>
      </c>
      <c r="G157" s="163">
        <v>981</v>
      </c>
      <c r="H157" s="163">
        <v>1306</v>
      </c>
      <c r="I157" s="165">
        <f t="shared" si="82"/>
        <v>0.33129459734964328</v>
      </c>
      <c r="J157" s="164">
        <f t="shared" si="79"/>
        <v>0.29563492063492069</v>
      </c>
      <c r="K157" s="162">
        <f t="shared" si="80"/>
        <v>325</v>
      </c>
      <c r="L157" s="163">
        <f t="shared" si="81"/>
        <v>298</v>
      </c>
      <c r="M157" s="164">
        <f t="shared" si="78"/>
        <v>4.083771729042684E-4</v>
      </c>
    </row>
    <row r="158" spans="2:13" x14ac:dyDescent="0.25">
      <c r="B158" s="162" t="s">
        <v>119</v>
      </c>
      <c r="C158" s="163">
        <v>1693</v>
      </c>
      <c r="D158" s="163">
        <v>2306</v>
      </c>
      <c r="E158" s="163">
        <v>1049</v>
      </c>
      <c r="F158" s="163">
        <v>2288</v>
      </c>
      <c r="G158" s="163">
        <v>2061</v>
      </c>
      <c r="H158" s="163">
        <v>2535</v>
      </c>
      <c r="I158" s="165">
        <f t="shared" si="82"/>
        <v>0.22998544395924303</v>
      </c>
      <c r="J158" s="164">
        <f t="shared" si="79"/>
        <v>9.9306157849089249E-2</v>
      </c>
      <c r="K158" s="162">
        <f t="shared" si="80"/>
        <v>474</v>
      </c>
      <c r="L158" s="163">
        <f t="shared" si="81"/>
        <v>229</v>
      </c>
      <c r="M158" s="164">
        <f t="shared" si="78"/>
        <v>7.9267697803393593E-4</v>
      </c>
    </row>
    <row r="159" spans="2:13" x14ac:dyDescent="0.25">
      <c r="B159" s="162" t="s">
        <v>128</v>
      </c>
      <c r="C159" s="163">
        <v>281</v>
      </c>
      <c r="D159" s="163">
        <v>320</v>
      </c>
      <c r="E159" s="163">
        <v>217</v>
      </c>
      <c r="F159" s="163">
        <v>277</v>
      </c>
      <c r="G159" s="163">
        <v>267</v>
      </c>
      <c r="H159" s="163">
        <v>285</v>
      </c>
      <c r="I159" s="165">
        <f t="shared" si="82"/>
        <v>6.7415730337078594E-2</v>
      </c>
      <c r="J159" s="164">
        <f t="shared" si="79"/>
        <v>-0.109375</v>
      </c>
      <c r="K159" s="162">
        <f t="shared" si="80"/>
        <v>18</v>
      </c>
      <c r="L159" s="163">
        <f t="shared" si="81"/>
        <v>-35</v>
      </c>
      <c r="M159" s="164">
        <f t="shared" si="78"/>
        <v>8.9117530074821202E-5</v>
      </c>
    </row>
    <row r="160" spans="2:13" x14ac:dyDescent="0.25">
      <c r="B160" s="162" t="s">
        <v>131</v>
      </c>
      <c r="C160" s="163">
        <v>775</v>
      </c>
      <c r="D160" s="163">
        <v>576</v>
      </c>
      <c r="E160" s="163">
        <v>277</v>
      </c>
      <c r="F160" s="163">
        <v>403</v>
      </c>
      <c r="G160" s="163">
        <v>540</v>
      </c>
      <c r="H160" s="163">
        <v>396</v>
      </c>
      <c r="I160" s="165">
        <f t="shared" si="82"/>
        <v>-0.26666666666666672</v>
      </c>
      <c r="J160" s="164">
        <f t="shared" si="79"/>
        <v>-0.3125</v>
      </c>
      <c r="K160" s="162">
        <f t="shared" si="80"/>
        <v>-144</v>
      </c>
      <c r="L160" s="163">
        <f t="shared" si="81"/>
        <v>-180</v>
      </c>
      <c r="M160" s="164">
        <f t="shared" si="78"/>
        <v>1.2382646284080421E-4</v>
      </c>
    </row>
    <row r="161" spans="2:13" x14ac:dyDescent="0.25">
      <c r="B161" s="168" t="s">
        <v>145</v>
      </c>
      <c r="C161" s="169">
        <f t="shared" ref="C161:H161" si="83">C153-SUM(C154:C160)</f>
        <v>9422</v>
      </c>
      <c r="D161" s="169">
        <f t="shared" si="83"/>
        <v>10470</v>
      </c>
      <c r="E161" s="169">
        <f t="shared" si="83"/>
        <v>3623</v>
      </c>
      <c r="F161" s="169">
        <f t="shared" si="83"/>
        <v>6996</v>
      </c>
      <c r="G161" s="169">
        <f t="shared" si="83"/>
        <v>8515</v>
      </c>
      <c r="H161" s="169">
        <f t="shared" si="83"/>
        <v>11692</v>
      </c>
      <c r="I161" s="171">
        <f t="shared" si="82"/>
        <v>0.37310628302994719</v>
      </c>
      <c r="J161" s="170">
        <f t="shared" si="79"/>
        <v>0.11671442215854833</v>
      </c>
      <c r="K161" s="168">
        <f>H161-G161</f>
        <v>3177</v>
      </c>
      <c r="L161" s="169">
        <f t="shared" si="81"/>
        <v>1222</v>
      </c>
      <c r="M161" s="170">
        <f t="shared" si="78"/>
        <v>3.6560075846835422E-3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E0EE9-389F-47FF-83EC-B08C4FDAA779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52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1003834</v>
      </c>
      <c r="D9" s="176">
        <f t="shared" ref="D9:H9" si="0">D10+D13</f>
        <v>967793</v>
      </c>
      <c r="E9" s="176">
        <f t="shared" si="0"/>
        <v>303151</v>
      </c>
      <c r="F9" s="176">
        <f t="shared" si="0"/>
        <v>721826</v>
      </c>
      <c r="G9" s="176">
        <f t="shared" si="0"/>
        <v>817155</v>
      </c>
      <c r="H9" s="176">
        <f t="shared" si="0"/>
        <v>897594</v>
      </c>
      <c r="I9" s="177">
        <f>IFERROR(H9/G9-1,"-")</f>
        <v>9.8437872863777365E-2</v>
      </c>
      <c r="J9" s="177">
        <f>IFERROR(H9/D9-1,"-")</f>
        <v>-7.2535139229153334E-2</v>
      </c>
      <c r="K9" s="176">
        <f>H9-G9</f>
        <v>80439</v>
      </c>
      <c r="L9" s="176">
        <f>H9-D9</f>
        <v>-70199</v>
      </c>
      <c r="M9" s="177">
        <f t="shared" ref="M9:M21" si="1">H9/H$9</f>
        <v>1</v>
      </c>
      <c r="P9" s="154" t="s">
        <v>68</v>
      </c>
      <c r="Q9" s="176">
        <f>Q10+Q13</f>
        <v>78633</v>
      </c>
      <c r="R9" s="176">
        <f t="shared" ref="R9:V9" si="2">R10+R13</f>
        <v>53371</v>
      </c>
      <c r="S9" s="176">
        <f t="shared" si="2"/>
        <v>15952</v>
      </c>
      <c r="T9" s="176">
        <f t="shared" si="2"/>
        <v>33151</v>
      </c>
      <c r="U9" s="176">
        <f t="shared" si="2"/>
        <v>36262</v>
      </c>
      <c r="V9" s="176">
        <f t="shared" si="2"/>
        <v>37504</v>
      </c>
      <c r="W9" s="177">
        <f>IFERROR(V9/U9-1,"-")</f>
        <v>3.4250730792565243E-2</v>
      </c>
      <c r="X9" s="177">
        <f>IFERROR(V9/R9-1,"-")</f>
        <v>-0.29729628449907253</v>
      </c>
      <c r="Y9" s="176">
        <f>V9-U9</f>
        <v>1242</v>
      </c>
      <c r="Z9" s="176">
        <f>V9-R9</f>
        <v>-15867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165326</v>
      </c>
      <c r="D10" s="158">
        <v>153883</v>
      </c>
      <c r="E10" s="158">
        <v>59454</v>
      </c>
      <c r="F10" s="158">
        <v>128004</v>
      </c>
      <c r="G10" s="158">
        <v>133108</v>
      </c>
      <c r="H10" s="158">
        <v>140162</v>
      </c>
      <c r="I10" s="160">
        <f>IFERROR(H10/G10-1,"-")</f>
        <v>5.2994560807765101E-2</v>
      </c>
      <c r="J10" s="159">
        <f t="shared" ref="J10:J21" si="4">IFERROR(H10/D10-1,"-")</f>
        <v>-8.9165144947785047E-2</v>
      </c>
      <c r="K10" s="157">
        <f t="shared" ref="K10:K20" si="5">H10-G10</f>
        <v>7054</v>
      </c>
      <c r="L10" s="158">
        <f t="shared" ref="L10:L21" si="6">H10-D10</f>
        <v>-13721</v>
      </c>
      <c r="M10" s="159">
        <f t="shared" si="1"/>
        <v>0.15615300458782033</v>
      </c>
      <c r="P10" s="157" t="s">
        <v>97</v>
      </c>
      <c r="Q10" s="158">
        <v>17761</v>
      </c>
      <c r="R10" s="158">
        <v>8721</v>
      </c>
      <c r="S10" s="158">
        <v>2865</v>
      </c>
      <c r="T10" s="158">
        <v>6655</v>
      </c>
      <c r="U10" s="158">
        <v>7504</v>
      </c>
      <c r="V10" s="158">
        <v>6553</v>
      </c>
      <c r="W10" s="160">
        <f>IFERROR(V10/U10-1,"-")</f>
        <v>-0.12673240938166308</v>
      </c>
      <c r="X10" s="159">
        <f t="shared" ref="X10:X21" si="7">IFERROR(V10/R10-1,"-")</f>
        <v>-0.24859534457057675</v>
      </c>
      <c r="Y10" s="157">
        <f t="shared" ref="Y10:Y20" si="8">V10-U10</f>
        <v>-951</v>
      </c>
      <c r="Z10" s="158">
        <f t="shared" ref="Z10:Z21" si="9">V10-R10</f>
        <v>-2168</v>
      </c>
      <c r="AA10" s="159">
        <f t="shared" si="3"/>
        <v>0.1747280290102389</v>
      </c>
    </row>
    <row r="11" spans="1:27" x14ac:dyDescent="0.25">
      <c r="A11" s="161" t="s">
        <v>100</v>
      </c>
      <c r="B11" s="162" t="s">
        <v>103</v>
      </c>
      <c r="C11" s="163">
        <v>87492</v>
      </c>
      <c r="D11" s="163">
        <v>85019</v>
      </c>
      <c r="E11" s="163">
        <v>41346</v>
      </c>
      <c r="F11" s="163">
        <v>76324</v>
      </c>
      <c r="G11" s="163">
        <v>75288</v>
      </c>
      <c r="H11" s="163">
        <v>68554</v>
      </c>
      <c r="I11" s="165">
        <f>IFERROR(H11/G11-1,"-")</f>
        <v>-8.9443204760386807E-2</v>
      </c>
      <c r="J11" s="164">
        <f t="shared" si="4"/>
        <v>-0.19366259306743194</v>
      </c>
      <c r="K11" s="162">
        <f t="shared" si="5"/>
        <v>-6734</v>
      </c>
      <c r="L11" s="163">
        <f t="shared" si="6"/>
        <v>-16465</v>
      </c>
      <c r="M11" s="164">
        <f t="shared" si="1"/>
        <v>7.6375287713598805E-2</v>
      </c>
      <c r="P11" s="162" t="s">
        <v>103</v>
      </c>
      <c r="Q11" s="163">
        <v>14864</v>
      </c>
      <c r="R11" s="163">
        <v>6465</v>
      </c>
      <c r="S11" s="163">
        <v>2382</v>
      </c>
      <c r="T11" s="163">
        <v>4748</v>
      </c>
      <c r="U11" s="163">
        <v>5235</v>
      </c>
      <c r="V11" s="163">
        <v>4717</v>
      </c>
      <c r="W11" s="165">
        <f>IFERROR(V11/U11-1,"-")</f>
        <v>-9.8949379178605579E-2</v>
      </c>
      <c r="X11" s="164">
        <f t="shared" si="7"/>
        <v>-0.27037896365042535</v>
      </c>
      <c r="Y11" s="162">
        <f t="shared" si="8"/>
        <v>-518</v>
      </c>
      <c r="Z11" s="163">
        <f t="shared" si="9"/>
        <v>-1748</v>
      </c>
      <c r="AA11" s="164">
        <f>V11/V$9</f>
        <v>0.12577325085324231</v>
      </c>
    </row>
    <row r="12" spans="1:27" x14ac:dyDescent="0.25">
      <c r="A12" s="1"/>
      <c r="B12" s="162" t="s">
        <v>100</v>
      </c>
      <c r="C12" s="163">
        <v>77834</v>
      </c>
      <c r="D12" s="163">
        <v>68864</v>
      </c>
      <c r="E12" s="163">
        <v>18108</v>
      </c>
      <c r="F12" s="163">
        <v>51680</v>
      </c>
      <c r="G12" s="163">
        <v>57820</v>
      </c>
      <c r="H12" s="163">
        <v>71608</v>
      </c>
      <c r="I12" s="165">
        <f>IFERROR(H12/G12-1,"-")</f>
        <v>0.23846419923901774</v>
      </c>
      <c r="J12" s="164">
        <f t="shared" si="4"/>
        <v>3.9846654275093041E-2</v>
      </c>
      <c r="K12" s="162">
        <f t="shared" si="5"/>
        <v>13788</v>
      </c>
      <c r="L12" s="163">
        <f t="shared" si="6"/>
        <v>2744</v>
      </c>
      <c r="M12" s="164">
        <f t="shared" si="1"/>
        <v>7.9777716874221527E-2</v>
      </c>
      <c r="P12" s="162" t="s">
        <v>100</v>
      </c>
      <c r="Q12" s="163">
        <v>2897</v>
      </c>
      <c r="R12" s="163">
        <v>2256</v>
      </c>
      <c r="S12" s="163">
        <v>483</v>
      </c>
      <c r="T12" s="163">
        <v>1907</v>
      </c>
      <c r="U12" s="163">
        <v>2269</v>
      </c>
      <c r="V12" s="163">
        <v>1836</v>
      </c>
      <c r="W12" s="165">
        <f>IFERROR(V12/U12-1,"-")</f>
        <v>-0.19083296606434552</v>
      </c>
      <c r="X12" s="164">
        <f t="shared" si="7"/>
        <v>-0.18617021276595747</v>
      </c>
      <c r="Y12" s="162">
        <f t="shared" si="8"/>
        <v>-433</v>
      </c>
      <c r="Z12" s="163">
        <f t="shared" si="9"/>
        <v>-420</v>
      </c>
      <c r="AA12" s="164">
        <f t="shared" si="3"/>
        <v>4.8954778156996587E-2</v>
      </c>
    </row>
    <row r="13" spans="1:27" s="56" customFormat="1" x14ac:dyDescent="0.25">
      <c r="B13" s="157" t="s">
        <v>107</v>
      </c>
      <c r="C13" s="158">
        <v>838508</v>
      </c>
      <c r="D13" s="158">
        <v>813910</v>
      </c>
      <c r="E13" s="158">
        <v>243697</v>
      </c>
      <c r="F13" s="158">
        <v>593822</v>
      </c>
      <c r="G13" s="158">
        <v>684047</v>
      </c>
      <c r="H13" s="158">
        <v>757432</v>
      </c>
      <c r="I13" s="160">
        <f>IFERROR(H13/G13-1,"-")</f>
        <v>0.10728064007297755</v>
      </c>
      <c r="J13" s="159">
        <f t="shared" si="4"/>
        <v>-6.9390964602965899E-2</v>
      </c>
      <c r="K13" s="157">
        <f t="shared" si="5"/>
        <v>73385</v>
      </c>
      <c r="L13" s="158">
        <f t="shared" si="6"/>
        <v>-56478</v>
      </c>
      <c r="M13" s="159">
        <f t="shared" si="1"/>
        <v>0.84384699541217967</v>
      </c>
      <c r="P13" s="157" t="s">
        <v>107</v>
      </c>
      <c r="Q13" s="158">
        <v>60872</v>
      </c>
      <c r="R13" s="158">
        <v>44650</v>
      </c>
      <c r="S13" s="158">
        <v>13087</v>
      </c>
      <c r="T13" s="158">
        <v>26496</v>
      </c>
      <c r="U13" s="158">
        <v>28758</v>
      </c>
      <c r="V13" s="158">
        <v>30951</v>
      </c>
      <c r="W13" s="160">
        <f>IFERROR(V13/U13-1,"-")</f>
        <v>7.6257041518881685E-2</v>
      </c>
      <c r="X13" s="159">
        <f t="shared" si="7"/>
        <v>-0.30680851063829784</v>
      </c>
      <c r="Y13" s="157">
        <f t="shared" si="8"/>
        <v>2193</v>
      </c>
      <c r="Z13" s="158">
        <f t="shared" si="9"/>
        <v>-13699</v>
      </c>
      <c r="AA13" s="159">
        <f t="shared" si="3"/>
        <v>0.82527197098976113</v>
      </c>
    </row>
    <row r="14" spans="1:27" s="56" customFormat="1" x14ac:dyDescent="0.25">
      <c r="B14" s="162" t="s">
        <v>110</v>
      </c>
      <c r="C14" s="163">
        <v>452355</v>
      </c>
      <c r="D14" s="163">
        <v>448645</v>
      </c>
      <c r="E14" s="163">
        <v>101481</v>
      </c>
      <c r="F14" s="163">
        <v>292265</v>
      </c>
      <c r="G14" s="163">
        <v>357572</v>
      </c>
      <c r="H14" s="163">
        <v>411822</v>
      </c>
      <c r="I14" s="165">
        <f t="shared" ref="I14:I21" si="10">IFERROR(H14/G14-1,"-")</f>
        <v>0.15171769601646656</v>
      </c>
      <c r="J14" s="164">
        <f t="shared" si="4"/>
        <v>-8.207602893156063E-2</v>
      </c>
      <c r="K14" s="162">
        <f t="shared" si="5"/>
        <v>54250</v>
      </c>
      <c r="L14" s="163">
        <f t="shared" si="6"/>
        <v>-36823</v>
      </c>
      <c r="M14" s="164">
        <f t="shared" si="1"/>
        <v>0.45880654282448413</v>
      </c>
      <c r="P14" s="162" t="s">
        <v>110</v>
      </c>
      <c r="Q14" s="163">
        <v>34678</v>
      </c>
      <c r="R14" s="163">
        <v>23277</v>
      </c>
      <c r="S14" s="163">
        <v>6329</v>
      </c>
      <c r="T14" s="163">
        <v>10268</v>
      </c>
      <c r="U14" s="163">
        <v>11443</v>
      </c>
      <c r="V14" s="163">
        <v>13604</v>
      </c>
      <c r="W14" s="165">
        <f t="shared" ref="W14:W21" si="11">IFERROR(V14/U14-1,"-")</f>
        <v>0.18884907803897577</v>
      </c>
      <c r="X14" s="164">
        <f t="shared" si="7"/>
        <v>-0.41556042445332297</v>
      </c>
      <c r="Y14" s="162">
        <f t="shared" si="8"/>
        <v>2161</v>
      </c>
      <c r="Z14" s="163">
        <f t="shared" si="9"/>
        <v>-9673</v>
      </c>
      <c r="AA14" s="164">
        <f t="shared" si="3"/>
        <v>0.36273464163822527</v>
      </c>
    </row>
    <row r="15" spans="1:27" x14ac:dyDescent="0.25">
      <c r="A15" s="1"/>
      <c r="B15" s="162" t="s">
        <v>113</v>
      </c>
      <c r="C15" s="163">
        <v>69783</v>
      </c>
      <c r="D15" s="163">
        <v>56046</v>
      </c>
      <c r="E15" s="163">
        <v>18597</v>
      </c>
      <c r="F15" s="163">
        <v>32477</v>
      </c>
      <c r="G15" s="163">
        <v>34422</v>
      </c>
      <c r="H15" s="163">
        <v>38679</v>
      </c>
      <c r="I15" s="165">
        <f t="shared" si="10"/>
        <v>0.12367090814014303</v>
      </c>
      <c r="J15" s="164">
        <f t="shared" si="4"/>
        <v>-0.30987046354780001</v>
      </c>
      <c r="K15" s="162">
        <f t="shared" si="5"/>
        <v>4257</v>
      </c>
      <c r="L15" s="163">
        <f t="shared" si="6"/>
        <v>-17367</v>
      </c>
      <c r="M15" s="164">
        <f t="shared" si="1"/>
        <v>4.3091865587336811E-2</v>
      </c>
      <c r="P15" s="162" t="s">
        <v>113</v>
      </c>
      <c r="Q15" s="163">
        <v>2110</v>
      </c>
      <c r="R15" s="163">
        <v>1821</v>
      </c>
      <c r="S15" s="163">
        <v>720</v>
      </c>
      <c r="T15" s="163">
        <v>2056</v>
      </c>
      <c r="U15" s="163">
        <v>1799</v>
      </c>
      <c r="V15" s="163">
        <v>1872</v>
      </c>
      <c r="W15" s="165">
        <f t="shared" si="11"/>
        <v>4.0578098943857777E-2</v>
      </c>
      <c r="X15" s="164">
        <f t="shared" si="7"/>
        <v>2.8006589785831926E-2</v>
      </c>
      <c r="Y15" s="162">
        <f t="shared" si="8"/>
        <v>73</v>
      </c>
      <c r="Z15" s="163">
        <f t="shared" si="9"/>
        <v>51</v>
      </c>
      <c r="AA15" s="164">
        <f t="shared" si="3"/>
        <v>4.9914675767918089E-2</v>
      </c>
    </row>
    <row r="16" spans="1:27" x14ac:dyDescent="0.25">
      <c r="A16" s="1"/>
      <c r="B16" s="162" t="s">
        <v>116</v>
      </c>
      <c r="C16" s="163">
        <v>23297</v>
      </c>
      <c r="D16" s="163">
        <v>21697</v>
      </c>
      <c r="E16" s="163">
        <v>7192</v>
      </c>
      <c r="F16" s="163">
        <v>22104</v>
      </c>
      <c r="G16" s="163">
        <v>29027</v>
      </c>
      <c r="H16" s="163">
        <v>28862</v>
      </c>
      <c r="I16" s="165">
        <f t="shared" si="10"/>
        <v>-5.6843628346022745E-3</v>
      </c>
      <c r="J16" s="164">
        <f t="shared" si="4"/>
        <v>0.33022998571231055</v>
      </c>
      <c r="K16" s="162">
        <f t="shared" si="5"/>
        <v>-165</v>
      </c>
      <c r="L16" s="163">
        <f t="shared" si="6"/>
        <v>7165</v>
      </c>
      <c r="M16" s="164">
        <f t="shared" si="1"/>
        <v>3.2154849519938862E-2</v>
      </c>
      <c r="P16" s="162" t="s">
        <v>116</v>
      </c>
      <c r="Q16" s="163">
        <v>6626</v>
      </c>
      <c r="R16" s="163">
        <v>2654</v>
      </c>
      <c r="S16" s="163">
        <v>544</v>
      </c>
      <c r="T16" s="163">
        <v>2880</v>
      </c>
      <c r="U16" s="163">
        <v>3182</v>
      </c>
      <c r="V16" s="163">
        <v>2917</v>
      </c>
      <c r="W16" s="165">
        <f t="shared" si="11"/>
        <v>-8.3280955373978616E-2</v>
      </c>
      <c r="X16" s="164">
        <f t="shared" si="7"/>
        <v>9.9095704596835033E-2</v>
      </c>
      <c r="Y16" s="162">
        <f t="shared" si="8"/>
        <v>-265</v>
      </c>
      <c r="Z16" s="163">
        <f t="shared" si="9"/>
        <v>263</v>
      </c>
      <c r="AA16" s="164">
        <f t="shared" si="3"/>
        <v>7.7778370307167236E-2</v>
      </c>
    </row>
    <row r="17" spans="1:27" x14ac:dyDescent="0.25">
      <c r="A17" s="1"/>
      <c r="B17" s="162" t="s">
        <v>123</v>
      </c>
      <c r="C17" s="163">
        <v>36277</v>
      </c>
      <c r="D17" s="163">
        <v>36384</v>
      </c>
      <c r="E17" s="163">
        <v>10797</v>
      </c>
      <c r="F17" s="163">
        <v>37157</v>
      </c>
      <c r="G17" s="163">
        <v>35380</v>
      </c>
      <c r="H17" s="163">
        <v>35233</v>
      </c>
      <c r="I17" s="165">
        <f t="shared" si="10"/>
        <v>-4.1548897682306407E-3</v>
      </c>
      <c r="J17" s="164">
        <f t="shared" si="4"/>
        <v>-3.163478452066848E-2</v>
      </c>
      <c r="K17" s="162">
        <f t="shared" si="5"/>
        <v>-147</v>
      </c>
      <c r="L17" s="163">
        <f t="shared" si="6"/>
        <v>-1151</v>
      </c>
      <c r="M17" s="164">
        <f t="shared" si="1"/>
        <v>3.9252713364839785E-2</v>
      </c>
      <c r="P17" s="162" t="s">
        <v>123</v>
      </c>
      <c r="Q17" s="163">
        <v>1185</v>
      </c>
      <c r="R17" s="163">
        <v>1023</v>
      </c>
      <c r="S17" s="163">
        <v>374</v>
      </c>
      <c r="T17" s="163">
        <v>1374</v>
      </c>
      <c r="U17" s="163">
        <v>1142</v>
      </c>
      <c r="V17" s="163">
        <v>925</v>
      </c>
      <c r="W17" s="165">
        <f t="shared" si="11"/>
        <v>-0.19001751313485116</v>
      </c>
      <c r="X17" s="164">
        <f t="shared" si="7"/>
        <v>-9.5796676441837758E-2</v>
      </c>
      <c r="Y17" s="162">
        <f t="shared" si="8"/>
        <v>-217</v>
      </c>
      <c r="Z17" s="163">
        <f t="shared" si="9"/>
        <v>-98</v>
      </c>
      <c r="AA17" s="164">
        <f t="shared" si="3"/>
        <v>2.4664035836177475E-2</v>
      </c>
    </row>
    <row r="18" spans="1:27" x14ac:dyDescent="0.25">
      <c r="A18" s="1"/>
      <c r="B18" s="162" t="s">
        <v>119</v>
      </c>
      <c r="C18" s="163">
        <v>11818</v>
      </c>
      <c r="D18" s="163">
        <v>10972</v>
      </c>
      <c r="E18" s="163">
        <v>5388</v>
      </c>
      <c r="F18" s="163">
        <v>11054</v>
      </c>
      <c r="G18" s="163">
        <v>11638</v>
      </c>
      <c r="H18" s="163">
        <v>12245</v>
      </c>
      <c r="I18" s="165">
        <f t="shared" si="10"/>
        <v>5.2156727960130711E-2</v>
      </c>
      <c r="J18" s="164">
        <f t="shared" si="4"/>
        <v>0.11602260298942757</v>
      </c>
      <c r="K18" s="162">
        <f t="shared" si="5"/>
        <v>607</v>
      </c>
      <c r="L18" s="163">
        <f t="shared" si="6"/>
        <v>1273</v>
      </c>
      <c r="M18" s="164">
        <f t="shared" si="1"/>
        <v>1.3642025236354076E-2</v>
      </c>
      <c r="P18" s="162" t="s">
        <v>119</v>
      </c>
      <c r="Q18" s="163">
        <v>541</v>
      </c>
      <c r="R18" s="163">
        <v>514</v>
      </c>
      <c r="S18" s="163">
        <v>221</v>
      </c>
      <c r="T18" s="163">
        <v>665</v>
      </c>
      <c r="U18" s="163">
        <v>550</v>
      </c>
      <c r="V18" s="163">
        <v>537</v>
      </c>
      <c r="W18" s="165">
        <f t="shared" si="11"/>
        <v>-2.3636363636363678E-2</v>
      </c>
      <c r="X18" s="164">
        <f t="shared" si="7"/>
        <v>4.474708171206232E-2</v>
      </c>
      <c r="Y18" s="162">
        <f t="shared" si="8"/>
        <v>-13</v>
      </c>
      <c r="Z18" s="163">
        <f t="shared" si="9"/>
        <v>23</v>
      </c>
      <c r="AA18" s="164">
        <f t="shared" si="3"/>
        <v>1.4318472696245733E-2</v>
      </c>
    </row>
    <row r="19" spans="1:27" x14ac:dyDescent="0.25">
      <c r="A19" s="161" t="s">
        <v>144</v>
      </c>
      <c r="B19" s="162" t="s">
        <v>128</v>
      </c>
      <c r="C19" s="163">
        <v>17426</v>
      </c>
      <c r="D19" s="163">
        <v>20014</v>
      </c>
      <c r="E19" s="163">
        <v>10413</v>
      </c>
      <c r="F19" s="163">
        <v>13218</v>
      </c>
      <c r="G19" s="163">
        <v>15473</v>
      </c>
      <c r="H19" s="163">
        <v>14129</v>
      </c>
      <c r="I19" s="165">
        <f t="shared" si="10"/>
        <v>-8.6860983648936907E-2</v>
      </c>
      <c r="J19" s="164">
        <f t="shared" si="4"/>
        <v>-0.29404416908164288</v>
      </c>
      <c r="K19" s="162">
        <f t="shared" si="5"/>
        <v>-1344</v>
      </c>
      <c r="L19" s="163">
        <f t="shared" si="6"/>
        <v>-5885</v>
      </c>
      <c r="M19" s="164">
        <f t="shared" si="1"/>
        <v>1.5740969748015251E-2</v>
      </c>
      <c r="P19" s="162" t="s">
        <v>128</v>
      </c>
      <c r="Q19" s="163">
        <v>666</v>
      </c>
      <c r="R19" s="163">
        <v>590</v>
      </c>
      <c r="S19" s="163">
        <v>382</v>
      </c>
      <c r="T19" s="163">
        <v>241</v>
      </c>
      <c r="U19" s="163">
        <v>308</v>
      </c>
      <c r="V19" s="163">
        <v>194</v>
      </c>
      <c r="W19" s="165">
        <f t="shared" si="11"/>
        <v>-0.37012987012987009</v>
      </c>
      <c r="X19" s="164">
        <f t="shared" si="7"/>
        <v>-0.67118644067796618</v>
      </c>
      <c r="Y19" s="162">
        <f t="shared" si="8"/>
        <v>-114</v>
      </c>
      <c r="Z19" s="163">
        <f t="shared" si="9"/>
        <v>-396</v>
      </c>
      <c r="AA19" s="164">
        <f t="shared" si="3"/>
        <v>5.1727815699658701E-3</v>
      </c>
    </row>
    <row r="20" spans="1:27" x14ac:dyDescent="0.25">
      <c r="A20" s="167" t="s">
        <v>145</v>
      </c>
      <c r="B20" s="162" t="s">
        <v>131</v>
      </c>
      <c r="C20" s="163">
        <v>31578</v>
      </c>
      <c r="D20" s="163">
        <v>27070</v>
      </c>
      <c r="E20" s="163">
        <v>16060</v>
      </c>
      <c r="F20" s="163">
        <v>11008</v>
      </c>
      <c r="G20" s="163">
        <v>14875</v>
      </c>
      <c r="H20" s="163">
        <v>17005</v>
      </c>
      <c r="I20" s="165">
        <f t="shared" si="10"/>
        <v>0.14319327731092435</v>
      </c>
      <c r="J20" s="164">
        <f t="shared" si="4"/>
        <v>-0.37181381603250829</v>
      </c>
      <c r="K20" s="162">
        <f t="shared" si="5"/>
        <v>2130</v>
      </c>
      <c r="L20" s="163">
        <f t="shared" si="6"/>
        <v>-10065</v>
      </c>
      <c r="M20" s="164">
        <f t="shared" si="1"/>
        <v>1.8945090987684855E-2</v>
      </c>
      <c r="P20" s="162" t="s">
        <v>131</v>
      </c>
      <c r="Q20" s="163">
        <v>2885</v>
      </c>
      <c r="R20" s="163">
        <v>1068</v>
      </c>
      <c r="S20" s="163">
        <v>656</v>
      </c>
      <c r="T20" s="163">
        <v>184</v>
      </c>
      <c r="U20" s="163">
        <v>312</v>
      </c>
      <c r="V20" s="163">
        <v>329</v>
      </c>
      <c r="W20" s="165">
        <f t="shared" si="11"/>
        <v>5.4487179487179516E-2</v>
      </c>
      <c r="X20" s="164">
        <f t="shared" si="7"/>
        <v>-0.69194756554307113</v>
      </c>
      <c r="Y20" s="162">
        <f t="shared" si="8"/>
        <v>17</v>
      </c>
      <c r="Z20" s="163">
        <f t="shared" si="9"/>
        <v>-739</v>
      </c>
      <c r="AA20" s="164">
        <f t="shared" si="3"/>
        <v>8.7723976109215021E-3</v>
      </c>
    </row>
    <row r="21" spans="1:27" x14ac:dyDescent="0.25">
      <c r="B21" s="168" t="s">
        <v>145</v>
      </c>
      <c r="C21" s="169">
        <f t="shared" ref="C21:H21" si="12">C13-SUM(C14:C20)</f>
        <v>195974</v>
      </c>
      <c r="D21" s="169">
        <f t="shared" si="12"/>
        <v>193082</v>
      </c>
      <c r="E21" s="169">
        <f t="shared" si="12"/>
        <v>73769</v>
      </c>
      <c r="F21" s="169">
        <f t="shared" si="12"/>
        <v>174539</v>
      </c>
      <c r="G21" s="169">
        <f t="shared" si="12"/>
        <v>185660</v>
      </c>
      <c r="H21" s="169">
        <f t="shared" si="12"/>
        <v>199457</v>
      </c>
      <c r="I21" s="171">
        <f t="shared" si="10"/>
        <v>7.4313260799310665E-2</v>
      </c>
      <c r="J21" s="170">
        <f t="shared" si="4"/>
        <v>3.3017060109176377E-2</v>
      </c>
      <c r="K21" s="168">
        <f>H21-G21</f>
        <v>13797</v>
      </c>
      <c r="L21" s="169">
        <f t="shared" si="6"/>
        <v>6375</v>
      </c>
      <c r="M21" s="170">
        <f t="shared" si="1"/>
        <v>0.22221293814352591</v>
      </c>
      <c r="P21" s="168" t="s">
        <v>145</v>
      </c>
      <c r="Q21" s="169">
        <f t="shared" ref="Q21:V21" si="13">Q13-SUM(Q14:Q20)</f>
        <v>12181</v>
      </c>
      <c r="R21" s="169">
        <f t="shared" si="13"/>
        <v>13703</v>
      </c>
      <c r="S21" s="169">
        <f t="shared" si="13"/>
        <v>3861</v>
      </c>
      <c r="T21" s="169">
        <f t="shared" si="13"/>
        <v>8828</v>
      </c>
      <c r="U21" s="169">
        <f t="shared" si="13"/>
        <v>10022</v>
      </c>
      <c r="V21" s="169">
        <f t="shared" si="13"/>
        <v>10573</v>
      </c>
      <c r="W21" s="171">
        <f t="shared" si="11"/>
        <v>5.4979046098583062E-2</v>
      </c>
      <c r="X21" s="170">
        <f t="shared" si="7"/>
        <v>-0.2284171349339561</v>
      </c>
      <c r="Y21" s="168">
        <f>V21-U21</f>
        <v>551</v>
      </c>
      <c r="Z21" s="169">
        <f t="shared" si="9"/>
        <v>-3130</v>
      </c>
      <c r="AA21" s="170">
        <f t="shared" si="3"/>
        <v>0.28191659556313992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280946</v>
      </c>
      <c r="D23" s="176">
        <f t="shared" ref="D23:H23" si="14">D24+D27</f>
        <v>303292</v>
      </c>
      <c r="E23" s="176">
        <f t="shared" si="14"/>
        <v>81469</v>
      </c>
      <c r="F23" s="176">
        <f t="shared" si="14"/>
        <v>190775</v>
      </c>
      <c r="G23" s="176">
        <f t="shared" si="14"/>
        <v>255103</v>
      </c>
      <c r="H23" s="176">
        <f t="shared" si="14"/>
        <v>269491</v>
      </c>
      <c r="I23" s="177">
        <f>IFERROR(H23/G23-1,"-")</f>
        <v>5.6400747933187834E-2</v>
      </c>
      <c r="J23" s="177">
        <f>IFERROR(H23/D23-1,"-")</f>
        <v>-0.11144705432388591</v>
      </c>
      <c r="K23" s="176">
        <f>H23-G23</f>
        <v>14388</v>
      </c>
      <c r="L23" s="176">
        <f>H23-D23</f>
        <v>-33801</v>
      </c>
      <c r="M23" s="177">
        <f t="shared" ref="M23:M35" si="15">H23/H$9</f>
        <v>0.30023707823358892</v>
      </c>
    </row>
    <row r="24" spans="1:27" x14ac:dyDescent="0.25">
      <c r="B24" s="157" t="s">
        <v>97</v>
      </c>
      <c r="C24" s="158">
        <v>22847</v>
      </c>
      <c r="D24" s="158">
        <v>34383</v>
      </c>
      <c r="E24" s="158">
        <v>14523</v>
      </c>
      <c r="F24" s="158">
        <v>28134</v>
      </c>
      <c r="G24" s="158">
        <v>32334</v>
      </c>
      <c r="H24" s="158">
        <v>27615</v>
      </c>
      <c r="I24" s="160">
        <f>IFERROR(H24/G24-1,"-")</f>
        <v>-0.14594544442382629</v>
      </c>
      <c r="J24" s="159">
        <f t="shared" ref="J24:J35" si="16">IFERROR(H24/D24-1,"-")</f>
        <v>-0.1968414623505802</v>
      </c>
      <c r="K24" s="157">
        <f t="shared" ref="K24:K34" si="17">H24-G24</f>
        <v>-4719</v>
      </c>
      <c r="L24" s="158">
        <f t="shared" ref="L24:L35" si="18">H24-D24</f>
        <v>-6768</v>
      </c>
      <c r="M24" s="159">
        <f t="shared" si="15"/>
        <v>3.076557998382342E-2</v>
      </c>
    </row>
    <row r="25" spans="1:27" x14ac:dyDescent="0.25">
      <c r="B25" s="162" t="s">
        <v>103</v>
      </c>
      <c r="C25" s="163">
        <v>14758</v>
      </c>
      <c r="D25" s="163">
        <v>24688</v>
      </c>
      <c r="E25" s="163">
        <v>12553</v>
      </c>
      <c r="F25" s="163">
        <v>15790</v>
      </c>
      <c r="G25" s="163">
        <v>17325</v>
      </c>
      <c r="H25" s="163">
        <v>13907</v>
      </c>
      <c r="I25" s="165">
        <f>IFERROR(H25/G25-1,"-")</f>
        <v>-0.19728715728715729</v>
      </c>
      <c r="J25" s="164">
        <f t="shared" si="16"/>
        <v>-0.43668988982501622</v>
      </c>
      <c r="K25" s="162">
        <f t="shared" si="17"/>
        <v>-3418</v>
      </c>
      <c r="L25" s="163">
        <f t="shared" si="18"/>
        <v>-10781</v>
      </c>
      <c r="M25" s="164">
        <f t="shared" si="15"/>
        <v>1.5493641891545621E-2</v>
      </c>
    </row>
    <row r="26" spans="1:27" x14ac:dyDescent="0.25">
      <c r="B26" s="162" t="s">
        <v>100</v>
      </c>
      <c r="C26" s="163">
        <v>8089</v>
      </c>
      <c r="D26" s="163">
        <v>9695</v>
      </c>
      <c r="E26" s="163">
        <v>1970</v>
      </c>
      <c r="F26" s="163">
        <v>12344</v>
      </c>
      <c r="G26" s="163">
        <v>15009</v>
      </c>
      <c r="H26" s="163">
        <v>13708</v>
      </c>
      <c r="I26" s="165">
        <f>IFERROR(H26/G26-1,"-")</f>
        <v>-8.6681324538610216E-2</v>
      </c>
      <c r="J26" s="164">
        <f t="shared" si="16"/>
        <v>0.41392470345538945</v>
      </c>
      <c r="K26" s="162">
        <f t="shared" si="17"/>
        <v>-1301</v>
      </c>
      <c r="L26" s="163">
        <f t="shared" si="18"/>
        <v>4013</v>
      </c>
      <c r="M26" s="164">
        <f t="shared" si="15"/>
        <v>1.5271938092277801E-2</v>
      </c>
    </row>
    <row r="27" spans="1:27" x14ac:dyDescent="0.25">
      <c r="B27" s="157" t="s">
        <v>107</v>
      </c>
      <c r="C27" s="158">
        <v>258099</v>
      </c>
      <c r="D27" s="158">
        <v>268909</v>
      </c>
      <c r="E27" s="158">
        <v>66946</v>
      </c>
      <c r="F27" s="158">
        <v>162641</v>
      </c>
      <c r="G27" s="158">
        <v>222769</v>
      </c>
      <c r="H27" s="158">
        <v>241876</v>
      </c>
      <c r="I27" s="160">
        <f>IFERROR(H27/G27-1,"-")</f>
        <v>8.5770461778793328E-2</v>
      </c>
      <c r="J27" s="159">
        <f t="shared" si="16"/>
        <v>-0.10052843155119395</v>
      </c>
      <c r="K27" s="157">
        <f t="shared" si="17"/>
        <v>19107</v>
      </c>
      <c r="L27" s="158">
        <f t="shared" si="18"/>
        <v>-27033</v>
      </c>
      <c r="M27" s="159">
        <f t="shared" si="15"/>
        <v>0.26947149824976546</v>
      </c>
    </row>
    <row r="28" spans="1:27" x14ac:dyDescent="0.25">
      <c r="B28" s="162" t="s">
        <v>110</v>
      </c>
      <c r="C28" s="163">
        <v>158330</v>
      </c>
      <c r="D28" s="163">
        <v>165470</v>
      </c>
      <c r="E28" s="163">
        <v>35287</v>
      </c>
      <c r="F28" s="163">
        <v>87103</v>
      </c>
      <c r="G28" s="163">
        <v>127768</v>
      </c>
      <c r="H28" s="163">
        <v>145501</v>
      </c>
      <c r="I28" s="165">
        <f t="shared" ref="I28:I35" si="19">IFERROR(H28/G28-1,"-")</f>
        <v>0.13879062049965563</v>
      </c>
      <c r="J28" s="164">
        <f t="shared" si="16"/>
        <v>-0.12068048588868074</v>
      </c>
      <c r="K28" s="162">
        <f t="shared" si="17"/>
        <v>17733</v>
      </c>
      <c r="L28" s="163">
        <f t="shared" si="18"/>
        <v>-19969</v>
      </c>
      <c r="M28" s="164">
        <f t="shared" si="15"/>
        <v>0.16210112812697056</v>
      </c>
    </row>
    <row r="29" spans="1:27" x14ac:dyDescent="0.25">
      <c r="B29" s="162" t="s">
        <v>113</v>
      </c>
      <c r="C29" s="163">
        <v>24375</v>
      </c>
      <c r="D29" s="163">
        <v>21816</v>
      </c>
      <c r="E29" s="163">
        <v>6060</v>
      </c>
      <c r="F29" s="163">
        <v>9589</v>
      </c>
      <c r="G29" s="163">
        <v>10642</v>
      </c>
      <c r="H29" s="163">
        <v>11584</v>
      </c>
      <c r="I29" s="165">
        <f t="shared" si="19"/>
        <v>8.8517196015786448E-2</v>
      </c>
      <c r="J29" s="164">
        <f t="shared" si="16"/>
        <v>-0.46901356802346905</v>
      </c>
      <c r="K29" s="162">
        <f t="shared" si="17"/>
        <v>942</v>
      </c>
      <c r="L29" s="163">
        <f t="shared" si="18"/>
        <v>-10232</v>
      </c>
      <c r="M29" s="164">
        <f t="shared" si="15"/>
        <v>1.2905612114162973E-2</v>
      </c>
    </row>
    <row r="30" spans="1:27" x14ac:dyDescent="0.25">
      <c r="B30" s="162" t="s">
        <v>116</v>
      </c>
      <c r="C30" s="163">
        <v>4224</v>
      </c>
      <c r="D30" s="163">
        <v>7087</v>
      </c>
      <c r="E30" s="163">
        <v>2310</v>
      </c>
      <c r="F30" s="163">
        <v>7384</v>
      </c>
      <c r="G30" s="163">
        <v>13162</v>
      </c>
      <c r="H30" s="163">
        <v>12260</v>
      </c>
      <c r="I30" s="165">
        <f t="shared" si="19"/>
        <v>-6.8530618447044556E-2</v>
      </c>
      <c r="J30" s="164">
        <f t="shared" si="16"/>
        <v>0.72992803725130528</v>
      </c>
      <c r="K30" s="162">
        <f t="shared" si="17"/>
        <v>-902</v>
      </c>
      <c r="L30" s="163">
        <f t="shared" si="18"/>
        <v>5173</v>
      </c>
      <c r="M30" s="164">
        <f t="shared" si="15"/>
        <v>1.365873657800743E-2</v>
      </c>
    </row>
    <row r="31" spans="1:27" x14ac:dyDescent="0.25">
      <c r="B31" s="162" t="s">
        <v>123</v>
      </c>
      <c r="C31" s="163">
        <v>9140</v>
      </c>
      <c r="D31" s="163">
        <v>10334</v>
      </c>
      <c r="E31" s="163">
        <v>2594</v>
      </c>
      <c r="F31" s="163">
        <v>9242</v>
      </c>
      <c r="G31" s="163">
        <v>10119</v>
      </c>
      <c r="H31" s="163">
        <v>7745</v>
      </c>
      <c r="I31" s="165">
        <f t="shared" si="19"/>
        <v>-0.23460816286194286</v>
      </c>
      <c r="J31" s="164">
        <f t="shared" si="16"/>
        <v>-0.2505322237275015</v>
      </c>
      <c r="K31" s="162">
        <f t="shared" si="17"/>
        <v>-2374</v>
      </c>
      <c r="L31" s="163">
        <f t="shared" si="18"/>
        <v>-2589</v>
      </c>
      <c r="M31" s="164">
        <f t="shared" si="15"/>
        <v>8.6286227403480856E-3</v>
      </c>
    </row>
    <row r="32" spans="1:27" x14ac:dyDescent="0.25">
      <c r="B32" s="162" t="s">
        <v>119</v>
      </c>
      <c r="C32" s="163">
        <v>3247</v>
      </c>
      <c r="D32" s="163">
        <v>3719</v>
      </c>
      <c r="E32" s="163">
        <v>1704</v>
      </c>
      <c r="F32" s="163">
        <v>3655</v>
      </c>
      <c r="G32" s="163">
        <v>3957</v>
      </c>
      <c r="H32" s="163">
        <v>3859</v>
      </c>
      <c r="I32" s="165">
        <f t="shared" si="19"/>
        <v>-2.4766237048268858E-2</v>
      </c>
      <c r="J32" s="164">
        <f t="shared" si="16"/>
        <v>3.7644528098951247E-2</v>
      </c>
      <c r="K32" s="162">
        <f t="shared" si="17"/>
        <v>-98</v>
      </c>
      <c r="L32" s="163">
        <f t="shared" si="18"/>
        <v>140</v>
      </c>
      <c r="M32" s="164">
        <f t="shared" si="15"/>
        <v>4.2992711626860247E-3</v>
      </c>
    </row>
    <row r="33" spans="2:13" x14ac:dyDescent="0.25">
      <c r="B33" s="162" t="s">
        <v>128</v>
      </c>
      <c r="C33" s="163">
        <v>2477</v>
      </c>
      <c r="D33" s="163">
        <v>3120</v>
      </c>
      <c r="E33" s="163">
        <v>1994</v>
      </c>
      <c r="F33" s="163">
        <v>1623</v>
      </c>
      <c r="G33" s="163">
        <v>2475</v>
      </c>
      <c r="H33" s="163">
        <v>1946</v>
      </c>
      <c r="I33" s="165">
        <f t="shared" si="19"/>
        <v>-0.21373737373737378</v>
      </c>
      <c r="J33" s="164">
        <f t="shared" si="16"/>
        <v>-0.37628205128205128</v>
      </c>
      <c r="K33" s="162">
        <f t="shared" si="17"/>
        <v>-529</v>
      </c>
      <c r="L33" s="163">
        <f t="shared" si="18"/>
        <v>-1174</v>
      </c>
      <c r="M33" s="164">
        <f t="shared" si="15"/>
        <v>2.168018057161701E-3</v>
      </c>
    </row>
    <row r="34" spans="2:13" x14ac:dyDescent="0.25">
      <c r="B34" s="162" t="s">
        <v>131</v>
      </c>
      <c r="C34" s="163">
        <v>3892</v>
      </c>
      <c r="D34" s="163">
        <v>3867</v>
      </c>
      <c r="E34" s="163">
        <v>1709</v>
      </c>
      <c r="F34" s="163">
        <v>919</v>
      </c>
      <c r="G34" s="163">
        <v>2007</v>
      </c>
      <c r="H34" s="163">
        <v>2239</v>
      </c>
      <c r="I34" s="165">
        <f t="shared" si="19"/>
        <v>0.1155954160438466</v>
      </c>
      <c r="J34" s="164">
        <f t="shared" si="16"/>
        <v>-0.42099818981122317</v>
      </c>
      <c r="K34" s="162">
        <f t="shared" si="17"/>
        <v>232</v>
      </c>
      <c r="L34" s="163">
        <f t="shared" si="18"/>
        <v>-1628</v>
      </c>
      <c r="M34" s="164">
        <f t="shared" si="15"/>
        <v>2.494446264123869E-3</v>
      </c>
    </row>
    <row r="35" spans="2:13" x14ac:dyDescent="0.25">
      <c r="B35" s="168" t="s">
        <v>145</v>
      </c>
      <c r="C35" s="169">
        <f t="shared" ref="C35:H35" si="20">C27-SUM(C28:C34)</f>
        <v>52414</v>
      </c>
      <c r="D35" s="169">
        <f t="shared" si="20"/>
        <v>53496</v>
      </c>
      <c r="E35" s="169">
        <f t="shared" si="20"/>
        <v>15288</v>
      </c>
      <c r="F35" s="169">
        <f t="shared" si="20"/>
        <v>43126</v>
      </c>
      <c r="G35" s="169">
        <f t="shared" si="20"/>
        <v>52639</v>
      </c>
      <c r="H35" s="169">
        <f t="shared" si="20"/>
        <v>56742</v>
      </c>
      <c r="I35" s="171">
        <f t="shared" si="19"/>
        <v>7.7946009612644529E-2</v>
      </c>
      <c r="J35" s="170">
        <f t="shared" si="16"/>
        <v>6.0677433826828109E-2</v>
      </c>
      <c r="K35" s="168">
        <f>H35-G35</f>
        <v>4103</v>
      </c>
      <c r="L35" s="169">
        <f t="shared" si="18"/>
        <v>3246</v>
      </c>
      <c r="M35" s="170">
        <f t="shared" si="15"/>
        <v>6.3215663206304853E-2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457298</v>
      </c>
      <c r="D37" s="176">
        <f t="shared" ref="D37:H37" si="21">D38+D41</f>
        <v>436171</v>
      </c>
      <c r="E37" s="176">
        <f t="shared" si="21"/>
        <v>128188</v>
      </c>
      <c r="F37" s="176">
        <f t="shared" si="21"/>
        <v>367054</v>
      </c>
      <c r="G37" s="176">
        <f t="shared" si="21"/>
        <v>376530</v>
      </c>
      <c r="H37" s="176">
        <f t="shared" si="21"/>
        <v>394071</v>
      </c>
      <c r="I37" s="177">
        <f>IFERROR(H37/G37-1,"-")</f>
        <v>4.6585929408015314E-2</v>
      </c>
      <c r="J37" s="177">
        <f>IFERROR(H37/D37-1,"-")</f>
        <v>-9.6521777009475618E-2</v>
      </c>
      <c r="K37" s="176">
        <f>H37-G37</f>
        <v>17541</v>
      </c>
      <c r="L37" s="176">
        <f>H37-D37</f>
        <v>-42100</v>
      </c>
      <c r="M37" s="177">
        <f t="shared" ref="M37:M49" si="22">H37/H$9</f>
        <v>0.43903034111190581</v>
      </c>
    </row>
    <row r="38" spans="2:13" x14ac:dyDescent="0.25">
      <c r="B38" s="157" t="s">
        <v>97</v>
      </c>
      <c r="C38" s="158">
        <v>46018</v>
      </c>
      <c r="D38" s="158">
        <v>38460</v>
      </c>
      <c r="E38" s="158">
        <v>16968</v>
      </c>
      <c r="F38" s="158">
        <v>34751</v>
      </c>
      <c r="G38" s="158">
        <v>31088</v>
      </c>
      <c r="H38" s="158">
        <v>27628</v>
      </c>
      <c r="I38" s="160">
        <f>IFERROR(H38/G38-1,"-")</f>
        <v>-0.11129696345856921</v>
      </c>
      <c r="J38" s="159">
        <f t="shared" ref="J38:J49" si="23">IFERROR(H38/D38-1,"-")</f>
        <v>-0.28164326573062926</v>
      </c>
      <c r="K38" s="157">
        <f t="shared" ref="K38:K48" si="24">H38-G38</f>
        <v>-3460</v>
      </c>
      <c r="L38" s="158">
        <f t="shared" ref="L38:L49" si="25">H38-D38</f>
        <v>-10832</v>
      </c>
      <c r="M38" s="159">
        <f t="shared" si="22"/>
        <v>3.078006314658966E-2</v>
      </c>
    </row>
    <row r="39" spans="2:13" x14ac:dyDescent="0.25">
      <c r="B39" s="162" t="s">
        <v>103</v>
      </c>
      <c r="C39" s="163">
        <v>25510</v>
      </c>
      <c r="D39" s="163">
        <v>27149</v>
      </c>
      <c r="E39" s="163">
        <v>12932</v>
      </c>
      <c r="F39" s="163">
        <v>26190</v>
      </c>
      <c r="G39" s="163">
        <v>19276</v>
      </c>
      <c r="H39" s="163">
        <v>15736</v>
      </c>
      <c r="I39" s="165">
        <f>IFERROR(H39/G39-1,"-")</f>
        <v>-0.18364805976343634</v>
      </c>
      <c r="J39" s="164">
        <f t="shared" si="23"/>
        <v>-0.4203838078750598</v>
      </c>
      <c r="K39" s="162">
        <f t="shared" si="24"/>
        <v>-3540</v>
      </c>
      <c r="L39" s="163">
        <f t="shared" si="25"/>
        <v>-11413</v>
      </c>
      <c r="M39" s="164">
        <f t="shared" si="22"/>
        <v>1.7531311483811166E-2</v>
      </c>
    </row>
    <row r="40" spans="2:13" x14ac:dyDescent="0.25">
      <c r="B40" s="162" t="s">
        <v>100</v>
      </c>
      <c r="C40" s="163">
        <v>20508</v>
      </c>
      <c r="D40" s="163">
        <v>11311</v>
      </c>
      <c r="E40" s="163">
        <v>4036</v>
      </c>
      <c r="F40" s="163">
        <v>8561</v>
      </c>
      <c r="G40" s="163">
        <v>11812</v>
      </c>
      <c r="H40" s="163">
        <v>11892</v>
      </c>
      <c r="I40" s="165">
        <f>IFERROR(H40/G40-1,"-")</f>
        <v>6.7727734507281312E-3</v>
      </c>
      <c r="J40" s="164">
        <f t="shared" si="23"/>
        <v>5.1365926973742315E-2</v>
      </c>
      <c r="K40" s="162">
        <f t="shared" si="24"/>
        <v>80</v>
      </c>
      <c r="L40" s="163">
        <f t="shared" si="25"/>
        <v>581</v>
      </c>
      <c r="M40" s="164">
        <f t="shared" si="22"/>
        <v>1.3248751662778495E-2</v>
      </c>
    </row>
    <row r="41" spans="2:13" x14ac:dyDescent="0.25">
      <c r="B41" s="157" t="s">
        <v>107</v>
      </c>
      <c r="C41" s="158">
        <v>411280</v>
      </c>
      <c r="D41" s="158">
        <v>397711</v>
      </c>
      <c r="E41" s="158">
        <v>111220</v>
      </c>
      <c r="F41" s="158">
        <v>332303</v>
      </c>
      <c r="G41" s="158">
        <v>345442</v>
      </c>
      <c r="H41" s="158">
        <v>366443</v>
      </c>
      <c r="I41" s="160">
        <f>IFERROR(H41/G41-1,"-")</f>
        <v>6.0794576224084018E-2</v>
      </c>
      <c r="J41" s="159">
        <f t="shared" si="23"/>
        <v>-7.8619902391435015E-2</v>
      </c>
      <c r="K41" s="157">
        <f t="shared" si="24"/>
        <v>21001</v>
      </c>
      <c r="L41" s="158">
        <f t="shared" si="25"/>
        <v>-31268</v>
      </c>
      <c r="M41" s="159">
        <f t="shared" si="22"/>
        <v>0.40825027796531616</v>
      </c>
    </row>
    <row r="42" spans="2:13" x14ac:dyDescent="0.25">
      <c r="B42" s="162" t="s">
        <v>110</v>
      </c>
      <c r="C42" s="163">
        <v>228421</v>
      </c>
      <c r="D42" s="163">
        <v>231354</v>
      </c>
      <c r="E42" s="163">
        <v>44612</v>
      </c>
      <c r="F42" s="163">
        <v>175774</v>
      </c>
      <c r="G42" s="163">
        <v>195891</v>
      </c>
      <c r="H42" s="163">
        <v>208977</v>
      </c>
      <c r="I42" s="165">
        <f t="shared" ref="I42:I49" si="26">IFERROR(H42/G42-1,"-")</f>
        <v>6.6802456468137983E-2</v>
      </c>
      <c r="J42" s="164">
        <f t="shared" si="23"/>
        <v>-9.6721906688451487E-2</v>
      </c>
      <c r="K42" s="162">
        <f t="shared" si="24"/>
        <v>13086</v>
      </c>
      <c r="L42" s="163">
        <f t="shared" si="25"/>
        <v>-22377</v>
      </c>
      <c r="M42" s="164">
        <f t="shared" si="22"/>
        <v>0.23281906964618748</v>
      </c>
    </row>
    <row r="43" spans="2:13" x14ac:dyDescent="0.25">
      <c r="B43" s="162" t="s">
        <v>113</v>
      </c>
      <c r="C43" s="163">
        <v>15854</v>
      </c>
      <c r="D43" s="163">
        <v>10594</v>
      </c>
      <c r="E43" s="163">
        <v>3745</v>
      </c>
      <c r="F43" s="163">
        <v>7928</v>
      </c>
      <c r="G43" s="163">
        <v>7930</v>
      </c>
      <c r="H43" s="163">
        <v>8733</v>
      </c>
      <c r="I43" s="165">
        <f t="shared" si="26"/>
        <v>0.1012610340479192</v>
      </c>
      <c r="J43" s="164">
        <f t="shared" si="23"/>
        <v>-0.17566547102133279</v>
      </c>
      <c r="K43" s="162">
        <f t="shared" si="24"/>
        <v>803</v>
      </c>
      <c r="L43" s="163">
        <f t="shared" si="25"/>
        <v>-1861</v>
      </c>
      <c r="M43" s="164">
        <f t="shared" si="22"/>
        <v>9.7293431105822895E-3</v>
      </c>
    </row>
    <row r="44" spans="2:13" x14ac:dyDescent="0.25">
      <c r="B44" s="162" t="s">
        <v>116</v>
      </c>
      <c r="C44" s="163">
        <v>6762</v>
      </c>
      <c r="D44" s="163">
        <v>6177</v>
      </c>
      <c r="E44" s="163">
        <v>2314</v>
      </c>
      <c r="F44" s="163">
        <v>7035</v>
      </c>
      <c r="G44" s="163">
        <v>6843</v>
      </c>
      <c r="H44" s="163">
        <v>7247</v>
      </c>
      <c r="I44" s="165">
        <f t="shared" si="26"/>
        <v>5.9038433435627757E-2</v>
      </c>
      <c r="J44" s="164">
        <f t="shared" si="23"/>
        <v>0.17322324753116392</v>
      </c>
      <c r="K44" s="162">
        <f t="shared" si="24"/>
        <v>404</v>
      </c>
      <c r="L44" s="163">
        <f t="shared" si="25"/>
        <v>1070</v>
      </c>
      <c r="M44" s="164">
        <f t="shared" si="22"/>
        <v>8.0738061974567569E-3</v>
      </c>
    </row>
    <row r="45" spans="2:13" x14ac:dyDescent="0.25">
      <c r="B45" s="162" t="s">
        <v>123</v>
      </c>
      <c r="C45" s="163">
        <v>21888</v>
      </c>
      <c r="D45" s="163">
        <v>21043</v>
      </c>
      <c r="E45" s="163">
        <v>5985</v>
      </c>
      <c r="F45" s="163">
        <v>21454</v>
      </c>
      <c r="G45" s="163">
        <v>19289</v>
      </c>
      <c r="H45" s="163">
        <v>19581</v>
      </c>
      <c r="I45" s="165">
        <f t="shared" si="26"/>
        <v>1.5138161646534254E-2</v>
      </c>
      <c r="J45" s="164">
        <f t="shared" si="23"/>
        <v>-6.9476785629425497E-2</v>
      </c>
      <c r="K45" s="162">
        <f t="shared" si="24"/>
        <v>292</v>
      </c>
      <c r="L45" s="163">
        <f t="shared" si="25"/>
        <v>-1462</v>
      </c>
      <c r="M45" s="164">
        <f t="shared" si="22"/>
        <v>2.1814985394287396E-2</v>
      </c>
    </row>
    <row r="46" spans="2:13" x14ac:dyDescent="0.25">
      <c r="B46" s="162" t="s">
        <v>119</v>
      </c>
      <c r="C46" s="163">
        <v>6941</v>
      </c>
      <c r="D46" s="163">
        <v>5653</v>
      </c>
      <c r="E46" s="163">
        <v>2351</v>
      </c>
      <c r="F46" s="163">
        <v>5580</v>
      </c>
      <c r="G46" s="163">
        <v>5813</v>
      </c>
      <c r="H46" s="163">
        <v>6392</v>
      </c>
      <c r="I46" s="165">
        <f t="shared" si="26"/>
        <v>9.960433511095812E-2</v>
      </c>
      <c r="J46" s="164">
        <f t="shared" si="23"/>
        <v>0.13072704758535281</v>
      </c>
      <c r="K46" s="162">
        <f t="shared" si="24"/>
        <v>579</v>
      </c>
      <c r="L46" s="163">
        <f t="shared" si="25"/>
        <v>739</v>
      </c>
      <c r="M46" s="164">
        <f t="shared" si="22"/>
        <v>7.1212597232156189E-3</v>
      </c>
    </row>
    <row r="47" spans="2:13" x14ac:dyDescent="0.25">
      <c r="B47" s="162" t="s">
        <v>128</v>
      </c>
      <c r="C47" s="163">
        <v>11666</v>
      </c>
      <c r="D47" s="163">
        <v>12987</v>
      </c>
      <c r="E47" s="163">
        <v>6283</v>
      </c>
      <c r="F47" s="163">
        <v>8842</v>
      </c>
      <c r="G47" s="163">
        <v>9305</v>
      </c>
      <c r="H47" s="163">
        <v>8982</v>
      </c>
      <c r="I47" s="165">
        <f t="shared" si="26"/>
        <v>-3.4712520150456783E-2</v>
      </c>
      <c r="J47" s="164">
        <f t="shared" si="23"/>
        <v>-0.30838530838530842</v>
      </c>
      <c r="K47" s="162">
        <f t="shared" si="24"/>
        <v>-323</v>
      </c>
      <c r="L47" s="163">
        <f t="shared" si="25"/>
        <v>-4005</v>
      </c>
      <c r="M47" s="164">
        <f t="shared" si="22"/>
        <v>1.0006751382027954E-2</v>
      </c>
    </row>
    <row r="48" spans="2:13" x14ac:dyDescent="0.25">
      <c r="B48" s="162" t="s">
        <v>131</v>
      </c>
      <c r="C48" s="163">
        <v>20912</v>
      </c>
      <c r="D48" s="163">
        <v>18456</v>
      </c>
      <c r="E48" s="163">
        <v>10653</v>
      </c>
      <c r="F48" s="163">
        <v>7799</v>
      </c>
      <c r="G48" s="163">
        <v>9027</v>
      </c>
      <c r="H48" s="163">
        <v>9633</v>
      </c>
      <c r="I48" s="165">
        <f t="shared" si="26"/>
        <v>6.7131937520771068E-2</v>
      </c>
      <c r="J48" s="164">
        <f t="shared" si="23"/>
        <v>-0.47805591677503256</v>
      </c>
      <c r="K48" s="162">
        <f t="shared" si="24"/>
        <v>606</v>
      </c>
      <c r="L48" s="163">
        <f t="shared" si="25"/>
        <v>-8823</v>
      </c>
      <c r="M48" s="164">
        <f t="shared" si="22"/>
        <v>1.0732023609783488E-2</v>
      </c>
    </row>
    <row r="49" spans="2:13" x14ac:dyDescent="0.25">
      <c r="B49" s="168" t="s">
        <v>145</v>
      </c>
      <c r="C49" s="169">
        <f t="shared" ref="C49:H49" si="27">C41-SUM(C42:C48)</f>
        <v>98836</v>
      </c>
      <c r="D49" s="169">
        <f t="shared" si="27"/>
        <v>91447</v>
      </c>
      <c r="E49" s="169">
        <f t="shared" si="27"/>
        <v>35277</v>
      </c>
      <c r="F49" s="169">
        <f t="shared" si="27"/>
        <v>97891</v>
      </c>
      <c r="G49" s="169">
        <f t="shared" si="27"/>
        <v>91344</v>
      </c>
      <c r="H49" s="169">
        <f t="shared" si="27"/>
        <v>96898</v>
      </c>
      <c r="I49" s="171">
        <f t="shared" si="26"/>
        <v>6.080311788404269E-2</v>
      </c>
      <c r="J49" s="170">
        <f t="shared" si="23"/>
        <v>5.9608297702494317E-2</v>
      </c>
      <c r="K49" s="168">
        <f>H49-G49</f>
        <v>5554</v>
      </c>
      <c r="L49" s="169">
        <f t="shared" si="25"/>
        <v>5451</v>
      </c>
      <c r="M49" s="170">
        <f t="shared" si="22"/>
        <v>0.10795303890177518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4462</v>
      </c>
      <c r="D51" s="176">
        <f t="shared" ref="D51:H51" si="28">IFERROR(D52+D55,"nd")</f>
        <v>4345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-4345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1178</v>
      </c>
      <c r="D52" s="158">
        <v>1438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-1438</v>
      </c>
      <c r="M52" s="159">
        <f t="shared" si="29"/>
        <v>0</v>
      </c>
    </row>
    <row r="53" spans="2:13" x14ac:dyDescent="0.25">
      <c r="B53" s="162" t="s">
        <v>103</v>
      </c>
      <c r="C53" s="163">
        <v>912</v>
      </c>
      <c r="D53" s="163">
        <v>963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-963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475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-475</v>
      </c>
      <c r="M54" s="164">
        <f t="shared" si="29"/>
        <v>0</v>
      </c>
    </row>
    <row r="55" spans="2:13" x14ac:dyDescent="0.25">
      <c r="B55" s="157" t="s">
        <v>107</v>
      </c>
      <c r="C55" s="158">
        <v>3284</v>
      </c>
      <c r="D55" s="158">
        <v>2907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-2907</v>
      </c>
      <c r="M55" s="159">
        <f t="shared" si="29"/>
        <v>0</v>
      </c>
    </row>
    <row r="56" spans="2:13" x14ac:dyDescent="0.25">
      <c r="B56" s="162" t="s">
        <v>110</v>
      </c>
      <c r="C56" s="163">
        <v>1119</v>
      </c>
      <c r="D56" s="163">
        <v>1211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-1211</v>
      </c>
      <c r="M56" s="164">
        <f t="shared" si="29"/>
        <v>0</v>
      </c>
    </row>
    <row r="57" spans="2:13" x14ac:dyDescent="0.25">
      <c r="B57" s="162" t="s">
        <v>113</v>
      </c>
      <c r="C57" s="163">
        <v>770</v>
      </c>
      <c r="D57" s="163">
        <v>457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-457</v>
      </c>
      <c r="M57" s="164">
        <f t="shared" si="29"/>
        <v>0</v>
      </c>
    </row>
    <row r="58" spans="2:13" x14ac:dyDescent="0.25">
      <c r="B58" s="162" t="s">
        <v>116</v>
      </c>
      <c r="C58" s="163">
        <v>74</v>
      </c>
      <c r="D58" s="163">
        <v>179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-179</v>
      </c>
      <c r="M58" s="164">
        <f t="shared" si="29"/>
        <v>0</v>
      </c>
    </row>
    <row r="59" spans="2:13" x14ac:dyDescent="0.25">
      <c r="B59" s="162" t="s">
        <v>123</v>
      </c>
      <c r="C59" s="163">
        <v>53</v>
      </c>
      <c r="D59" s="163">
        <v>149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-149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33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-33</v>
      </c>
      <c r="M60" s="164">
        <f t="shared" si="29"/>
        <v>0</v>
      </c>
    </row>
    <row r="61" spans="2:13" x14ac:dyDescent="0.25">
      <c r="B61" s="162" t="s">
        <v>128</v>
      </c>
      <c r="C61" s="163">
        <v>27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1162</v>
      </c>
      <c r="D63" s="169">
        <f t="shared" ref="D63:H63" si="34">IFERROR(D55-SUM(D56:D62),"nd")</f>
        <v>764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-764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132103</v>
      </c>
      <c r="D79" s="176">
        <f t="shared" ref="D79:H79" si="42">IFERROR(D80+D83,"nd")</f>
        <v>122266</v>
      </c>
      <c r="E79" s="176">
        <f t="shared" si="42"/>
        <v>34032</v>
      </c>
      <c r="F79" s="176">
        <f t="shared" si="42"/>
        <v>99532</v>
      </c>
      <c r="G79" s="176">
        <f t="shared" si="42"/>
        <v>111181</v>
      </c>
      <c r="H79" s="176">
        <f t="shared" si="42"/>
        <v>134105</v>
      </c>
      <c r="I79" s="177">
        <f>IFERROR(H79/G79-1,"-")</f>
        <v>0.20618630881175748</v>
      </c>
      <c r="J79" s="177">
        <f>IFERROR(H79/D79-1,"-")</f>
        <v>9.6829862758248453E-2</v>
      </c>
      <c r="K79" s="176">
        <f>IFERROR(H79-G79,"-")</f>
        <v>22924</v>
      </c>
      <c r="L79" s="176">
        <f>IFERROR(H79-D79,"-")</f>
        <v>11839</v>
      </c>
      <c r="M79" s="177">
        <f>IFERROR(H79/H$9,"-")</f>
        <v>0.14940496482819626</v>
      </c>
    </row>
    <row r="80" spans="2:13" x14ac:dyDescent="0.25">
      <c r="B80" s="157" t="s">
        <v>97</v>
      </c>
      <c r="C80" s="158">
        <v>64092</v>
      </c>
      <c r="D80" s="158">
        <v>59570</v>
      </c>
      <c r="E80" s="158">
        <v>11706</v>
      </c>
      <c r="F80" s="158">
        <v>49826</v>
      </c>
      <c r="G80" s="158">
        <v>52337</v>
      </c>
      <c r="H80" s="158">
        <v>68628</v>
      </c>
      <c r="I80" s="160">
        <f>IFERROR(H80/G80-1,"-")</f>
        <v>0.31127118482144556</v>
      </c>
      <c r="J80" s="159">
        <f t="shared" ref="J80:J91" si="43">IFERROR(H80/D80-1,"-")</f>
        <v>0.15205640423031719</v>
      </c>
      <c r="K80" s="178">
        <f t="shared" ref="K80:K91" si="44">IFERROR(H80-G80,"-")</f>
        <v>16291</v>
      </c>
      <c r="L80" s="158">
        <f t="shared" ref="L80:L91" si="45">IFERROR(H80-D80,"-")</f>
        <v>9058</v>
      </c>
      <c r="M80" s="159">
        <f t="shared" ref="M80:M91" si="46">IFERROR(H80/H$9,"-")</f>
        <v>7.6457730332422008E-2</v>
      </c>
    </row>
    <row r="81" spans="2:13" x14ac:dyDescent="0.25">
      <c r="B81" s="162" t="s">
        <v>103</v>
      </c>
      <c r="C81" s="163">
        <v>21239</v>
      </c>
      <c r="D81" s="163">
        <v>18274</v>
      </c>
      <c r="E81" s="163">
        <v>3396</v>
      </c>
      <c r="F81" s="163">
        <v>24083</v>
      </c>
      <c r="G81" s="163">
        <v>27250</v>
      </c>
      <c r="H81" s="163">
        <v>28068</v>
      </c>
      <c r="I81" s="165">
        <f>IFERROR(H81/G81-1,"-")</f>
        <v>3.0018348623853219E-2</v>
      </c>
      <c r="J81" s="164">
        <f t="shared" si="43"/>
        <v>0.53595271971106495</v>
      </c>
      <c r="K81" s="179">
        <f t="shared" si="44"/>
        <v>818</v>
      </c>
      <c r="L81" s="163">
        <f t="shared" si="45"/>
        <v>9794</v>
      </c>
      <c r="M81" s="164">
        <f t="shared" si="46"/>
        <v>3.1270262501754693E-2</v>
      </c>
    </row>
    <row r="82" spans="2:13" x14ac:dyDescent="0.25">
      <c r="B82" s="162" t="s">
        <v>100</v>
      </c>
      <c r="C82" s="163">
        <v>42853</v>
      </c>
      <c r="D82" s="163">
        <v>41296</v>
      </c>
      <c r="E82" s="163">
        <v>8310</v>
      </c>
      <c r="F82" s="163">
        <v>25743</v>
      </c>
      <c r="G82" s="163">
        <v>25087</v>
      </c>
      <c r="H82" s="163">
        <v>40560</v>
      </c>
      <c r="I82" s="165">
        <f>IFERROR(H82/G82-1,"-")</f>
        <v>0.61677362777534173</v>
      </c>
      <c r="J82" s="164">
        <f t="shared" si="43"/>
        <v>-1.7822549399457599E-2</v>
      </c>
      <c r="K82" s="179">
        <f t="shared" si="44"/>
        <v>15473</v>
      </c>
      <c r="L82" s="163">
        <f t="shared" si="45"/>
        <v>-736</v>
      </c>
      <c r="M82" s="164">
        <f t="shared" si="46"/>
        <v>4.5187467830667315E-2</v>
      </c>
    </row>
    <row r="83" spans="2:13" x14ac:dyDescent="0.25">
      <c r="B83" s="157" t="s">
        <v>107</v>
      </c>
      <c r="C83" s="158">
        <v>68011</v>
      </c>
      <c r="D83" s="158">
        <v>62696</v>
      </c>
      <c r="E83" s="158">
        <v>22326</v>
      </c>
      <c r="F83" s="158">
        <v>49706</v>
      </c>
      <c r="G83" s="158">
        <v>58844</v>
      </c>
      <c r="H83" s="158">
        <v>65477</v>
      </c>
      <c r="I83" s="160">
        <f>IFERROR(H83/G83-1,"-")</f>
        <v>0.11272177282305762</v>
      </c>
      <c r="J83" s="159">
        <f t="shared" si="43"/>
        <v>4.435689677172383E-2</v>
      </c>
      <c r="K83" s="178">
        <f t="shared" si="44"/>
        <v>6633</v>
      </c>
      <c r="L83" s="158">
        <f t="shared" si="45"/>
        <v>2781</v>
      </c>
      <c r="M83" s="159">
        <f t="shared" si="46"/>
        <v>7.2947234495774255E-2</v>
      </c>
    </row>
    <row r="84" spans="2:13" x14ac:dyDescent="0.25">
      <c r="B84" s="162" t="s">
        <v>110</v>
      </c>
      <c r="C84" s="163">
        <v>9958</v>
      </c>
      <c r="D84" s="163">
        <v>8937</v>
      </c>
      <c r="E84" s="163">
        <v>2019</v>
      </c>
      <c r="F84" s="163">
        <v>7139</v>
      </c>
      <c r="G84" s="163">
        <v>9138</v>
      </c>
      <c r="H84" s="163">
        <v>11162</v>
      </c>
      <c r="I84" s="165">
        <f t="shared" ref="I84:I91" si="47">IFERROR(H84/G84-1,"-")</f>
        <v>0.22149266797986433</v>
      </c>
      <c r="J84" s="164">
        <f t="shared" si="43"/>
        <v>0.24896497706165377</v>
      </c>
      <c r="K84" s="179">
        <f t="shared" si="44"/>
        <v>2024</v>
      </c>
      <c r="L84" s="163">
        <f t="shared" si="45"/>
        <v>2225</v>
      </c>
      <c r="M84" s="164">
        <f t="shared" si="46"/>
        <v>1.2435466368981967E-2</v>
      </c>
    </row>
    <row r="85" spans="2:13" x14ac:dyDescent="0.25">
      <c r="B85" s="162" t="s">
        <v>113</v>
      </c>
      <c r="C85" s="163">
        <v>19152</v>
      </c>
      <c r="D85" s="163">
        <v>15739</v>
      </c>
      <c r="E85" s="163">
        <v>5194</v>
      </c>
      <c r="F85" s="163">
        <v>10877</v>
      </c>
      <c r="G85" s="163">
        <v>10973</v>
      </c>
      <c r="H85" s="163">
        <v>12929</v>
      </c>
      <c r="I85" s="165">
        <f t="shared" si="47"/>
        <v>0.17825571858197398</v>
      </c>
      <c r="J85" s="164">
        <f t="shared" si="43"/>
        <v>-0.1785373911938497</v>
      </c>
      <c r="K85" s="179">
        <f t="shared" si="44"/>
        <v>1956</v>
      </c>
      <c r="L85" s="163">
        <f t="shared" si="45"/>
        <v>-2810</v>
      </c>
      <c r="M85" s="164">
        <f t="shared" si="46"/>
        <v>1.4404062415746986E-2</v>
      </c>
    </row>
    <row r="86" spans="2:13" x14ac:dyDescent="0.25">
      <c r="B86" s="162" t="s">
        <v>116</v>
      </c>
      <c r="C86" s="163">
        <v>4430</v>
      </c>
      <c r="D86" s="163">
        <v>3478</v>
      </c>
      <c r="E86" s="163">
        <v>965</v>
      </c>
      <c r="F86" s="163">
        <v>3618</v>
      </c>
      <c r="G86" s="163">
        <v>3721</v>
      </c>
      <c r="H86" s="163">
        <v>4319</v>
      </c>
      <c r="I86" s="165">
        <f t="shared" si="47"/>
        <v>0.16070948669712437</v>
      </c>
      <c r="J86" s="164">
        <f t="shared" si="43"/>
        <v>0.24180563542265676</v>
      </c>
      <c r="K86" s="179">
        <f t="shared" si="44"/>
        <v>598</v>
      </c>
      <c r="L86" s="163">
        <f t="shared" si="45"/>
        <v>841</v>
      </c>
      <c r="M86" s="164">
        <f t="shared" si="46"/>
        <v>4.8117523067221927E-3</v>
      </c>
    </row>
    <row r="87" spans="2:13" x14ac:dyDescent="0.25">
      <c r="B87" s="162" t="s">
        <v>123</v>
      </c>
      <c r="C87" s="163">
        <v>3428</v>
      </c>
      <c r="D87" s="163">
        <v>2647</v>
      </c>
      <c r="E87" s="163">
        <v>382</v>
      </c>
      <c r="F87" s="163">
        <v>3902</v>
      </c>
      <c r="G87" s="163">
        <v>3732</v>
      </c>
      <c r="H87" s="163">
        <v>4397</v>
      </c>
      <c r="I87" s="165">
        <f t="shared" si="47"/>
        <v>0.17818863879957125</v>
      </c>
      <c r="J87" s="164">
        <f t="shared" si="43"/>
        <v>0.66112580279561772</v>
      </c>
      <c r="K87" s="179">
        <f t="shared" si="44"/>
        <v>665</v>
      </c>
      <c r="L87" s="163">
        <f t="shared" si="45"/>
        <v>1750</v>
      </c>
      <c r="M87" s="164">
        <f t="shared" si="46"/>
        <v>4.8986512833196303E-3</v>
      </c>
    </row>
    <row r="88" spans="2:13" x14ac:dyDescent="0.25">
      <c r="B88" s="162" t="s">
        <v>119</v>
      </c>
      <c r="C88" s="163">
        <v>518</v>
      </c>
      <c r="D88" s="163">
        <v>539</v>
      </c>
      <c r="E88" s="163">
        <v>174</v>
      </c>
      <c r="F88" s="163">
        <v>608</v>
      </c>
      <c r="G88" s="163">
        <v>496</v>
      </c>
      <c r="H88" s="163">
        <v>699</v>
      </c>
      <c r="I88" s="165">
        <f t="shared" si="47"/>
        <v>0.40927419354838701</v>
      </c>
      <c r="J88" s="164">
        <f t="shared" si="43"/>
        <v>0.29684601113172548</v>
      </c>
      <c r="K88" s="179">
        <f t="shared" si="44"/>
        <v>203</v>
      </c>
      <c r="L88" s="163">
        <f t="shared" si="45"/>
        <v>160</v>
      </c>
      <c r="M88" s="164">
        <f t="shared" si="46"/>
        <v>7.7874852104626365E-4</v>
      </c>
    </row>
    <row r="89" spans="2:13" x14ac:dyDescent="0.25">
      <c r="B89" s="162" t="s">
        <v>128</v>
      </c>
      <c r="C89" s="163">
        <v>2379</v>
      </c>
      <c r="D89" s="163">
        <v>2943</v>
      </c>
      <c r="E89" s="163">
        <v>1327</v>
      </c>
      <c r="F89" s="163">
        <v>2261</v>
      </c>
      <c r="G89" s="163">
        <v>3082</v>
      </c>
      <c r="H89" s="163">
        <v>2310</v>
      </c>
      <c r="I89" s="165">
        <f t="shared" si="47"/>
        <v>-0.25048669695003245</v>
      </c>
      <c r="J89" s="164">
        <f t="shared" si="43"/>
        <v>-0.21508664627930685</v>
      </c>
      <c r="K89" s="179">
        <f t="shared" si="44"/>
        <v>-772</v>
      </c>
      <c r="L89" s="163">
        <f t="shared" si="45"/>
        <v>-633</v>
      </c>
      <c r="M89" s="164">
        <f t="shared" si="46"/>
        <v>2.573546614616408E-3</v>
      </c>
    </row>
    <row r="90" spans="2:13" x14ac:dyDescent="0.25">
      <c r="B90" s="162" t="s">
        <v>131</v>
      </c>
      <c r="C90" s="163">
        <v>3532</v>
      </c>
      <c r="D90" s="163">
        <v>3306</v>
      </c>
      <c r="E90" s="163">
        <v>2399</v>
      </c>
      <c r="F90" s="163">
        <v>1871</v>
      </c>
      <c r="G90" s="163">
        <v>3383</v>
      </c>
      <c r="H90" s="163">
        <v>3121</v>
      </c>
      <c r="I90" s="165">
        <f t="shared" si="47"/>
        <v>-7.7446053798403747E-2</v>
      </c>
      <c r="J90" s="164">
        <f t="shared" si="43"/>
        <v>-5.5958862673926246E-2</v>
      </c>
      <c r="K90" s="179">
        <f t="shared" si="44"/>
        <v>-262</v>
      </c>
      <c r="L90" s="163">
        <f t="shared" si="45"/>
        <v>-185</v>
      </c>
      <c r="M90" s="164">
        <f t="shared" si="46"/>
        <v>3.4770731533410428E-3</v>
      </c>
    </row>
    <row r="91" spans="2:13" x14ac:dyDescent="0.25">
      <c r="B91" s="168" t="s">
        <v>145</v>
      </c>
      <c r="C91" s="169">
        <f>IFERROR(C83-SUM(C84:C90),"nd")</f>
        <v>24614</v>
      </c>
      <c r="D91" s="169">
        <f t="shared" ref="D91:H91" si="48">IFERROR(D83-SUM(D84:D90),"nd")</f>
        <v>25107</v>
      </c>
      <c r="E91" s="169">
        <f t="shared" si="48"/>
        <v>9866</v>
      </c>
      <c r="F91" s="169">
        <f t="shared" si="48"/>
        <v>19430</v>
      </c>
      <c r="G91" s="169">
        <f t="shared" si="48"/>
        <v>24319</v>
      </c>
      <c r="H91" s="169">
        <f t="shared" si="48"/>
        <v>26540</v>
      </c>
      <c r="I91" s="171">
        <f t="shared" si="47"/>
        <v>9.1327768411530119E-2</v>
      </c>
      <c r="J91" s="170">
        <f t="shared" si="43"/>
        <v>5.7075715935794857E-2</v>
      </c>
      <c r="K91" s="180">
        <f t="shared" si="44"/>
        <v>2221</v>
      </c>
      <c r="L91" s="169">
        <f t="shared" si="45"/>
        <v>1433</v>
      </c>
      <c r="M91" s="170">
        <f t="shared" si="46"/>
        <v>2.9567933831999769E-2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44853</v>
      </c>
      <c r="D107" s="176">
        <f t="shared" ref="D107:H107" si="56">IFERROR(D108+D111,"nd")</f>
        <v>43686</v>
      </c>
      <c r="E107" s="176">
        <f t="shared" si="56"/>
        <v>13758</v>
      </c>
      <c r="F107" s="176">
        <f t="shared" si="56"/>
        <v>21487</v>
      </c>
      <c r="G107" s="176">
        <f t="shared" si="56"/>
        <v>24305</v>
      </c>
      <c r="H107" s="176">
        <f t="shared" si="56"/>
        <v>24056</v>
      </c>
      <c r="I107" s="177">
        <f>IFERROR(H107/G107-1,"-")</f>
        <v>-1.0244805595556516E-2</v>
      </c>
      <c r="J107" s="177">
        <f>IFERROR(H107/D107-1,"-")</f>
        <v>-0.44934303895984984</v>
      </c>
      <c r="K107" s="176">
        <f>IFERROR(H107-G107,"-")</f>
        <v>-249</v>
      </c>
      <c r="L107" s="176">
        <f>IFERROR(H107-D107,"-")</f>
        <v>-19630</v>
      </c>
      <c r="M107" s="177">
        <f>IFERROR(H107/H$9,"-")</f>
        <v>2.6800535654204462E-2</v>
      </c>
    </row>
    <row r="108" spans="2:13" x14ac:dyDescent="0.25">
      <c r="B108" s="157" t="s">
        <v>97</v>
      </c>
      <c r="C108" s="158">
        <v>12001</v>
      </c>
      <c r="D108" s="158">
        <v>10177</v>
      </c>
      <c r="E108" s="158">
        <v>2060</v>
      </c>
      <c r="F108" s="158">
        <v>6556</v>
      </c>
      <c r="G108" s="158">
        <v>5983</v>
      </c>
      <c r="H108" s="158">
        <v>5125</v>
      </c>
      <c r="I108" s="160">
        <f>IFERROR(H108/G108-1,"-")</f>
        <v>-0.14340631790071867</v>
      </c>
      <c r="J108" s="159">
        <f t="shared" ref="J108:J119" si="57">IFERROR(H108/D108-1,"-")</f>
        <v>-0.49641348137958141</v>
      </c>
      <c r="K108" s="178">
        <f t="shared" ref="K108:K119" si="58">IFERROR(H108-G108,"-")</f>
        <v>-858</v>
      </c>
      <c r="L108" s="158">
        <f t="shared" ref="L108:L119" si="59">IFERROR(H108-D108,"-")</f>
        <v>-5052</v>
      </c>
      <c r="M108" s="159">
        <f t="shared" ref="M108:M119" si="60">IFERROR(H108/H$9,"-")</f>
        <v>5.7097083982290435E-3</v>
      </c>
    </row>
    <row r="109" spans="2:13" x14ac:dyDescent="0.25">
      <c r="B109" s="162" t="s">
        <v>103</v>
      </c>
      <c r="C109" s="163">
        <v>9269</v>
      </c>
      <c r="D109" s="163">
        <v>6746</v>
      </c>
      <c r="E109" s="163">
        <v>1452</v>
      </c>
      <c r="F109" s="163">
        <v>4894</v>
      </c>
      <c r="G109" s="163">
        <v>4333</v>
      </c>
      <c r="H109" s="163">
        <v>3197</v>
      </c>
      <c r="I109" s="165">
        <f>IFERROR(H109/G109-1,"-")</f>
        <v>-0.26217401338564505</v>
      </c>
      <c r="J109" s="164">
        <f t="shared" si="57"/>
        <v>-0.52608953453898599</v>
      </c>
      <c r="K109" s="179">
        <f t="shared" si="58"/>
        <v>-1136</v>
      </c>
      <c r="L109" s="163">
        <f t="shared" si="59"/>
        <v>-3549</v>
      </c>
      <c r="M109" s="164">
        <f t="shared" si="60"/>
        <v>3.5617439510513662E-3</v>
      </c>
    </row>
    <row r="110" spans="2:13" x14ac:dyDescent="0.25">
      <c r="B110" s="162" t="s">
        <v>100</v>
      </c>
      <c r="C110" s="163">
        <v>2732</v>
      </c>
      <c r="D110" s="163">
        <v>3431</v>
      </c>
      <c r="E110" s="163">
        <v>608</v>
      </c>
      <c r="F110" s="163">
        <v>1662</v>
      </c>
      <c r="G110" s="163">
        <v>1650</v>
      </c>
      <c r="H110" s="163">
        <v>1928</v>
      </c>
      <c r="I110" s="165">
        <f>IFERROR(H110/G110-1,"-")</f>
        <v>0.16848484848484846</v>
      </c>
      <c r="J110" s="164">
        <f t="shared" si="57"/>
        <v>-0.43806470416788112</v>
      </c>
      <c r="K110" s="179">
        <f t="shared" si="58"/>
        <v>278</v>
      </c>
      <c r="L110" s="163">
        <f t="shared" si="59"/>
        <v>-1503</v>
      </c>
      <c r="M110" s="164">
        <f t="shared" si="60"/>
        <v>2.1479644471776773E-3</v>
      </c>
    </row>
    <row r="111" spans="2:13" x14ac:dyDescent="0.25">
      <c r="B111" s="157" t="s">
        <v>107</v>
      </c>
      <c r="C111" s="158">
        <v>32852</v>
      </c>
      <c r="D111" s="158">
        <v>33509</v>
      </c>
      <c r="E111" s="158">
        <v>11698</v>
      </c>
      <c r="F111" s="158">
        <v>14931</v>
      </c>
      <c r="G111" s="158">
        <v>18322</v>
      </c>
      <c r="H111" s="158">
        <v>18931</v>
      </c>
      <c r="I111" s="160">
        <f>IFERROR(H111/G111-1,"-")</f>
        <v>3.3238729396354083E-2</v>
      </c>
      <c r="J111" s="159">
        <f t="shared" si="57"/>
        <v>-0.43504730072517828</v>
      </c>
      <c r="K111" s="178">
        <f t="shared" si="58"/>
        <v>609</v>
      </c>
      <c r="L111" s="158">
        <f t="shared" si="59"/>
        <v>-14578</v>
      </c>
      <c r="M111" s="159">
        <f t="shared" si="60"/>
        <v>2.1090827255975417E-2</v>
      </c>
    </row>
    <row r="112" spans="2:13" x14ac:dyDescent="0.25">
      <c r="B112" s="162" t="s">
        <v>110</v>
      </c>
      <c r="C112" s="163">
        <v>19450</v>
      </c>
      <c r="D112" s="163">
        <v>18098</v>
      </c>
      <c r="E112" s="163">
        <v>6095</v>
      </c>
      <c r="F112" s="163">
        <v>9320</v>
      </c>
      <c r="G112" s="163">
        <v>11377</v>
      </c>
      <c r="H112" s="163">
        <v>10875</v>
      </c>
      <c r="I112" s="165">
        <f t="shared" ref="I112:I119" si="61">IFERROR(H112/G112-1,"-")</f>
        <v>-4.412411004658523E-2</v>
      </c>
      <c r="J112" s="164">
        <f t="shared" si="57"/>
        <v>-0.39910487346668144</v>
      </c>
      <c r="K112" s="179">
        <f t="shared" si="58"/>
        <v>-502</v>
      </c>
      <c r="L112" s="163">
        <f t="shared" si="59"/>
        <v>-7223</v>
      </c>
      <c r="M112" s="164">
        <f t="shared" si="60"/>
        <v>1.2115722698681141E-2</v>
      </c>
    </row>
    <row r="113" spans="2:13" x14ac:dyDescent="0.25">
      <c r="B113" s="162" t="s">
        <v>113</v>
      </c>
      <c r="C113" s="163">
        <v>5201</v>
      </c>
      <c r="D113" s="163">
        <v>3772</v>
      </c>
      <c r="E113" s="163">
        <v>474</v>
      </c>
      <c r="F113" s="163">
        <v>563</v>
      </c>
      <c r="G113" s="163">
        <v>873</v>
      </c>
      <c r="H113" s="163">
        <v>904</v>
      </c>
      <c r="I113" s="165">
        <f t="shared" si="61"/>
        <v>3.5509736540664472E-2</v>
      </c>
      <c r="J113" s="164">
        <f t="shared" si="57"/>
        <v>-0.76033934252386004</v>
      </c>
      <c r="K113" s="179">
        <f t="shared" si="58"/>
        <v>31</v>
      </c>
      <c r="L113" s="163">
        <f t="shared" si="59"/>
        <v>-2868</v>
      </c>
      <c r="M113" s="164">
        <f t="shared" si="60"/>
        <v>1.0071368569754254E-3</v>
      </c>
    </row>
    <row r="114" spans="2:13" x14ac:dyDescent="0.25">
      <c r="B114" s="162" t="s">
        <v>116</v>
      </c>
      <c r="C114" s="163">
        <v>1020</v>
      </c>
      <c r="D114" s="163">
        <v>1901</v>
      </c>
      <c r="E114" s="163">
        <v>623</v>
      </c>
      <c r="F114" s="163">
        <v>801</v>
      </c>
      <c r="G114" s="163">
        <v>1027</v>
      </c>
      <c r="H114" s="163">
        <v>1133</v>
      </c>
      <c r="I114" s="165">
        <f t="shared" si="61"/>
        <v>0.10321324245374885</v>
      </c>
      <c r="J114" s="164">
        <f t="shared" si="57"/>
        <v>-0.40399789584429247</v>
      </c>
      <c r="K114" s="179">
        <f t="shared" si="58"/>
        <v>106</v>
      </c>
      <c r="L114" s="163">
        <f t="shared" si="59"/>
        <v>-768</v>
      </c>
      <c r="M114" s="164">
        <f t="shared" si="60"/>
        <v>1.2622633395499524E-3</v>
      </c>
    </row>
    <row r="115" spans="2:13" x14ac:dyDescent="0.25">
      <c r="B115" s="162" t="s">
        <v>123</v>
      </c>
      <c r="C115" s="163">
        <v>457</v>
      </c>
      <c r="D115" s="163">
        <v>1047</v>
      </c>
      <c r="E115" s="163">
        <v>167</v>
      </c>
      <c r="F115" s="163">
        <v>272</v>
      </c>
      <c r="G115" s="163">
        <v>364</v>
      </c>
      <c r="H115" s="163">
        <v>414</v>
      </c>
      <c r="I115" s="165">
        <f t="shared" si="61"/>
        <v>0.13736263736263732</v>
      </c>
      <c r="J115" s="164">
        <f t="shared" si="57"/>
        <v>-0.60458452722063039</v>
      </c>
      <c r="K115" s="179">
        <f t="shared" si="58"/>
        <v>50</v>
      </c>
      <c r="L115" s="163">
        <f t="shared" si="59"/>
        <v>-633</v>
      </c>
      <c r="M115" s="164">
        <f t="shared" si="60"/>
        <v>4.6123302963255105E-4</v>
      </c>
    </row>
    <row r="116" spans="2:13" x14ac:dyDescent="0.25">
      <c r="B116" s="162" t="s">
        <v>119</v>
      </c>
      <c r="C116" s="163">
        <v>505</v>
      </c>
      <c r="D116" s="163">
        <v>494</v>
      </c>
      <c r="E116" s="163">
        <v>262</v>
      </c>
      <c r="F116" s="163">
        <v>295</v>
      </c>
      <c r="G116" s="163">
        <v>347</v>
      </c>
      <c r="H116" s="163">
        <v>325</v>
      </c>
      <c r="I116" s="165">
        <f t="shared" si="61"/>
        <v>-6.3400576368876083E-2</v>
      </c>
      <c r="J116" s="164">
        <f t="shared" si="57"/>
        <v>-0.34210526315789469</v>
      </c>
      <c r="K116" s="179">
        <f t="shared" si="58"/>
        <v>-22</v>
      </c>
      <c r="L116" s="163">
        <f t="shared" si="59"/>
        <v>-169</v>
      </c>
      <c r="M116" s="164">
        <f t="shared" si="60"/>
        <v>3.6207906915598813E-4</v>
      </c>
    </row>
    <row r="117" spans="2:13" x14ac:dyDescent="0.25">
      <c r="B117" s="162" t="s">
        <v>128</v>
      </c>
      <c r="C117" s="163">
        <v>167</v>
      </c>
      <c r="D117" s="163">
        <v>266</v>
      </c>
      <c r="E117" s="163">
        <v>180</v>
      </c>
      <c r="F117" s="163">
        <v>68</v>
      </c>
      <c r="G117" s="163">
        <v>116</v>
      </c>
      <c r="H117" s="163">
        <v>72</v>
      </c>
      <c r="I117" s="165">
        <f t="shared" si="61"/>
        <v>-0.37931034482758619</v>
      </c>
      <c r="J117" s="164">
        <f t="shared" si="57"/>
        <v>-0.72932330827067671</v>
      </c>
      <c r="K117" s="179">
        <f t="shared" si="58"/>
        <v>-44</v>
      </c>
      <c r="L117" s="163">
        <f t="shared" si="59"/>
        <v>-194</v>
      </c>
      <c r="M117" s="164">
        <f t="shared" si="60"/>
        <v>8.0214439936095828E-5</v>
      </c>
    </row>
    <row r="118" spans="2:13" x14ac:dyDescent="0.25">
      <c r="B118" s="162" t="s">
        <v>131</v>
      </c>
      <c r="C118" s="163">
        <v>284</v>
      </c>
      <c r="D118" s="163">
        <v>237</v>
      </c>
      <c r="E118" s="163">
        <v>383</v>
      </c>
      <c r="F118" s="163">
        <v>80</v>
      </c>
      <c r="G118" s="163">
        <v>76</v>
      </c>
      <c r="H118" s="163">
        <v>90</v>
      </c>
      <c r="I118" s="165">
        <f t="shared" si="61"/>
        <v>0.18421052631578938</v>
      </c>
      <c r="J118" s="164">
        <f t="shared" si="57"/>
        <v>-0.620253164556962</v>
      </c>
      <c r="K118" s="179">
        <f t="shared" si="58"/>
        <v>14</v>
      </c>
      <c r="L118" s="163">
        <f t="shared" si="59"/>
        <v>-147</v>
      </c>
      <c r="M118" s="164">
        <f t="shared" si="60"/>
        <v>1.0026804992011979E-4</v>
      </c>
    </row>
    <row r="119" spans="2:13" x14ac:dyDescent="0.25">
      <c r="B119" s="168" t="s">
        <v>145</v>
      </c>
      <c r="C119" s="169">
        <f>IFERROR(C111-SUM(C112:C118),"nd")</f>
        <v>5768</v>
      </c>
      <c r="D119" s="169">
        <f t="shared" ref="D119:H119" si="62">IFERROR(D111-SUM(D112:D118),"nd")</f>
        <v>7694</v>
      </c>
      <c r="E119" s="169">
        <f t="shared" si="62"/>
        <v>3514</v>
      </c>
      <c r="F119" s="169">
        <f t="shared" si="62"/>
        <v>3532</v>
      </c>
      <c r="G119" s="169">
        <f t="shared" si="62"/>
        <v>4142</v>
      </c>
      <c r="H119" s="169">
        <f t="shared" si="62"/>
        <v>5118</v>
      </c>
      <c r="I119" s="171">
        <f t="shared" si="61"/>
        <v>0.23563495895702569</v>
      </c>
      <c r="J119" s="170">
        <f t="shared" si="57"/>
        <v>-0.33480634260462694</v>
      </c>
      <c r="K119" s="180">
        <f t="shared" si="58"/>
        <v>976</v>
      </c>
      <c r="L119" s="169">
        <f t="shared" si="59"/>
        <v>-2576</v>
      </c>
      <c r="M119" s="170">
        <f t="shared" si="60"/>
        <v>5.7019097721241448E-3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78633</v>
      </c>
      <c r="D135" s="176">
        <f t="shared" ref="D135:H135" si="70">IFERROR(D136+D139,"nd")</f>
        <v>53371</v>
      </c>
      <c r="E135" s="176">
        <f t="shared" si="70"/>
        <v>15952</v>
      </c>
      <c r="F135" s="176">
        <f t="shared" si="70"/>
        <v>33151</v>
      </c>
      <c r="G135" s="176">
        <f t="shared" si="70"/>
        <v>36262</v>
      </c>
      <c r="H135" s="176">
        <f t="shared" si="70"/>
        <v>37504</v>
      </c>
      <c r="I135" s="177">
        <f>IFERROR(H135/G135-1,"-")</f>
        <v>3.4250730792565243E-2</v>
      </c>
      <c r="J135" s="177">
        <f>IFERROR(H135/D135-1,"-")</f>
        <v>-0.29729628449907253</v>
      </c>
      <c r="K135" s="176">
        <f>IFERROR(H135-G135,"-")</f>
        <v>1242</v>
      </c>
      <c r="L135" s="176">
        <f>IFERROR(H135-D135,"-")</f>
        <v>-15867</v>
      </c>
      <c r="M135" s="177">
        <f>IFERROR(H135/H$9,"-")</f>
        <v>4.1782810491157472E-2</v>
      </c>
    </row>
    <row r="136" spans="2:13" x14ac:dyDescent="0.25">
      <c r="B136" s="157" t="s">
        <v>97</v>
      </c>
      <c r="C136" s="158">
        <v>17761</v>
      </c>
      <c r="D136" s="158">
        <v>8721</v>
      </c>
      <c r="E136" s="158">
        <v>2865</v>
      </c>
      <c r="F136" s="158">
        <v>6655</v>
      </c>
      <c r="G136" s="158">
        <v>7504</v>
      </c>
      <c r="H136" s="158">
        <v>6553</v>
      </c>
      <c r="I136" s="160">
        <f>IFERROR(H136/G136-1,"-")</f>
        <v>-0.12673240938166308</v>
      </c>
      <c r="J136" s="159">
        <f t="shared" ref="J136:J147" si="71">IFERROR(H136/D136-1,"-")</f>
        <v>-0.24859534457057675</v>
      </c>
      <c r="K136" s="178">
        <f t="shared" ref="K136:K147" si="72">IFERROR(H136-G136,"-")</f>
        <v>-951</v>
      </c>
      <c r="L136" s="158">
        <f t="shared" ref="L136:L147" si="73">IFERROR(H136-D136,"-")</f>
        <v>-2168</v>
      </c>
      <c r="M136" s="159">
        <f t="shared" ref="M136:M147" si="74">IFERROR(H136/H$9,"-")</f>
        <v>7.3006281236282777E-3</v>
      </c>
    </row>
    <row r="137" spans="2:13" x14ac:dyDescent="0.25">
      <c r="B137" s="162" t="s">
        <v>103</v>
      </c>
      <c r="C137" s="163">
        <v>14864</v>
      </c>
      <c r="D137" s="163">
        <v>6465</v>
      </c>
      <c r="E137" s="163">
        <v>2382</v>
      </c>
      <c r="F137" s="163">
        <v>4748</v>
      </c>
      <c r="G137" s="163">
        <v>5235</v>
      </c>
      <c r="H137" s="163">
        <v>4717</v>
      </c>
      <c r="I137" s="165">
        <f>IFERROR(H137/G137-1,"-")</f>
        <v>-9.8949379178605579E-2</v>
      </c>
      <c r="J137" s="164">
        <f t="shared" si="71"/>
        <v>-0.27037896365042535</v>
      </c>
      <c r="K137" s="179">
        <f t="shared" si="72"/>
        <v>-518</v>
      </c>
      <c r="L137" s="163">
        <f t="shared" si="73"/>
        <v>-1748</v>
      </c>
      <c r="M137" s="164">
        <f t="shared" si="74"/>
        <v>5.2551599052578337E-3</v>
      </c>
    </row>
    <row r="138" spans="2:13" x14ac:dyDescent="0.25">
      <c r="B138" s="162" t="s">
        <v>100</v>
      </c>
      <c r="C138" s="163">
        <v>2897</v>
      </c>
      <c r="D138" s="163">
        <v>2256</v>
      </c>
      <c r="E138" s="163">
        <v>483</v>
      </c>
      <c r="F138" s="163">
        <v>1907</v>
      </c>
      <c r="G138" s="163">
        <v>2269</v>
      </c>
      <c r="H138" s="163">
        <v>1836</v>
      </c>
      <c r="I138" s="165">
        <f>IFERROR(H138/G138-1,"-")</f>
        <v>-0.19083296606434552</v>
      </c>
      <c r="J138" s="164">
        <f t="shared" si="71"/>
        <v>-0.18617021276595747</v>
      </c>
      <c r="K138" s="179">
        <f t="shared" si="72"/>
        <v>-433</v>
      </c>
      <c r="L138" s="163">
        <f t="shared" si="73"/>
        <v>-420</v>
      </c>
      <c r="M138" s="164">
        <f t="shared" si="74"/>
        <v>2.0454682183704436E-3</v>
      </c>
    </row>
    <row r="139" spans="2:13" x14ac:dyDescent="0.25">
      <c r="B139" s="157" t="s">
        <v>107</v>
      </c>
      <c r="C139" s="158">
        <v>60872</v>
      </c>
      <c r="D139" s="158">
        <v>44650</v>
      </c>
      <c r="E139" s="158">
        <v>13087</v>
      </c>
      <c r="F139" s="158">
        <v>26496</v>
      </c>
      <c r="G139" s="158">
        <v>28758</v>
      </c>
      <c r="H139" s="158">
        <v>30951</v>
      </c>
      <c r="I139" s="160">
        <f>IFERROR(H139/G139-1,"-")</f>
        <v>7.6257041518881685E-2</v>
      </c>
      <c r="J139" s="159">
        <f t="shared" si="71"/>
        <v>-0.30680851063829784</v>
      </c>
      <c r="K139" s="178">
        <f t="shared" si="72"/>
        <v>2193</v>
      </c>
      <c r="L139" s="158">
        <f t="shared" si="73"/>
        <v>-13699</v>
      </c>
      <c r="M139" s="159">
        <f t="shared" si="74"/>
        <v>3.4482182367529195E-2</v>
      </c>
    </row>
    <row r="140" spans="2:13" x14ac:dyDescent="0.25">
      <c r="B140" s="162" t="s">
        <v>110</v>
      </c>
      <c r="C140" s="163">
        <v>34678</v>
      </c>
      <c r="D140" s="163">
        <v>23277</v>
      </c>
      <c r="E140" s="163">
        <v>6329</v>
      </c>
      <c r="F140" s="163">
        <v>10268</v>
      </c>
      <c r="G140" s="163">
        <v>11443</v>
      </c>
      <c r="H140" s="163">
        <v>13604</v>
      </c>
      <c r="I140" s="165">
        <f t="shared" ref="I140:I147" si="75">IFERROR(H140/G140-1,"-")</f>
        <v>0.18884907803897577</v>
      </c>
      <c r="J140" s="164">
        <f t="shared" si="71"/>
        <v>-0.41556042445332297</v>
      </c>
      <c r="K140" s="179">
        <f t="shared" si="72"/>
        <v>2161</v>
      </c>
      <c r="L140" s="163">
        <f t="shared" si="73"/>
        <v>-9673</v>
      </c>
      <c r="M140" s="164">
        <f t="shared" si="74"/>
        <v>1.5156072790147884E-2</v>
      </c>
    </row>
    <row r="141" spans="2:13" x14ac:dyDescent="0.25">
      <c r="B141" s="162" t="s">
        <v>113</v>
      </c>
      <c r="C141" s="163">
        <v>2110</v>
      </c>
      <c r="D141" s="163">
        <v>1821</v>
      </c>
      <c r="E141" s="163">
        <v>720</v>
      </c>
      <c r="F141" s="163">
        <v>2056</v>
      </c>
      <c r="G141" s="163">
        <v>1799</v>
      </c>
      <c r="H141" s="163">
        <v>1872</v>
      </c>
      <c r="I141" s="165">
        <f t="shared" si="75"/>
        <v>4.0578098943857777E-2</v>
      </c>
      <c r="J141" s="164">
        <f t="shared" si="71"/>
        <v>2.8006589785831926E-2</v>
      </c>
      <c r="K141" s="179">
        <f t="shared" si="72"/>
        <v>73</v>
      </c>
      <c r="L141" s="163">
        <f t="shared" si="73"/>
        <v>51</v>
      </c>
      <c r="M141" s="164">
        <f t="shared" si="74"/>
        <v>2.0855754383384915E-3</v>
      </c>
    </row>
    <row r="142" spans="2:13" x14ac:dyDescent="0.25">
      <c r="B142" s="162" t="s">
        <v>116</v>
      </c>
      <c r="C142" s="163">
        <v>6626</v>
      </c>
      <c r="D142" s="163">
        <v>2654</v>
      </c>
      <c r="E142" s="163">
        <v>544</v>
      </c>
      <c r="F142" s="163">
        <v>2880</v>
      </c>
      <c r="G142" s="163">
        <v>3182</v>
      </c>
      <c r="H142" s="163">
        <v>2917</v>
      </c>
      <c r="I142" s="165">
        <f t="shared" si="75"/>
        <v>-8.3280955373978616E-2</v>
      </c>
      <c r="J142" s="164">
        <f t="shared" si="71"/>
        <v>9.9095704596835033E-2</v>
      </c>
      <c r="K142" s="179">
        <f t="shared" si="72"/>
        <v>-265</v>
      </c>
      <c r="L142" s="163">
        <f t="shared" si="73"/>
        <v>263</v>
      </c>
      <c r="M142" s="164">
        <f t="shared" si="74"/>
        <v>3.2497989068554379E-3</v>
      </c>
    </row>
    <row r="143" spans="2:13" x14ac:dyDescent="0.25">
      <c r="B143" s="162" t="s">
        <v>123</v>
      </c>
      <c r="C143" s="163">
        <v>1185</v>
      </c>
      <c r="D143" s="163">
        <v>1023</v>
      </c>
      <c r="E143" s="163">
        <v>374</v>
      </c>
      <c r="F143" s="163">
        <v>1374</v>
      </c>
      <c r="G143" s="163">
        <v>1142</v>
      </c>
      <c r="H143" s="163">
        <v>925</v>
      </c>
      <c r="I143" s="165">
        <f t="shared" si="75"/>
        <v>-0.19001751313485116</v>
      </c>
      <c r="J143" s="164">
        <f t="shared" si="71"/>
        <v>-9.5796676441837758E-2</v>
      </c>
      <c r="K143" s="179">
        <f t="shared" si="72"/>
        <v>-217</v>
      </c>
      <c r="L143" s="163">
        <f t="shared" si="73"/>
        <v>-98</v>
      </c>
      <c r="M143" s="164">
        <f t="shared" si="74"/>
        <v>1.03053273529012E-3</v>
      </c>
    </row>
    <row r="144" spans="2:13" x14ac:dyDescent="0.25">
      <c r="B144" s="162" t="s">
        <v>119</v>
      </c>
      <c r="C144" s="163">
        <v>541</v>
      </c>
      <c r="D144" s="163">
        <v>514</v>
      </c>
      <c r="E144" s="163">
        <v>221</v>
      </c>
      <c r="F144" s="163">
        <v>665</v>
      </c>
      <c r="G144" s="163">
        <v>550</v>
      </c>
      <c r="H144" s="163">
        <v>537</v>
      </c>
      <c r="I144" s="165">
        <f t="shared" si="75"/>
        <v>-2.3636363636363678E-2</v>
      </c>
      <c r="J144" s="164">
        <f t="shared" si="71"/>
        <v>4.474708171206232E-2</v>
      </c>
      <c r="K144" s="179">
        <f t="shared" si="72"/>
        <v>-13</v>
      </c>
      <c r="L144" s="163">
        <f t="shared" si="73"/>
        <v>23</v>
      </c>
      <c r="M144" s="164">
        <f t="shared" si="74"/>
        <v>5.9826603119004802E-4</v>
      </c>
    </row>
    <row r="145" spans="2:13" x14ac:dyDescent="0.25">
      <c r="B145" s="162" t="s">
        <v>128</v>
      </c>
      <c r="C145" s="163">
        <v>666</v>
      </c>
      <c r="D145" s="163">
        <v>590</v>
      </c>
      <c r="E145" s="163">
        <v>382</v>
      </c>
      <c r="F145" s="163">
        <v>241</v>
      </c>
      <c r="G145" s="163">
        <v>308</v>
      </c>
      <c r="H145" s="163">
        <v>194</v>
      </c>
      <c r="I145" s="165">
        <f t="shared" si="75"/>
        <v>-0.37012987012987009</v>
      </c>
      <c r="J145" s="164">
        <f t="shared" si="71"/>
        <v>-0.67118644067796618</v>
      </c>
      <c r="K145" s="179">
        <f t="shared" si="72"/>
        <v>-114</v>
      </c>
      <c r="L145" s="163">
        <f t="shared" si="73"/>
        <v>-396</v>
      </c>
      <c r="M145" s="164">
        <f t="shared" si="74"/>
        <v>2.1613335205003599E-4</v>
      </c>
    </row>
    <row r="146" spans="2:13" x14ac:dyDescent="0.25">
      <c r="B146" s="162" t="s">
        <v>131</v>
      </c>
      <c r="C146" s="163">
        <v>2885</v>
      </c>
      <c r="D146" s="163">
        <v>1068</v>
      </c>
      <c r="E146" s="163">
        <v>656</v>
      </c>
      <c r="F146" s="163">
        <v>184</v>
      </c>
      <c r="G146" s="163">
        <v>312</v>
      </c>
      <c r="H146" s="163">
        <v>329</v>
      </c>
      <c r="I146" s="165">
        <f t="shared" si="75"/>
        <v>5.4487179487179516E-2</v>
      </c>
      <c r="J146" s="164">
        <f t="shared" si="71"/>
        <v>-0.69194756554307113</v>
      </c>
      <c r="K146" s="179">
        <f t="shared" si="72"/>
        <v>17</v>
      </c>
      <c r="L146" s="163">
        <f t="shared" si="73"/>
        <v>-739</v>
      </c>
      <c r="M146" s="164">
        <f t="shared" si="74"/>
        <v>3.6653542693021565E-4</v>
      </c>
    </row>
    <row r="147" spans="2:13" x14ac:dyDescent="0.25">
      <c r="B147" s="168" t="s">
        <v>145</v>
      </c>
      <c r="C147" s="169">
        <f>IFERROR(C139-SUM(C140:C146),"nd")</f>
        <v>12181</v>
      </c>
      <c r="D147" s="169">
        <f t="shared" ref="D147:H147" si="76">IFERROR(D139-SUM(D140:D146),"nd")</f>
        <v>13703</v>
      </c>
      <c r="E147" s="169">
        <f t="shared" si="76"/>
        <v>3861</v>
      </c>
      <c r="F147" s="169">
        <f t="shared" si="76"/>
        <v>8828</v>
      </c>
      <c r="G147" s="169">
        <f t="shared" si="76"/>
        <v>10022</v>
      </c>
      <c r="H147" s="169">
        <f t="shared" si="76"/>
        <v>10573</v>
      </c>
      <c r="I147" s="171">
        <f t="shared" si="75"/>
        <v>5.4979046098583062E-2</v>
      </c>
      <c r="J147" s="170">
        <f t="shared" si="71"/>
        <v>-0.2284171349339561</v>
      </c>
      <c r="K147" s="180">
        <f t="shared" si="72"/>
        <v>551</v>
      </c>
      <c r="L147" s="169">
        <f t="shared" si="73"/>
        <v>-3130</v>
      </c>
      <c r="M147" s="170">
        <f t="shared" si="74"/>
        <v>1.1779267686726961E-2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5539</v>
      </c>
      <c r="D149" s="176">
        <f t="shared" ref="D149:H149" si="77">IFERROR(D150+D153,"nd")</f>
        <v>4662</v>
      </c>
      <c r="E149" s="176">
        <f t="shared" si="77"/>
        <v>2071</v>
      </c>
      <c r="F149" s="176">
        <f t="shared" si="77"/>
        <v>9827</v>
      </c>
      <c r="G149" s="176">
        <f t="shared" si="77"/>
        <v>13310</v>
      </c>
      <c r="H149" s="176">
        <f t="shared" si="77"/>
        <v>37891</v>
      </c>
      <c r="I149" s="177">
        <f>IFERROR(H149/G149-1,"-")</f>
        <v>1.8468069120961683</v>
      </c>
      <c r="J149" s="177">
        <f>IFERROR(H149/D149-1,"-")</f>
        <v>7.1276276276276285</v>
      </c>
      <c r="K149" s="176">
        <f>IFERROR(H149-G149,"-")</f>
        <v>24581</v>
      </c>
      <c r="L149" s="176">
        <f>IFERROR(H149-D149,"-")</f>
        <v>33229</v>
      </c>
      <c r="M149" s="177">
        <f>IFERROR(H149/H$9,"-")</f>
        <v>4.221396310581399E-2</v>
      </c>
    </row>
    <row r="150" spans="2:13" x14ac:dyDescent="0.25">
      <c r="B150" s="157" t="s">
        <v>97</v>
      </c>
      <c r="C150" s="158">
        <v>1429</v>
      </c>
      <c r="D150" s="158">
        <v>1134</v>
      </c>
      <c r="E150" s="158">
        <v>405</v>
      </c>
      <c r="F150" s="158">
        <v>2082</v>
      </c>
      <c r="G150" s="158">
        <v>3702</v>
      </c>
      <c r="H150" s="158">
        <v>4466</v>
      </c>
      <c r="I150" s="160">
        <f>IFERROR(H150/G150-1,"-")</f>
        <v>0.20637493246893568</v>
      </c>
      <c r="J150" s="159">
        <f t="shared" ref="J150:J161" si="78">IFERROR(H150/D150-1,"-")</f>
        <v>2.9382716049382718</v>
      </c>
      <c r="K150" s="178">
        <f t="shared" ref="K150:K161" si="79">IFERROR(H150-G150,"-")</f>
        <v>764</v>
      </c>
      <c r="L150" s="158">
        <f t="shared" ref="L150:L161" si="80">IFERROR(H150-D150,"-")</f>
        <v>3332</v>
      </c>
      <c r="M150" s="159">
        <f t="shared" ref="M150:M161" si="81">IFERROR(H150/H$9,"-")</f>
        <v>4.975523454925055E-3</v>
      </c>
    </row>
    <row r="151" spans="2:13" x14ac:dyDescent="0.25">
      <c r="B151" s="162" t="s">
        <v>103</v>
      </c>
      <c r="C151" s="163">
        <v>940</v>
      </c>
      <c r="D151" s="163">
        <v>734</v>
      </c>
      <c r="E151" s="163">
        <v>294</v>
      </c>
      <c r="F151" s="163">
        <v>619</v>
      </c>
      <c r="G151" s="163">
        <v>1764</v>
      </c>
      <c r="H151" s="163">
        <v>2825</v>
      </c>
      <c r="I151" s="165">
        <f>IFERROR(H151/G151-1,"-")</f>
        <v>0.60147392290249435</v>
      </c>
      <c r="J151" s="164">
        <f t="shared" si="78"/>
        <v>2.8487738419618527</v>
      </c>
      <c r="K151" s="179">
        <f t="shared" si="79"/>
        <v>1061</v>
      </c>
      <c r="L151" s="163">
        <f t="shared" si="80"/>
        <v>2091</v>
      </c>
      <c r="M151" s="164">
        <f t="shared" si="81"/>
        <v>3.1473026780482042E-3</v>
      </c>
    </row>
    <row r="152" spans="2:13" x14ac:dyDescent="0.25">
      <c r="B152" s="162" t="s">
        <v>100</v>
      </c>
      <c r="C152" s="163">
        <v>489</v>
      </c>
      <c r="D152" s="163">
        <v>400</v>
      </c>
      <c r="E152" s="163">
        <v>111</v>
      </c>
      <c r="F152" s="163">
        <v>1463</v>
      </c>
      <c r="G152" s="163">
        <v>1938</v>
      </c>
      <c r="H152" s="163">
        <v>1641</v>
      </c>
      <c r="I152" s="165">
        <f>IFERROR(H152/G152-1,"-")</f>
        <v>-0.15325077399380804</v>
      </c>
      <c r="J152" s="164">
        <f t="shared" si="78"/>
        <v>3.1025</v>
      </c>
      <c r="K152" s="179">
        <f t="shared" si="79"/>
        <v>-297</v>
      </c>
      <c r="L152" s="163">
        <f t="shared" si="80"/>
        <v>1241</v>
      </c>
      <c r="M152" s="164">
        <f t="shared" si="81"/>
        <v>1.8282207768768508E-3</v>
      </c>
    </row>
    <row r="153" spans="2:13" x14ac:dyDescent="0.25">
      <c r="B153" s="157" t="s">
        <v>107</v>
      </c>
      <c r="C153" s="158">
        <v>4110</v>
      </c>
      <c r="D153" s="158">
        <v>3528</v>
      </c>
      <c r="E153" s="158">
        <v>1666</v>
      </c>
      <c r="F153" s="158">
        <v>7745</v>
      </c>
      <c r="G153" s="158">
        <v>9608</v>
      </c>
      <c r="H153" s="158">
        <v>33425</v>
      </c>
      <c r="I153" s="160">
        <f>IFERROR(H153/G153-1,"-")</f>
        <v>2.4788717735220649</v>
      </c>
      <c r="J153" s="159">
        <f t="shared" si="78"/>
        <v>8.4742063492063497</v>
      </c>
      <c r="K153" s="178">
        <f t="shared" si="79"/>
        <v>23817</v>
      </c>
      <c r="L153" s="158">
        <f t="shared" si="80"/>
        <v>29897</v>
      </c>
      <c r="M153" s="159">
        <f t="shared" si="81"/>
        <v>3.7238439650888931E-2</v>
      </c>
    </row>
    <row r="154" spans="2:13" x14ac:dyDescent="0.25">
      <c r="B154" s="162" t="s">
        <v>110</v>
      </c>
      <c r="C154" s="163">
        <v>399</v>
      </c>
      <c r="D154" s="163">
        <v>298</v>
      </c>
      <c r="E154" s="163">
        <v>284</v>
      </c>
      <c r="F154" s="163">
        <v>2661</v>
      </c>
      <c r="G154" s="163">
        <v>1917</v>
      </c>
      <c r="H154" s="163">
        <v>21641</v>
      </c>
      <c r="I154" s="165">
        <f t="shared" ref="I154:I161" si="82">IFERROR(H154/G154-1,"-")</f>
        <v>10.288993218570683</v>
      </c>
      <c r="J154" s="164">
        <f t="shared" si="78"/>
        <v>71.62080536912751</v>
      </c>
      <c r="K154" s="179">
        <f t="shared" si="79"/>
        <v>19724</v>
      </c>
      <c r="L154" s="163">
        <f t="shared" si="80"/>
        <v>21343</v>
      </c>
      <c r="M154" s="164">
        <f t="shared" si="81"/>
        <v>2.4110009648014581E-2</v>
      </c>
    </row>
    <row r="155" spans="2:13" x14ac:dyDescent="0.25">
      <c r="B155" s="162" t="s">
        <v>113</v>
      </c>
      <c r="C155" s="163">
        <v>2321</v>
      </c>
      <c r="D155" s="163">
        <v>1847</v>
      </c>
      <c r="E155" s="163">
        <v>434</v>
      </c>
      <c r="F155" s="163">
        <v>1464</v>
      </c>
      <c r="G155" s="163">
        <v>2118</v>
      </c>
      <c r="H155" s="163">
        <v>2536</v>
      </c>
      <c r="I155" s="165">
        <f t="shared" si="82"/>
        <v>0.19735599622285172</v>
      </c>
      <c r="J155" s="164">
        <f t="shared" si="78"/>
        <v>0.37303735787763936</v>
      </c>
      <c r="K155" s="179">
        <f t="shared" si="79"/>
        <v>418</v>
      </c>
      <c r="L155" s="163">
        <f t="shared" si="80"/>
        <v>689</v>
      </c>
      <c r="M155" s="164">
        <f t="shared" si="81"/>
        <v>2.8253308288602643E-3</v>
      </c>
    </row>
    <row r="156" spans="2:13" x14ac:dyDescent="0.25">
      <c r="B156" s="162" t="s">
        <v>116</v>
      </c>
      <c r="C156" s="163">
        <v>161</v>
      </c>
      <c r="D156" s="163">
        <v>221</v>
      </c>
      <c r="E156" s="163">
        <v>61</v>
      </c>
      <c r="F156" s="163">
        <v>386</v>
      </c>
      <c r="G156" s="163">
        <v>1063</v>
      </c>
      <c r="H156" s="163">
        <v>975</v>
      </c>
      <c r="I156" s="165">
        <f t="shared" si="82"/>
        <v>-8.2784571966133536E-2</v>
      </c>
      <c r="J156" s="164">
        <f t="shared" si="78"/>
        <v>3.4117647058823533</v>
      </c>
      <c r="K156" s="179">
        <f t="shared" si="79"/>
        <v>-88</v>
      </c>
      <c r="L156" s="163">
        <f t="shared" si="80"/>
        <v>754</v>
      </c>
      <c r="M156" s="164">
        <f t="shared" si="81"/>
        <v>1.0862372074679643E-3</v>
      </c>
    </row>
    <row r="157" spans="2:13" x14ac:dyDescent="0.25">
      <c r="B157" s="162" t="s">
        <v>123</v>
      </c>
      <c r="C157" s="163">
        <v>126</v>
      </c>
      <c r="D157" s="163">
        <v>141</v>
      </c>
      <c r="E157" s="163">
        <v>30</v>
      </c>
      <c r="F157" s="163">
        <v>913</v>
      </c>
      <c r="G157" s="163">
        <v>716</v>
      </c>
      <c r="H157" s="163">
        <v>2156</v>
      </c>
      <c r="I157" s="165">
        <f t="shared" si="82"/>
        <v>2.011173184357542</v>
      </c>
      <c r="J157" s="164">
        <f t="shared" si="78"/>
        <v>14.290780141843971</v>
      </c>
      <c r="K157" s="179">
        <f t="shared" si="79"/>
        <v>1440</v>
      </c>
      <c r="L157" s="163">
        <f t="shared" si="80"/>
        <v>2015</v>
      </c>
      <c r="M157" s="164">
        <f t="shared" si="81"/>
        <v>2.4019768403086474E-3</v>
      </c>
    </row>
    <row r="158" spans="2:13" x14ac:dyDescent="0.25">
      <c r="B158" s="162" t="s">
        <v>119</v>
      </c>
      <c r="C158" s="163">
        <v>42</v>
      </c>
      <c r="D158" s="163">
        <v>20</v>
      </c>
      <c r="E158" s="163">
        <v>39</v>
      </c>
      <c r="F158" s="163">
        <v>251</v>
      </c>
      <c r="G158" s="163">
        <v>449</v>
      </c>
      <c r="H158" s="163">
        <v>429</v>
      </c>
      <c r="I158" s="165">
        <f t="shared" si="82"/>
        <v>-4.4543429844097981E-2</v>
      </c>
      <c r="J158" s="164">
        <f t="shared" si="78"/>
        <v>20.45</v>
      </c>
      <c r="K158" s="179">
        <f t="shared" si="79"/>
        <v>-20</v>
      </c>
      <c r="L158" s="163">
        <f t="shared" si="80"/>
        <v>409</v>
      </c>
      <c r="M158" s="164">
        <f t="shared" si="81"/>
        <v>4.7794437128590431E-4</v>
      </c>
    </row>
    <row r="159" spans="2:13" x14ac:dyDescent="0.25">
      <c r="B159" s="162" t="s">
        <v>128</v>
      </c>
      <c r="C159" s="163">
        <v>44</v>
      </c>
      <c r="D159" s="163">
        <v>67</v>
      </c>
      <c r="E159" s="163">
        <v>152</v>
      </c>
      <c r="F159" s="163">
        <v>183</v>
      </c>
      <c r="G159" s="163">
        <v>185</v>
      </c>
      <c r="H159" s="163">
        <v>625</v>
      </c>
      <c r="I159" s="165">
        <f t="shared" si="82"/>
        <v>2.3783783783783785</v>
      </c>
      <c r="J159" s="164">
        <f t="shared" si="78"/>
        <v>8.3283582089552244</v>
      </c>
      <c r="K159" s="179">
        <f t="shared" si="79"/>
        <v>440</v>
      </c>
      <c r="L159" s="163">
        <f t="shared" si="80"/>
        <v>558</v>
      </c>
      <c r="M159" s="164">
        <f t="shared" si="81"/>
        <v>6.9630590222305412E-4</v>
      </c>
    </row>
    <row r="160" spans="2:13" x14ac:dyDescent="0.25">
      <c r="B160" s="162" t="s">
        <v>131</v>
      </c>
      <c r="C160" s="163">
        <v>18</v>
      </c>
      <c r="D160" s="163">
        <v>63</v>
      </c>
      <c r="E160" s="163">
        <v>159</v>
      </c>
      <c r="F160" s="163">
        <v>155</v>
      </c>
      <c r="G160" s="163">
        <v>70</v>
      </c>
      <c r="H160" s="163">
        <v>1591</v>
      </c>
      <c r="I160" s="165">
        <f t="shared" si="82"/>
        <v>21.728571428571428</v>
      </c>
      <c r="J160" s="164">
        <f t="shared" si="78"/>
        <v>24.253968253968253</v>
      </c>
      <c r="K160" s="179">
        <f t="shared" si="79"/>
        <v>1521</v>
      </c>
      <c r="L160" s="163">
        <f t="shared" si="80"/>
        <v>1528</v>
      </c>
      <c r="M160" s="164">
        <f t="shared" si="81"/>
        <v>1.7725163046990065E-3</v>
      </c>
    </row>
    <row r="161" spans="2:13" x14ac:dyDescent="0.25">
      <c r="B161" s="168" t="s">
        <v>145</v>
      </c>
      <c r="C161" s="169">
        <f>IFERROR(C153-SUM(C154:C160),"nd")</f>
        <v>999</v>
      </c>
      <c r="D161" s="169">
        <f t="shared" ref="D161:H161" si="83">IFERROR(D153-SUM(D154:D160),"nd")</f>
        <v>871</v>
      </c>
      <c r="E161" s="169">
        <f t="shared" si="83"/>
        <v>507</v>
      </c>
      <c r="F161" s="169">
        <f t="shared" si="83"/>
        <v>1732</v>
      </c>
      <c r="G161" s="169">
        <f t="shared" si="83"/>
        <v>3090</v>
      </c>
      <c r="H161" s="169">
        <f t="shared" si="83"/>
        <v>3472</v>
      </c>
      <c r="I161" s="171">
        <f t="shared" si="82"/>
        <v>0.12362459546925564</v>
      </c>
      <c r="J161" s="170">
        <f t="shared" si="78"/>
        <v>2.986222732491389</v>
      </c>
      <c r="K161" s="180">
        <f t="shared" si="79"/>
        <v>382</v>
      </c>
      <c r="L161" s="169">
        <f t="shared" si="80"/>
        <v>2601</v>
      </c>
      <c r="M161" s="170">
        <f t="shared" si="81"/>
        <v>3.86811854802951E-3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EA6D2-56F3-4704-A994-7CDC2BC105B2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552847</v>
      </c>
      <c r="D8" s="176">
        <f t="shared" si="0"/>
        <v>206657</v>
      </c>
      <c r="E8" s="176">
        <f t="shared" si="0"/>
        <v>182034</v>
      </c>
      <c r="F8" s="176">
        <f t="shared" si="0"/>
        <v>490489</v>
      </c>
      <c r="G8" s="176">
        <f t="shared" si="0"/>
        <v>544113</v>
      </c>
      <c r="H8" s="176">
        <f t="shared" si="0"/>
        <v>563412</v>
      </c>
      <c r="I8" s="177">
        <f>IFERROR(H8/G8-1,"-")</f>
        <v>3.5468735354604597E-2</v>
      </c>
      <c r="J8" s="177">
        <f>IFERROR(H8/C8-1,"-")</f>
        <v>1.9110169721459958E-2</v>
      </c>
      <c r="K8" s="177">
        <f>H8/H$8</f>
        <v>1</v>
      </c>
      <c r="L8" s="176">
        <f t="shared" ref="L8:Q8" si="1">L9+L12</f>
        <v>2100189</v>
      </c>
      <c r="M8" s="176">
        <f t="shared" si="1"/>
        <v>795657</v>
      </c>
      <c r="N8" s="176">
        <f t="shared" si="1"/>
        <v>856378</v>
      </c>
      <c r="O8" s="176">
        <f t="shared" si="1"/>
        <v>2279770</v>
      </c>
      <c r="P8" s="176">
        <f t="shared" si="1"/>
        <v>2487865</v>
      </c>
      <c r="Q8" s="176">
        <f t="shared" si="1"/>
        <v>2634612</v>
      </c>
      <c r="R8" s="177">
        <f>IFERROR(Q8/P8-1,"-")</f>
        <v>5.8985113742104245E-2</v>
      </c>
      <c r="S8" s="177">
        <f>IFERROR(Q8/L8-1,"-")</f>
        <v>0.25446424107544607</v>
      </c>
      <c r="T8" s="177">
        <f>Q8/Q$8</f>
        <v>1</v>
      </c>
      <c r="U8" s="176">
        <f>U9+U12</f>
        <v>2653036</v>
      </c>
      <c r="V8" s="176">
        <f>V9+V12</f>
        <v>1038412</v>
      </c>
      <c r="W8" s="176">
        <f>W9+W12</f>
        <v>2770259</v>
      </c>
      <c r="X8" s="176">
        <f>X9+X12</f>
        <v>3031978</v>
      </c>
      <c r="Y8" s="176">
        <f>Y9+Y12</f>
        <v>3198024</v>
      </c>
      <c r="Z8" s="177">
        <f>IFERROR(Y8/X8-1,"-")</f>
        <v>5.4764909244064519E-2</v>
      </c>
      <c r="AA8" s="177">
        <f t="shared" ref="AA8:AA20" si="2">IFERROR(Y8/U8-1,"-")</f>
        <v>0.20542050692112723</v>
      </c>
      <c r="AB8" s="177">
        <f>Y8/Y$8</f>
        <v>1</v>
      </c>
    </row>
    <row r="9" spans="1:28" x14ac:dyDescent="0.25">
      <c r="A9" s="1"/>
      <c r="B9" s="157" t="s">
        <v>97</v>
      </c>
      <c r="C9" s="158">
        <v>143245</v>
      </c>
      <c r="D9" s="158">
        <v>63026</v>
      </c>
      <c r="E9" s="158">
        <v>85270</v>
      </c>
      <c r="F9" s="158">
        <v>133164</v>
      </c>
      <c r="G9" s="158">
        <v>160810</v>
      </c>
      <c r="H9" s="158">
        <v>166766</v>
      </c>
      <c r="I9" s="159">
        <f>IFERROR(H9/G9-1,"-")</f>
        <v>3.7037497668055419E-2</v>
      </c>
      <c r="J9" s="160">
        <f>IFERROR(H9/C9-1,"-")</f>
        <v>0.16420119375894449</v>
      </c>
      <c r="K9" s="159">
        <f>H9/H$8</f>
        <v>0.295992985594911</v>
      </c>
      <c r="L9" s="158">
        <v>526913</v>
      </c>
      <c r="M9" s="158">
        <v>228825</v>
      </c>
      <c r="N9" s="158">
        <v>412198</v>
      </c>
      <c r="O9" s="158">
        <v>540915</v>
      </c>
      <c r="P9" s="158">
        <v>536888</v>
      </c>
      <c r="Q9" s="158">
        <v>527976</v>
      </c>
      <c r="R9" s="159">
        <f>IFERROR(Q9/P9-1,"-")</f>
        <v>-1.6599365230737129E-2</v>
      </c>
      <c r="S9" s="160">
        <f>IFERROR(Q9/L9-1,"-")</f>
        <v>2.0174108439154903E-3</v>
      </c>
      <c r="T9" s="159">
        <f>Q9/Q$8</f>
        <v>0.2003999070830923</v>
      </c>
      <c r="U9" s="158">
        <v>670158</v>
      </c>
      <c r="V9" s="158">
        <v>497468</v>
      </c>
      <c r="W9" s="158">
        <v>674079</v>
      </c>
      <c r="X9" s="158">
        <v>697698</v>
      </c>
      <c r="Y9" s="158">
        <v>694742</v>
      </c>
      <c r="Z9" s="159">
        <f>IFERROR(Y9/X9-1,"-")</f>
        <v>-4.2367901298269173E-3</v>
      </c>
      <c r="AA9" s="160">
        <f t="shared" si="2"/>
        <v>3.6683886486470252E-2</v>
      </c>
      <c r="AB9" s="159">
        <f>Y9/Y$8</f>
        <v>0.21724102133067169</v>
      </c>
    </row>
    <row r="10" spans="1:28" x14ac:dyDescent="0.25">
      <c r="A10" s="161"/>
      <c r="B10" s="162" t="s">
        <v>103</v>
      </c>
      <c r="C10" s="163">
        <v>70115</v>
      </c>
      <c r="D10" s="163">
        <v>27532</v>
      </c>
      <c r="E10" s="163">
        <v>56364</v>
      </c>
      <c r="F10" s="163">
        <v>76620</v>
      </c>
      <c r="G10" s="163">
        <v>91437</v>
      </c>
      <c r="H10" s="163">
        <v>94400</v>
      </c>
      <c r="I10" s="164">
        <f>IFERROR(H10/G10-1,"-")</f>
        <v>3.2404825180178731E-2</v>
      </c>
      <c r="J10" s="165">
        <f>IFERROR(H10/C10-1,"-")</f>
        <v>0.34635955216430148</v>
      </c>
      <c r="K10" s="164">
        <f>H10/H$8</f>
        <v>0.16755056690308337</v>
      </c>
      <c r="L10" s="163">
        <v>173186</v>
      </c>
      <c r="M10" s="163">
        <v>80020</v>
      </c>
      <c r="N10" s="163">
        <v>192429</v>
      </c>
      <c r="O10" s="163">
        <v>189053</v>
      </c>
      <c r="P10" s="163">
        <v>182067</v>
      </c>
      <c r="Q10" s="163">
        <v>175239</v>
      </c>
      <c r="R10" s="164">
        <f>IFERROR(Q10/P10-1,"-")</f>
        <v>-3.7502677585723898E-2</v>
      </c>
      <c r="S10" s="165">
        <f>IFERROR(Q10/L10-1,"-")</f>
        <v>1.185430693012135E-2</v>
      </c>
      <c r="T10" s="164">
        <f>Q10/Q$8</f>
        <v>6.6514158441546609E-2</v>
      </c>
      <c r="U10" s="163">
        <v>243301</v>
      </c>
      <c r="V10" s="163">
        <v>248793</v>
      </c>
      <c r="W10" s="163">
        <v>265673</v>
      </c>
      <c r="X10" s="163">
        <v>273504</v>
      </c>
      <c r="Y10" s="163">
        <v>269639</v>
      </c>
      <c r="Z10" s="164">
        <f>IFERROR(Y10/X10-1,"-")</f>
        <v>-1.4131420381420345E-2</v>
      </c>
      <c r="AA10" s="165">
        <f t="shared" si="2"/>
        <v>0.10825274043263278</v>
      </c>
      <c r="AB10" s="164">
        <f>Y10/Y$8</f>
        <v>8.4314251550332328E-2</v>
      </c>
    </row>
    <row r="11" spans="1:28" x14ac:dyDescent="0.25">
      <c r="A11" s="161"/>
      <c r="B11" s="162" t="s">
        <v>100</v>
      </c>
      <c r="C11" s="163">
        <v>73130</v>
      </c>
      <c r="D11" s="163">
        <v>35494</v>
      </c>
      <c r="E11" s="163">
        <v>28906</v>
      </c>
      <c r="F11" s="163">
        <v>56544</v>
      </c>
      <c r="G11" s="163">
        <v>69373</v>
      </c>
      <c r="H11" s="163">
        <v>72366</v>
      </c>
      <c r="I11" s="164">
        <f>IFERROR(H11/G11-1,"-")</f>
        <v>4.3143586121401789E-2</v>
      </c>
      <c r="J11" s="165">
        <f>IFERROR(H11/C11-1,"-")</f>
        <v>-1.0447148912894888E-2</v>
      </c>
      <c r="K11" s="164">
        <f>H11/H$8</f>
        <v>0.12844241869182765</v>
      </c>
      <c r="L11" s="163">
        <v>353727</v>
      </c>
      <c r="M11" s="163">
        <v>148805</v>
      </c>
      <c r="N11" s="163">
        <v>219769</v>
      </c>
      <c r="O11" s="163">
        <v>351862</v>
      </c>
      <c r="P11" s="163">
        <v>354821</v>
      </c>
      <c r="Q11" s="163">
        <v>352737</v>
      </c>
      <c r="R11" s="164">
        <f>IFERROR(Q11/P11-1,"-")</f>
        <v>-5.873384044349117E-3</v>
      </c>
      <c r="S11" s="165">
        <f>IFERROR(Q11/L11-1,"-")</f>
        <v>-2.7987685418415786E-3</v>
      </c>
      <c r="T11" s="164">
        <f>Q11/Q$8</f>
        <v>0.1338857486415457</v>
      </c>
      <c r="U11" s="163">
        <v>426857</v>
      </c>
      <c r="V11" s="163">
        <v>248675</v>
      </c>
      <c r="W11" s="163">
        <v>408406</v>
      </c>
      <c r="X11" s="163">
        <v>424194</v>
      </c>
      <c r="Y11" s="163">
        <v>425103</v>
      </c>
      <c r="Z11" s="164">
        <f>IFERROR(Y11/X11-1,"-")</f>
        <v>2.1428874524391794E-3</v>
      </c>
      <c r="AA11" s="165">
        <f t="shared" si="2"/>
        <v>-4.1091044541848865E-3</v>
      </c>
      <c r="AB11" s="164">
        <f>Y11/Y$8</f>
        <v>0.13292676978033935</v>
      </c>
    </row>
    <row r="12" spans="1:28" x14ac:dyDescent="0.25">
      <c r="A12" s="1"/>
      <c r="B12" s="157" t="s">
        <v>107</v>
      </c>
      <c r="C12" s="158">
        <v>409602</v>
      </c>
      <c r="D12" s="158">
        <v>143631</v>
      </c>
      <c r="E12" s="158">
        <v>96764</v>
      </c>
      <c r="F12" s="158">
        <v>357325</v>
      </c>
      <c r="G12" s="158">
        <v>383303</v>
      </c>
      <c r="H12" s="158">
        <v>396646</v>
      </c>
      <c r="I12" s="159">
        <f>IFERROR(H12/G12-1,"-")</f>
        <v>3.4810580663339419E-2</v>
      </c>
      <c r="J12" s="160">
        <f>IFERROR(H12/C12-1,"-")</f>
        <v>-3.1630704928198639E-2</v>
      </c>
      <c r="K12" s="159">
        <f>H12/H$8</f>
        <v>0.70400701440508895</v>
      </c>
      <c r="L12" s="158">
        <v>1573276</v>
      </c>
      <c r="M12" s="158">
        <v>566832</v>
      </c>
      <c r="N12" s="158">
        <v>444180</v>
      </c>
      <c r="O12" s="158">
        <v>1738855</v>
      </c>
      <c r="P12" s="158">
        <v>1950977</v>
      </c>
      <c r="Q12" s="158">
        <v>2106636</v>
      </c>
      <c r="R12" s="159">
        <f>IFERROR(Q12/P12-1,"-")</f>
        <v>7.9785153797302666E-2</v>
      </c>
      <c r="S12" s="160">
        <f>IFERROR(Q12/L12-1,"-")</f>
        <v>0.33901235384001271</v>
      </c>
      <c r="T12" s="159">
        <f>Q12/Q$8</f>
        <v>0.7996000929169077</v>
      </c>
      <c r="U12" s="158">
        <v>1982878</v>
      </c>
      <c r="V12" s="158">
        <v>540944</v>
      </c>
      <c r="W12" s="158">
        <v>2096180</v>
      </c>
      <c r="X12" s="158">
        <v>2334280</v>
      </c>
      <c r="Y12" s="158">
        <v>2503282</v>
      </c>
      <c r="Z12" s="159">
        <f>IFERROR(Y12/X12-1,"-")</f>
        <v>7.2400054834895533E-2</v>
      </c>
      <c r="AA12" s="160">
        <f t="shared" si="2"/>
        <v>0.26244882438556472</v>
      </c>
      <c r="AB12" s="159">
        <f>Y12/Y$8</f>
        <v>0.78275897866932831</v>
      </c>
    </row>
    <row r="13" spans="1:28" s="56" customFormat="1" x14ac:dyDescent="0.25">
      <c r="B13" s="162" t="s">
        <v>110</v>
      </c>
      <c r="C13" s="163">
        <v>146700</v>
      </c>
      <c r="D13" s="163">
        <v>46785</v>
      </c>
      <c r="E13" s="163">
        <v>17307</v>
      </c>
      <c r="F13" s="163">
        <v>135105</v>
      </c>
      <c r="G13" s="163">
        <v>152246</v>
      </c>
      <c r="H13" s="163">
        <v>152422</v>
      </c>
      <c r="I13" s="164">
        <f t="shared" ref="I13:I20" si="3">IFERROR(H13/G13-1,"-")</f>
        <v>1.1560238035810411E-3</v>
      </c>
      <c r="J13" s="165">
        <f t="shared" ref="J13:J20" si="4">IFERROR(H13/C13-1,"-")</f>
        <v>3.9004771642808356E-2</v>
      </c>
      <c r="K13" s="164">
        <f t="shared" ref="K13:K20" si="5">H13/H$8</f>
        <v>0.27053381894599332</v>
      </c>
      <c r="L13" s="163">
        <v>712375</v>
      </c>
      <c r="M13" s="163">
        <v>220258</v>
      </c>
      <c r="N13" s="163">
        <v>88327</v>
      </c>
      <c r="O13" s="163">
        <v>834684</v>
      </c>
      <c r="P13" s="163">
        <v>928553</v>
      </c>
      <c r="Q13" s="163">
        <v>997105</v>
      </c>
      <c r="R13" s="164">
        <f t="shared" ref="R13:R20" si="6">IFERROR(Q13/P13-1,"-")</f>
        <v>7.382669594519653E-2</v>
      </c>
      <c r="S13" s="165">
        <f t="shared" ref="S13:S20" si="7">IFERROR(Q13/L13-1,"-")</f>
        <v>0.39969117389015607</v>
      </c>
      <c r="T13" s="164">
        <f t="shared" ref="T13:T20" si="8">Q13/Q$8</f>
        <v>0.37846369788037099</v>
      </c>
      <c r="U13" s="163">
        <v>859075</v>
      </c>
      <c r="V13" s="163">
        <v>105634</v>
      </c>
      <c r="W13" s="163">
        <v>969789</v>
      </c>
      <c r="X13" s="163">
        <v>1080799</v>
      </c>
      <c r="Y13" s="163">
        <v>1149527</v>
      </c>
      <c r="Z13" s="164">
        <f t="shared" ref="Z13:Z20" si="9">IFERROR(Y13/X13-1,"-")</f>
        <v>6.3589992218719749E-2</v>
      </c>
      <c r="AA13" s="165">
        <f t="shared" si="2"/>
        <v>0.33809853621627917</v>
      </c>
      <c r="AB13" s="164">
        <f t="shared" ref="AB13:AB20" si="10">Y13/Y$8</f>
        <v>0.35944914734848771</v>
      </c>
    </row>
    <row r="14" spans="1:28" s="56" customFormat="1" x14ac:dyDescent="0.25">
      <c r="B14" s="162" t="s">
        <v>113</v>
      </c>
      <c r="C14" s="163">
        <v>59580</v>
      </c>
      <c r="D14" s="163">
        <v>21287</v>
      </c>
      <c r="E14" s="163">
        <v>18420</v>
      </c>
      <c r="F14" s="163">
        <v>44395</v>
      </c>
      <c r="G14" s="163">
        <v>50829</v>
      </c>
      <c r="H14" s="163">
        <v>51984</v>
      </c>
      <c r="I14" s="164">
        <f t="shared" si="3"/>
        <v>2.2723248539219698E-2</v>
      </c>
      <c r="J14" s="165">
        <f t="shared" si="4"/>
        <v>-0.12749244712990937</v>
      </c>
      <c r="K14" s="164">
        <f t="shared" si="5"/>
        <v>9.2266405401375901E-2</v>
      </c>
      <c r="L14" s="163">
        <v>246578</v>
      </c>
      <c r="M14" s="163">
        <v>81653</v>
      </c>
      <c r="N14" s="163">
        <v>72712</v>
      </c>
      <c r="O14" s="163">
        <v>190050</v>
      </c>
      <c r="P14" s="163">
        <v>218113</v>
      </c>
      <c r="Q14" s="163">
        <v>225157</v>
      </c>
      <c r="R14" s="164">
        <f t="shared" si="6"/>
        <v>3.2295186440056245E-2</v>
      </c>
      <c r="S14" s="165">
        <f t="shared" si="7"/>
        <v>-8.6873119256381304E-2</v>
      </c>
      <c r="T14" s="164">
        <f t="shared" si="8"/>
        <v>8.5461160884411067E-2</v>
      </c>
      <c r="U14" s="163">
        <v>306158</v>
      </c>
      <c r="V14" s="163">
        <v>91132</v>
      </c>
      <c r="W14" s="163">
        <v>234445</v>
      </c>
      <c r="X14" s="163">
        <v>268942</v>
      </c>
      <c r="Y14" s="163">
        <v>277141</v>
      </c>
      <c r="Z14" s="164">
        <f t="shared" si="9"/>
        <v>3.0486127120345596E-2</v>
      </c>
      <c r="AA14" s="165">
        <f t="shared" si="2"/>
        <v>-9.4777859797882114E-2</v>
      </c>
      <c r="AB14" s="164">
        <f t="shared" si="10"/>
        <v>8.6660075096372011E-2</v>
      </c>
    </row>
    <row r="15" spans="1:28" x14ac:dyDescent="0.25">
      <c r="A15" s="1"/>
      <c r="B15" s="162" t="s">
        <v>116</v>
      </c>
      <c r="C15" s="163">
        <v>23544</v>
      </c>
      <c r="D15" s="163">
        <v>9288</v>
      </c>
      <c r="E15" s="163">
        <v>13149</v>
      </c>
      <c r="F15" s="163">
        <v>23828</v>
      </c>
      <c r="G15" s="163">
        <v>26293</v>
      </c>
      <c r="H15" s="163">
        <v>25148</v>
      </c>
      <c r="I15" s="164">
        <f t="shared" si="3"/>
        <v>-4.3547712318868115E-2</v>
      </c>
      <c r="J15" s="165">
        <f t="shared" si="4"/>
        <v>6.8127760788311287E-2</v>
      </c>
      <c r="K15" s="164">
        <f t="shared" si="5"/>
        <v>4.4635187038969709E-2</v>
      </c>
      <c r="L15" s="163">
        <v>82152</v>
      </c>
      <c r="M15" s="163">
        <v>30162</v>
      </c>
      <c r="N15" s="163">
        <v>52248</v>
      </c>
      <c r="O15" s="163">
        <v>97158</v>
      </c>
      <c r="P15" s="163">
        <v>105684</v>
      </c>
      <c r="Q15" s="163">
        <v>120242</v>
      </c>
      <c r="R15" s="164">
        <f t="shared" si="6"/>
        <v>0.13775027440293708</v>
      </c>
      <c r="S15" s="165">
        <f>IFERROR(Q15/L15-1,"-")</f>
        <v>0.46365274126010325</v>
      </c>
      <c r="T15" s="164">
        <f t="shared" si="8"/>
        <v>4.5639357901656866E-2</v>
      </c>
      <c r="U15" s="163">
        <v>105696</v>
      </c>
      <c r="V15" s="163">
        <v>65397</v>
      </c>
      <c r="W15" s="163">
        <v>120986</v>
      </c>
      <c r="X15" s="163">
        <v>131977</v>
      </c>
      <c r="Y15" s="163">
        <v>145390</v>
      </c>
      <c r="Z15" s="164">
        <f t="shared" si="9"/>
        <v>0.10163134485554304</v>
      </c>
      <c r="AA15" s="165">
        <f t="shared" si="2"/>
        <v>0.37554874356645485</v>
      </c>
      <c r="AB15" s="164">
        <f t="shared" si="10"/>
        <v>4.5462448061678089E-2</v>
      </c>
    </row>
    <row r="16" spans="1:28" x14ac:dyDescent="0.25">
      <c r="A16" s="1"/>
      <c r="B16" s="162" t="s">
        <v>123</v>
      </c>
      <c r="C16" s="163">
        <v>11675</v>
      </c>
      <c r="D16" s="163">
        <v>4149</v>
      </c>
      <c r="E16" s="163">
        <v>2771</v>
      </c>
      <c r="F16" s="163">
        <v>14530</v>
      </c>
      <c r="G16" s="163">
        <v>10452</v>
      </c>
      <c r="H16" s="163">
        <v>10045</v>
      </c>
      <c r="I16" s="164">
        <f t="shared" si="3"/>
        <v>-3.8939915805587422E-2</v>
      </c>
      <c r="J16" s="165">
        <f t="shared" si="4"/>
        <v>-0.13961456102783731</v>
      </c>
      <c r="K16" s="164">
        <f t="shared" si="5"/>
        <v>1.7828871234549494E-2</v>
      </c>
      <c r="L16" s="163">
        <v>56417</v>
      </c>
      <c r="M16" s="163">
        <v>21111</v>
      </c>
      <c r="N16" s="163">
        <v>28283</v>
      </c>
      <c r="O16" s="163">
        <v>81146</v>
      </c>
      <c r="P16" s="163">
        <v>76710</v>
      </c>
      <c r="Q16" s="163">
        <v>84668</v>
      </c>
      <c r="R16" s="164">
        <f t="shared" si="6"/>
        <v>0.1037413635771085</v>
      </c>
      <c r="S16" s="165">
        <f t="shared" si="7"/>
        <v>0.50075331903504261</v>
      </c>
      <c r="T16" s="164">
        <f t="shared" si="8"/>
        <v>3.2136800409320231E-2</v>
      </c>
      <c r="U16" s="163">
        <v>68092</v>
      </c>
      <c r="V16" s="163">
        <v>31054</v>
      </c>
      <c r="W16" s="163">
        <v>95676</v>
      </c>
      <c r="X16" s="163">
        <v>87162</v>
      </c>
      <c r="Y16" s="163">
        <v>94713</v>
      </c>
      <c r="Z16" s="164">
        <f t="shared" si="9"/>
        <v>8.6631789082398214E-2</v>
      </c>
      <c r="AA16" s="165">
        <f t="shared" si="2"/>
        <v>0.39095635316924171</v>
      </c>
      <c r="AB16" s="164">
        <f t="shared" si="10"/>
        <v>2.9616100442022949E-2</v>
      </c>
    </row>
    <row r="17" spans="1:28" x14ac:dyDescent="0.25">
      <c r="A17" s="56"/>
      <c r="B17" s="162" t="s">
        <v>119</v>
      </c>
      <c r="C17" s="163">
        <v>9511</v>
      </c>
      <c r="D17" s="163">
        <v>4665</v>
      </c>
      <c r="E17" s="163">
        <v>2821</v>
      </c>
      <c r="F17" s="163">
        <v>7603</v>
      </c>
      <c r="G17" s="163">
        <v>7311</v>
      </c>
      <c r="H17" s="163">
        <v>6802</v>
      </c>
      <c r="I17" s="164">
        <f t="shared" si="3"/>
        <v>-6.962111886198874E-2</v>
      </c>
      <c r="J17" s="165">
        <f t="shared" si="4"/>
        <v>-0.28482809378614238</v>
      </c>
      <c r="K17" s="164">
        <f t="shared" si="5"/>
        <v>1.2072870297402257E-2</v>
      </c>
      <c r="L17" s="163">
        <v>78091</v>
      </c>
      <c r="M17" s="163">
        <v>37509</v>
      </c>
      <c r="N17" s="163">
        <v>37313</v>
      </c>
      <c r="O17" s="163">
        <v>87782</v>
      </c>
      <c r="P17" s="163">
        <v>90041</v>
      </c>
      <c r="Q17" s="163">
        <v>95977</v>
      </c>
      <c r="R17" s="164">
        <f t="shared" si="6"/>
        <v>6.5925522817383175E-2</v>
      </c>
      <c r="S17" s="165">
        <f t="shared" si="7"/>
        <v>0.22904047841620678</v>
      </c>
      <c r="T17" s="164">
        <f t="shared" si="8"/>
        <v>3.6429273077022345E-2</v>
      </c>
      <c r="U17" s="163">
        <v>87602</v>
      </c>
      <c r="V17" s="163">
        <v>40134</v>
      </c>
      <c r="W17" s="163">
        <v>95385</v>
      </c>
      <c r="X17" s="163">
        <v>97352</v>
      </c>
      <c r="Y17" s="163">
        <v>102779</v>
      </c>
      <c r="Z17" s="164">
        <f t="shared" si="9"/>
        <v>5.5746158271016588E-2</v>
      </c>
      <c r="AA17" s="165">
        <f t="shared" si="2"/>
        <v>0.17324946919020112</v>
      </c>
      <c r="AB17" s="164">
        <f t="shared" si="10"/>
        <v>3.2138282889684379E-2</v>
      </c>
    </row>
    <row r="18" spans="1:28" x14ac:dyDescent="0.25">
      <c r="A18" s="56"/>
      <c r="B18" s="162" t="s">
        <v>128</v>
      </c>
      <c r="C18" s="163">
        <v>10342</v>
      </c>
      <c r="D18" s="163">
        <v>3296</v>
      </c>
      <c r="E18" s="163">
        <v>296</v>
      </c>
      <c r="F18" s="163">
        <v>3891</v>
      </c>
      <c r="G18" s="163">
        <v>4488</v>
      </c>
      <c r="H18" s="163">
        <v>3508</v>
      </c>
      <c r="I18" s="164">
        <f t="shared" si="3"/>
        <v>-0.21836007130124779</v>
      </c>
      <c r="J18" s="165">
        <f t="shared" si="4"/>
        <v>-0.66080061883581509</v>
      </c>
      <c r="K18" s="164">
        <f t="shared" si="5"/>
        <v>6.2263494565255977E-3</v>
      </c>
      <c r="L18" s="163">
        <v>21140</v>
      </c>
      <c r="M18" s="163">
        <v>14792</v>
      </c>
      <c r="N18" s="163">
        <v>1765</v>
      </c>
      <c r="O18" s="163">
        <v>20832</v>
      </c>
      <c r="P18" s="163">
        <v>26366</v>
      </c>
      <c r="Q18" s="163">
        <v>24615</v>
      </c>
      <c r="R18" s="164">
        <f t="shared" si="6"/>
        <v>-6.6411287263900443E-2</v>
      </c>
      <c r="S18" s="165">
        <f t="shared" si="7"/>
        <v>0.16438032166508987</v>
      </c>
      <c r="T18" s="164">
        <f t="shared" si="8"/>
        <v>9.3429317106275989E-3</v>
      </c>
      <c r="U18" s="163">
        <v>31482</v>
      </c>
      <c r="V18" s="163">
        <v>2061</v>
      </c>
      <c r="W18" s="163">
        <v>24723</v>
      </c>
      <c r="X18" s="163">
        <v>30854</v>
      </c>
      <c r="Y18" s="163">
        <v>28123</v>
      </c>
      <c r="Z18" s="164">
        <f t="shared" si="9"/>
        <v>-8.8513644908277733E-2</v>
      </c>
      <c r="AA18" s="165">
        <f t="shared" si="2"/>
        <v>-0.10669588971475763</v>
      </c>
      <c r="AB18" s="164">
        <f t="shared" si="10"/>
        <v>8.7938677133129715E-3</v>
      </c>
    </row>
    <row r="19" spans="1:28" x14ac:dyDescent="0.25">
      <c r="A19" s="56"/>
      <c r="B19" s="162" t="s">
        <v>131</v>
      </c>
      <c r="C19" s="163">
        <v>7240</v>
      </c>
      <c r="D19" s="163">
        <v>3329</v>
      </c>
      <c r="E19" s="163">
        <v>315</v>
      </c>
      <c r="F19" s="163">
        <v>2113</v>
      </c>
      <c r="G19" s="163">
        <v>2621</v>
      </c>
      <c r="H19" s="163">
        <v>2135</v>
      </c>
      <c r="I19" s="164">
        <f t="shared" si="3"/>
        <v>-0.18542541014879821</v>
      </c>
      <c r="J19" s="165">
        <f t="shared" si="4"/>
        <v>-0.70511049723756902</v>
      </c>
      <c r="K19" s="164">
        <f t="shared" si="5"/>
        <v>3.7894116561237603E-3</v>
      </c>
      <c r="L19" s="163">
        <v>27754</v>
      </c>
      <c r="M19" s="163">
        <v>20961</v>
      </c>
      <c r="N19" s="163">
        <v>1460</v>
      </c>
      <c r="O19" s="163">
        <v>14963</v>
      </c>
      <c r="P19" s="163">
        <v>23981</v>
      </c>
      <c r="Q19" s="163">
        <v>22747</v>
      </c>
      <c r="R19" s="164">
        <f t="shared" si="6"/>
        <v>-5.1457403777990907E-2</v>
      </c>
      <c r="S19" s="165">
        <f t="shared" si="7"/>
        <v>-0.18040642790228434</v>
      </c>
      <c r="T19" s="164">
        <f t="shared" si="8"/>
        <v>8.6339089019559622E-3</v>
      </c>
      <c r="U19" s="163">
        <v>34994</v>
      </c>
      <c r="V19" s="163">
        <v>1775</v>
      </c>
      <c r="W19" s="163">
        <v>17076</v>
      </c>
      <c r="X19" s="163">
        <v>26602</v>
      </c>
      <c r="Y19" s="163">
        <v>24882</v>
      </c>
      <c r="Z19" s="164">
        <f t="shared" si="9"/>
        <v>-6.4656792722351697E-2</v>
      </c>
      <c r="AA19" s="165">
        <f t="shared" si="2"/>
        <v>-0.28896382236954909</v>
      </c>
      <c r="AB19" s="164">
        <f t="shared" si="10"/>
        <v>7.7804294151638635E-3</v>
      </c>
    </row>
    <row r="20" spans="1:28" x14ac:dyDescent="0.25">
      <c r="A20" s="56"/>
      <c r="B20" s="168" t="s">
        <v>145</v>
      </c>
      <c r="C20" s="169">
        <f t="shared" ref="C20:H20" si="11">C12-SUM(C13:C19)</f>
        <v>141010</v>
      </c>
      <c r="D20" s="169">
        <f t="shared" si="11"/>
        <v>50832</v>
      </c>
      <c r="E20" s="169">
        <f t="shared" si="11"/>
        <v>41685</v>
      </c>
      <c r="F20" s="169">
        <f t="shared" si="11"/>
        <v>125860</v>
      </c>
      <c r="G20" s="169">
        <f t="shared" si="11"/>
        <v>129063</v>
      </c>
      <c r="H20" s="169">
        <f t="shared" si="11"/>
        <v>144602</v>
      </c>
      <c r="I20" s="170">
        <f t="shared" si="3"/>
        <v>0.12039856504187885</v>
      </c>
      <c r="J20" s="171">
        <f t="shared" si="4"/>
        <v>2.5473370682930208E-2</v>
      </c>
      <c r="K20" s="170">
        <f t="shared" si="5"/>
        <v>0.25665410037414893</v>
      </c>
      <c r="L20" s="169">
        <f t="shared" ref="L20:Q20" si="12">L12-SUM(L13:L19)</f>
        <v>348769</v>
      </c>
      <c r="M20" s="169">
        <f t="shared" si="12"/>
        <v>140386</v>
      </c>
      <c r="N20" s="169">
        <f t="shared" si="12"/>
        <v>162072</v>
      </c>
      <c r="O20" s="169">
        <f t="shared" si="12"/>
        <v>412240</v>
      </c>
      <c r="P20" s="169">
        <f t="shared" si="12"/>
        <v>481529</v>
      </c>
      <c r="Q20" s="169">
        <f t="shared" si="12"/>
        <v>536125</v>
      </c>
      <c r="R20" s="170">
        <f t="shared" si="6"/>
        <v>0.11338050252425091</v>
      </c>
      <c r="S20" s="171">
        <f t="shared" si="7"/>
        <v>0.53719223898913038</v>
      </c>
      <c r="T20" s="170">
        <f t="shared" si="8"/>
        <v>0.20349296215154261</v>
      </c>
      <c r="U20" s="169">
        <f>U12-SUM(U13:U19)</f>
        <v>489779</v>
      </c>
      <c r="V20" s="169">
        <f>V12-SUM(V13:V19)</f>
        <v>203757</v>
      </c>
      <c r="W20" s="169">
        <f>W12-SUM(W13:W19)</f>
        <v>538100</v>
      </c>
      <c r="X20" s="169">
        <f>X12-SUM(X13:X19)</f>
        <v>610592</v>
      </c>
      <c r="Y20" s="169">
        <f>Y12-SUM(Y13:Y19)</f>
        <v>680727</v>
      </c>
      <c r="Z20" s="170">
        <f t="shared" si="9"/>
        <v>0.11486393532833716</v>
      </c>
      <c r="AA20" s="171">
        <f t="shared" si="2"/>
        <v>0.38986563327541601</v>
      </c>
      <c r="AB20" s="170">
        <f t="shared" si="10"/>
        <v>0.21285862770260636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164853</v>
      </c>
      <c r="D22" s="176">
        <f t="shared" si="13"/>
        <v>39605</v>
      </c>
      <c r="E22" s="176">
        <f t="shared" si="13"/>
        <v>27018</v>
      </c>
      <c r="F22" s="176">
        <f t="shared" si="13"/>
        <v>119981</v>
      </c>
      <c r="G22" s="176">
        <f t="shared" si="13"/>
        <v>123731</v>
      </c>
      <c r="H22" s="176">
        <f t="shared" si="13"/>
        <v>115276</v>
      </c>
      <c r="I22" s="177">
        <f>IFERROR(H22/G22-1,"-")</f>
        <v>-6.8333723965699811E-2</v>
      </c>
      <c r="J22" s="177">
        <f>IFERROR(H22/C22-1,"-")</f>
        <v>-0.30073459385027879</v>
      </c>
      <c r="K22" s="177">
        <f>H22/H$8</f>
        <v>0.20460338082965929</v>
      </c>
      <c r="L22" s="176">
        <f t="shared" ref="L22:Q22" si="14">L23+L26</f>
        <v>858685</v>
      </c>
      <c r="M22" s="176">
        <f t="shared" si="14"/>
        <v>313172</v>
      </c>
      <c r="N22" s="176">
        <f t="shared" si="14"/>
        <v>398389</v>
      </c>
      <c r="O22" s="176">
        <f t="shared" si="14"/>
        <v>987366</v>
      </c>
      <c r="P22" s="176">
        <f t="shared" si="14"/>
        <v>1021223</v>
      </c>
      <c r="Q22" s="176">
        <f t="shared" si="14"/>
        <v>1064916</v>
      </c>
      <c r="R22" s="177">
        <f>IFERROR(Q22/P22-1,"-")</f>
        <v>4.278497448647367E-2</v>
      </c>
      <c r="S22" s="177">
        <f>IFERROR(Q22/L22-1,"-")</f>
        <v>0.24017072616850177</v>
      </c>
      <c r="T22" s="177">
        <f>Q22/Q$8</f>
        <v>0.4042022126977331</v>
      </c>
      <c r="U22" s="176">
        <f>U23+U26</f>
        <v>1023538</v>
      </c>
      <c r="V22" s="176">
        <f>V23+V26</f>
        <v>425407</v>
      </c>
      <c r="W22" s="176">
        <f>W23+W26</f>
        <v>1107347</v>
      </c>
      <c r="X22" s="176">
        <f>X23+X26</f>
        <v>1144954</v>
      </c>
      <c r="Y22" s="176">
        <f>Y23+Y26</f>
        <v>1180192</v>
      </c>
      <c r="Z22" s="177">
        <f>IFERROR(Y22/X22-1,"-")</f>
        <v>3.077678229867753E-2</v>
      </c>
      <c r="AA22" s="177">
        <f t="shared" ref="AA22:AA34" si="15">IFERROR(Y22/U22-1,"-")</f>
        <v>0.15305147439567457</v>
      </c>
      <c r="AB22" s="177">
        <f>Y22/Y$8</f>
        <v>0.36903788089145045</v>
      </c>
    </row>
    <row r="23" spans="1:28" x14ac:dyDescent="0.25">
      <c r="A23" s="56"/>
      <c r="B23" s="157" t="s">
        <v>97</v>
      </c>
      <c r="C23" s="158">
        <v>15889</v>
      </c>
      <c r="D23" s="158">
        <v>2625</v>
      </c>
      <c r="E23" s="158">
        <v>6575</v>
      </c>
      <c r="F23" s="158">
        <v>10466</v>
      </c>
      <c r="G23" s="158">
        <v>9524</v>
      </c>
      <c r="H23" s="158">
        <v>6419</v>
      </c>
      <c r="I23" s="159">
        <f>IFERROR(H23/G23-1,"-")</f>
        <v>-0.32601847963040742</v>
      </c>
      <c r="J23" s="160">
        <f>IFERROR(H23/C23-1,"-")</f>
        <v>-0.59600981811316012</v>
      </c>
      <c r="K23" s="159">
        <f>H23/H$8</f>
        <v>1.1393083569395043E-2</v>
      </c>
      <c r="L23" s="158">
        <v>132844</v>
      </c>
      <c r="M23" s="158">
        <v>59465</v>
      </c>
      <c r="N23" s="158">
        <v>165014</v>
      </c>
      <c r="O23" s="158">
        <v>133371</v>
      </c>
      <c r="P23" s="158">
        <v>106923</v>
      </c>
      <c r="Q23" s="158">
        <v>97975</v>
      </c>
      <c r="R23" s="159">
        <f>IFERROR(Q23/P23-1,"-")</f>
        <v>-8.3686391141288619E-2</v>
      </c>
      <c r="S23" s="160">
        <f>IFERROR(Q23/L23-1,"-")</f>
        <v>-0.26248080455270839</v>
      </c>
      <c r="T23" s="159">
        <f>Q23/Q$8</f>
        <v>3.7187639014777125E-2</v>
      </c>
      <c r="U23" s="158">
        <v>148733</v>
      </c>
      <c r="V23" s="158">
        <v>171589</v>
      </c>
      <c r="W23" s="158">
        <v>143837</v>
      </c>
      <c r="X23" s="158">
        <v>116447</v>
      </c>
      <c r="Y23" s="158">
        <v>104394</v>
      </c>
      <c r="Z23" s="159">
        <f>IFERROR(Y23/X23-1,"-")</f>
        <v>-0.10350631617817552</v>
      </c>
      <c r="AA23" s="160">
        <f t="shared" si="15"/>
        <v>-0.29811138079646082</v>
      </c>
      <c r="AB23" s="159">
        <f>Y23/Y$8</f>
        <v>3.2643282226775032E-2</v>
      </c>
    </row>
    <row r="24" spans="1:28" x14ac:dyDescent="0.25">
      <c r="A24" s="56"/>
      <c r="B24" s="162" t="s">
        <v>103</v>
      </c>
      <c r="C24" s="163">
        <v>8115</v>
      </c>
      <c r="D24" s="163">
        <v>1647</v>
      </c>
      <c r="E24" s="163">
        <v>3329</v>
      </c>
      <c r="F24" s="163">
        <v>5269</v>
      </c>
      <c r="G24" s="163">
        <v>4518</v>
      </c>
      <c r="H24" s="163">
        <v>2161</v>
      </c>
      <c r="I24" s="164">
        <f>IFERROR(H24/G24-1,"-")</f>
        <v>-0.52169101372288629</v>
      </c>
      <c r="J24" s="165">
        <f>IFERROR(H24/C24-1,"-")</f>
        <v>-0.73370301910043123</v>
      </c>
      <c r="K24" s="164">
        <f>H24/H$8</f>
        <v>3.8355590580250332E-3</v>
      </c>
      <c r="L24" s="163">
        <v>61781</v>
      </c>
      <c r="M24" s="163">
        <v>28642</v>
      </c>
      <c r="N24" s="163">
        <v>79997</v>
      </c>
      <c r="O24" s="163">
        <v>52981</v>
      </c>
      <c r="P24" s="163">
        <v>41548</v>
      </c>
      <c r="Q24" s="163">
        <v>34698</v>
      </c>
      <c r="R24" s="164">
        <f>IFERROR(Q24/P24-1,"-")</f>
        <v>-0.16486954847405411</v>
      </c>
      <c r="S24" s="165">
        <f>IFERROR(Q24/L24-1,"-")</f>
        <v>-0.43837102021657148</v>
      </c>
      <c r="T24" s="164">
        <f>Q24/Q$8</f>
        <v>1.3170060714822525E-2</v>
      </c>
      <c r="U24" s="163">
        <v>69896</v>
      </c>
      <c r="V24" s="163">
        <v>83326</v>
      </c>
      <c r="W24" s="163">
        <v>58250</v>
      </c>
      <c r="X24" s="163">
        <v>46066</v>
      </c>
      <c r="Y24" s="163">
        <v>36859</v>
      </c>
      <c r="Z24" s="164">
        <f>IFERROR(Y24/X24-1,"-")</f>
        <v>-0.19986541049798112</v>
      </c>
      <c r="AA24" s="165">
        <f t="shared" si="15"/>
        <v>-0.47265937964976534</v>
      </c>
      <c r="AB24" s="164">
        <f>Y24/Y$8</f>
        <v>1.1525554529922226E-2</v>
      </c>
    </row>
    <row r="25" spans="1:28" x14ac:dyDescent="0.25">
      <c r="A25" s="56"/>
      <c r="B25" s="162" t="s">
        <v>100</v>
      </c>
      <c r="C25" s="163">
        <v>7774</v>
      </c>
      <c r="D25" s="163">
        <v>978</v>
      </c>
      <c r="E25" s="163">
        <v>3246</v>
      </c>
      <c r="F25" s="163">
        <v>5197</v>
      </c>
      <c r="G25" s="163">
        <v>5006</v>
      </c>
      <c r="H25" s="163">
        <v>4258</v>
      </c>
      <c r="I25" s="164">
        <f>IFERROR(H25/G25-1,"-")</f>
        <v>-0.14942069516580103</v>
      </c>
      <c r="J25" s="165">
        <f>IFERROR(H25/C25-1,"-")</f>
        <v>-0.45227682016979676</v>
      </c>
      <c r="K25" s="164">
        <f>H25/H$8</f>
        <v>7.5575245113700101E-3</v>
      </c>
      <c r="L25" s="163">
        <v>71063</v>
      </c>
      <c r="M25" s="163">
        <v>30823</v>
      </c>
      <c r="N25" s="163">
        <v>85017</v>
      </c>
      <c r="O25" s="163">
        <v>80390</v>
      </c>
      <c r="P25" s="163">
        <v>65375</v>
      </c>
      <c r="Q25" s="163">
        <v>63277</v>
      </c>
      <c r="R25" s="164">
        <f>IFERROR(Q25/P25-1,"-")</f>
        <v>-3.2091778202676835E-2</v>
      </c>
      <c r="S25" s="165">
        <f>IFERROR(Q25/L25-1,"-")</f>
        <v>-0.10956475240279751</v>
      </c>
      <c r="T25" s="164">
        <f>Q25/Q$8</f>
        <v>2.4017578299954604E-2</v>
      </c>
      <c r="U25" s="163">
        <v>78837</v>
      </c>
      <c r="V25" s="163">
        <v>88263</v>
      </c>
      <c r="W25" s="163">
        <v>85587</v>
      </c>
      <c r="X25" s="163">
        <v>70381</v>
      </c>
      <c r="Y25" s="163">
        <v>67535</v>
      </c>
      <c r="Z25" s="164">
        <f>IFERROR(Y25/X25-1,"-")</f>
        <v>-4.0437049771955502E-2</v>
      </c>
      <c r="AA25" s="165">
        <f t="shared" si="15"/>
        <v>-0.14335908266423125</v>
      </c>
      <c r="AB25" s="164">
        <f>Y25/Y$8</f>
        <v>2.1117727696852807E-2</v>
      </c>
    </row>
    <row r="26" spans="1:28" x14ac:dyDescent="0.25">
      <c r="A26" s="56"/>
      <c r="B26" s="157" t="s">
        <v>107</v>
      </c>
      <c r="C26" s="158">
        <v>148964</v>
      </c>
      <c r="D26" s="158">
        <v>36980</v>
      </c>
      <c r="E26" s="158">
        <v>20443</v>
      </c>
      <c r="F26" s="158">
        <v>109515</v>
      </c>
      <c r="G26" s="158">
        <v>114207</v>
      </c>
      <c r="H26" s="158">
        <v>108857</v>
      </c>
      <c r="I26" s="159">
        <f>IFERROR(H26/G26-1,"-")</f>
        <v>-4.6844764331433253E-2</v>
      </c>
      <c r="J26" s="160">
        <f>IFERROR(H26/C26-1,"-")</f>
        <v>-0.2692395478102092</v>
      </c>
      <c r="K26" s="159">
        <f>H26/H$8</f>
        <v>0.19321029726026426</v>
      </c>
      <c r="L26" s="158">
        <v>725841</v>
      </c>
      <c r="M26" s="158">
        <v>253707</v>
      </c>
      <c r="N26" s="158">
        <v>233375</v>
      </c>
      <c r="O26" s="158">
        <v>853995</v>
      </c>
      <c r="P26" s="158">
        <v>914300</v>
      </c>
      <c r="Q26" s="158">
        <v>966941</v>
      </c>
      <c r="R26" s="159">
        <f>IFERROR(Q26/P26-1,"-")</f>
        <v>5.757519413759149E-2</v>
      </c>
      <c r="S26" s="160">
        <f>IFERROR(Q26/L26-1,"-")</f>
        <v>0.33216641110105383</v>
      </c>
      <c r="T26" s="159">
        <f>Q26/Q$8</f>
        <v>0.36701457368295598</v>
      </c>
      <c r="U26" s="158">
        <v>874805</v>
      </c>
      <c r="V26" s="158">
        <v>253818</v>
      </c>
      <c r="W26" s="158">
        <v>963510</v>
      </c>
      <c r="X26" s="158">
        <v>1028507</v>
      </c>
      <c r="Y26" s="158">
        <v>1075798</v>
      </c>
      <c r="Z26" s="159">
        <f>IFERROR(Y26/X26-1,"-")</f>
        <v>4.5980241262334687E-2</v>
      </c>
      <c r="AA26" s="160">
        <f t="shared" si="15"/>
        <v>0.22975748881179237</v>
      </c>
      <c r="AB26" s="159">
        <f>Y26/Y$8</f>
        <v>0.33639459866467541</v>
      </c>
    </row>
    <row r="27" spans="1:28" s="56" customFormat="1" x14ac:dyDescent="0.25">
      <c r="B27" s="162" t="s">
        <v>110</v>
      </c>
      <c r="C27" s="163">
        <v>59899</v>
      </c>
      <c r="D27" s="163">
        <v>14201</v>
      </c>
      <c r="E27" s="163">
        <v>3961</v>
      </c>
      <c r="F27" s="163">
        <v>47673</v>
      </c>
      <c r="G27" s="163">
        <v>51541</v>
      </c>
      <c r="H27" s="163">
        <v>48687</v>
      </c>
      <c r="I27" s="164">
        <f t="shared" ref="I27:I34" si="16">IFERROR(H27/G27-1,"-")</f>
        <v>-5.5373392056809134E-2</v>
      </c>
      <c r="J27" s="165">
        <f t="shared" ref="J27:J34" si="17">IFERROR(H27/C27-1,"-")</f>
        <v>-0.18718175595585906</v>
      </c>
      <c r="K27" s="164">
        <f t="shared" ref="K27:K34" si="18">H27/H$8</f>
        <v>8.6414559860279863E-2</v>
      </c>
      <c r="L27" s="163">
        <v>350275</v>
      </c>
      <c r="M27" s="163">
        <v>106273</v>
      </c>
      <c r="N27" s="163">
        <v>52433</v>
      </c>
      <c r="O27" s="163">
        <v>440530</v>
      </c>
      <c r="P27" s="163">
        <v>476716</v>
      </c>
      <c r="Q27" s="163">
        <v>502953</v>
      </c>
      <c r="R27" s="164">
        <f t="shared" ref="R27:R34" si="19">IFERROR(Q27/P27-1,"-")</f>
        <v>5.5036961209609103E-2</v>
      </c>
      <c r="S27" s="165">
        <f t="shared" ref="S27:S34" si="20">IFERROR(Q27/L27-1,"-")</f>
        <v>0.43588037970166305</v>
      </c>
      <c r="T27" s="164">
        <f t="shared" ref="T27:T34" si="21">Q27/Q$8</f>
        <v>0.19090211385964992</v>
      </c>
      <c r="U27" s="163">
        <v>410174</v>
      </c>
      <c r="V27" s="163">
        <v>56394</v>
      </c>
      <c r="W27" s="163">
        <v>488203</v>
      </c>
      <c r="X27" s="163">
        <v>528257</v>
      </c>
      <c r="Y27" s="163">
        <v>551640</v>
      </c>
      <c r="Z27" s="164">
        <f t="shared" ref="Z27:Z34" si="22">IFERROR(Y27/X27-1,"-")</f>
        <v>4.4264439467910588E-2</v>
      </c>
      <c r="AA27" s="165">
        <f t="shared" si="15"/>
        <v>0.34489265531213587</v>
      </c>
      <c r="AB27" s="164">
        <f t="shared" ref="AB27:AB34" si="23">Y27/Y$8</f>
        <v>0.17249401505429604</v>
      </c>
    </row>
    <row r="28" spans="1:28" s="56" customFormat="1" x14ac:dyDescent="0.25">
      <c r="B28" s="162" t="s">
        <v>113</v>
      </c>
      <c r="C28" s="163">
        <v>24527</v>
      </c>
      <c r="D28" s="163">
        <v>6683</v>
      </c>
      <c r="E28" s="163">
        <v>6808</v>
      </c>
      <c r="F28" s="163">
        <v>19690</v>
      </c>
      <c r="G28" s="163">
        <v>22289</v>
      </c>
      <c r="H28" s="163">
        <v>21512</v>
      </c>
      <c r="I28" s="164">
        <f t="shared" si="16"/>
        <v>-3.4860244963883513E-2</v>
      </c>
      <c r="J28" s="165">
        <f t="shared" si="17"/>
        <v>-0.12292575529008842</v>
      </c>
      <c r="K28" s="164">
        <f t="shared" si="18"/>
        <v>3.8181650373083999E-2</v>
      </c>
      <c r="L28" s="163">
        <v>104060</v>
      </c>
      <c r="M28" s="163">
        <v>32285</v>
      </c>
      <c r="N28" s="163">
        <v>42126</v>
      </c>
      <c r="O28" s="163">
        <v>91625</v>
      </c>
      <c r="P28" s="163">
        <v>98739</v>
      </c>
      <c r="Q28" s="163">
        <v>99703</v>
      </c>
      <c r="R28" s="164">
        <f t="shared" si="19"/>
        <v>9.7631128530772937E-3</v>
      </c>
      <c r="S28" s="165">
        <f t="shared" si="20"/>
        <v>-4.1870074956755765E-2</v>
      </c>
      <c r="T28" s="164">
        <f t="shared" si="21"/>
        <v>3.7843523069051532E-2</v>
      </c>
      <c r="U28" s="163">
        <v>128587</v>
      </c>
      <c r="V28" s="163">
        <v>48934</v>
      </c>
      <c r="W28" s="163">
        <v>111315</v>
      </c>
      <c r="X28" s="163">
        <v>121028</v>
      </c>
      <c r="Y28" s="163">
        <v>121215</v>
      </c>
      <c r="Z28" s="164">
        <f t="shared" si="22"/>
        <v>1.5450970023465072E-3</v>
      </c>
      <c r="AA28" s="165">
        <f t="shared" si="15"/>
        <v>-5.7330834376725481E-2</v>
      </c>
      <c r="AB28" s="164">
        <f t="shared" si="23"/>
        <v>3.7903092659717377E-2</v>
      </c>
    </row>
    <row r="29" spans="1:28" x14ac:dyDescent="0.25">
      <c r="A29" s="56"/>
      <c r="B29" s="162" t="s">
        <v>116</v>
      </c>
      <c r="C29" s="163">
        <v>6692</v>
      </c>
      <c r="D29" s="163">
        <v>2454</v>
      </c>
      <c r="E29" s="163">
        <v>3118</v>
      </c>
      <c r="F29" s="163">
        <v>2985</v>
      </c>
      <c r="G29" s="163">
        <v>2297</v>
      </c>
      <c r="H29" s="163">
        <v>2319</v>
      </c>
      <c r="I29" s="164">
        <f t="shared" si="16"/>
        <v>9.5777100565954676E-3</v>
      </c>
      <c r="J29" s="165">
        <f t="shared" si="17"/>
        <v>-0.6534668260609684</v>
      </c>
      <c r="K29" s="164">
        <f t="shared" si="18"/>
        <v>4.1159932695789226E-3</v>
      </c>
      <c r="L29" s="163">
        <v>26106</v>
      </c>
      <c r="M29" s="163">
        <v>10931</v>
      </c>
      <c r="N29" s="163">
        <v>20417</v>
      </c>
      <c r="O29" s="163">
        <v>36586</v>
      </c>
      <c r="P29" s="163">
        <v>33768</v>
      </c>
      <c r="Q29" s="163">
        <v>30363</v>
      </c>
      <c r="R29" s="164">
        <f t="shared" si="19"/>
        <v>-0.10083511016346836</v>
      </c>
      <c r="S29" s="165">
        <f t="shared" si="20"/>
        <v>0.16306596184785116</v>
      </c>
      <c r="T29" s="164">
        <f t="shared" si="21"/>
        <v>1.1524657141165379E-2</v>
      </c>
      <c r="U29" s="163">
        <v>32798</v>
      </c>
      <c r="V29" s="163">
        <v>23535</v>
      </c>
      <c r="W29" s="163">
        <v>39571</v>
      </c>
      <c r="X29" s="163">
        <v>36065</v>
      </c>
      <c r="Y29" s="163">
        <v>32682</v>
      </c>
      <c r="Z29" s="164">
        <f t="shared" si="22"/>
        <v>-9.3802855954526532E-2</v>
      </c>
      <c r="AA29" s="165">
        <f t="shared" si="15"/>
        <v>-3.5368010244527515E-3</v>
      </c>
      <c r="AB29" s="164">
        <f t="shared" si="23"/>
        <v>1.0219435501422128E-2</v>
      </c>
    </row>
    <row r="30" spans="1:28" x14ac:dyDescent="0.25">
      <c r="A30" s="56"/>
      <c r="B30" s="162" t="s">
        <v>123</v>
      </c>
      <c r="C30" s="163">
        <v>6142</v>
      </c>
      <c r="D30" s="163">
        <v>1703</v>
      </c>
      <c r="E30" s="163">
        <v>736</v>
      </c>
      <c r="F30" s="163">
        <v>5974</v>
      </c>
      <c r="G30" s="163">
        <v>2925</v>
      </c>
      <c r="H30" s="163">
        <v>2373</v>
      </c>
      <c r="I30" s="164">
        <f t="shared" si="16"/>
        <v>-0.18871794871794867</v>
      </c>
      <c r="J30" s="165">
        <f t="shared" si="17"/>
        <v>-0.61364376424617384</v>
      </c>
      <c r="K30" s="164">
        <f t="shared" si="18"/>
        <v>4.2118378735277202E-3</v>
      </c>
      <c r="L30" s="163">
        <v>29332</v>
      </c>
      <c r="M30" s="163">
        <v>10893</v>
      </c>
      <c r="N30" s="163">
        <v>16967</v>
      </c>
      <c r="O30" s="163">
        <v>45253</v>
      </c>
      <c r="P30" s="163">
        <v>40898</v>
      </c>
      <c r="Q30" s="163">
        <v>43979</v>
      </c>
      <c r="R30" s="164">
        <f t="shared" si="19"/>
        <v>7.5333757151939018E-2</v>
      </c>
      <c r="S30" s="165">
        <f t="shared" si="20"/>
        <v>0.49935224328378558</v>
      </c>
      <c r="T30" s="164">
        <f t="shared" si="21"/>
        <v>1.6692780568827593E-2</v>
      </c>
      <c r="U30" s="163">
        <v>35474</v>
      </c>
      <c r="V30" s="163">
        <v>17703</v>
      </c>
      <c r="W30" s="163">
        <v>51227</v>
      </c>
      <c r="X30" s="163">
        <v>43823</v>
      </c>
      <c r="Y30" s="163">
        <v>46352</v>
      </c>
      <c r="Z30" s="164">
        <f t="shared" si="22"/>
        <v>5.7709421993017429E-2</v>
      </c>
      <c r="AA30" s="165">
        <f t="shared" si="15"/>
        <v>0.30664712183571075</v>
      </c>
      <c r="AB30" s="164">
        <f t="shared" si="23"/>
        <v>1.4493950014133727E-2</v>
      </c>
    </row>
    <row r="31" spans="1:28" x14ac:dyDescent="0.25">
      <c r="A31" s="56"/>
      <c r="B31" s="162" t="s">
        <v>119</v>
      </c>
      <c r="C31" s="163">
        <v>5643</v>
      </c>
      <c r="D31" s="163">
        <v>1276</v>
      </c>
      <c r="E31" s="163">
        <v>651</v>
      </c>
      <c r="F31" s="163">
        <v>3213</v>
      </c>
      <c r="G31" s="163">
        <v>2267</v>
      </c>
      <c r="H31" s="163">
        <v>1744</v>
      </c>
      <c r="I31" s="164">
        <f t="shared" si="16"/>
        <v>-0.23070136744596381</v>
      </c>
      <c r="J31" s="165">
        <f t="shared" si="17"/>
        <v>-0.69094453304979619</v>
      </c>
      <c r="K31" s="164">
        <f t="shared" si="18"/>
        <v>3.09542572753154E-3</v>
      </c>
      <c r="L31" s="163">
        <v>42632</v>
      </c>
      <c r="M31" s="163">
        <v>19334</v>
      </c>
      <c r="N31" s="163">
        <v>22816</v>
      </c>
      <c r="O31" s="163">
        <v>53807</v>
      </c>
      <c r="P31" s="163">
        <v>51345</v>
      </c>
      <c r="Q31" s="163">
        <v>53807</v>
      </c>
      <c r="R31" s="164">
        <f t="shared" si="19"/>
        <v>4.7950141201674956E-2</v>
      </c>
      <c r="S31" s="165">
        <f t="shared" si="20"/>
        <v>0.26212704072058557</v>
      </c>
      <c r="T31" s="164">
        <f t="shared" si="21"/>
        <v>2.0423121127513273E-2</v>
      </c>
      <c r="U31" s="163">
        <v>48275</v>
      </c>
      <c r="V31" s="163">
        <v>23467</v>
      </c>
      <c r="W31" s="163">
        <v>57020</v>
      </c>
      <c r="X31" s="163">
        <v>53612</v>
      </c>
      <c r="Y31" s="163">
        <v>55551</v>
      </c>
      <c r="Z31" s="164">
        <f t="shared" si="22"/>
        <v>3.6167275982988967E-2</v>
      </c>
      <c r="AA31" s="165">
        <f t="shared" si="15"/>
        <v>0.15071983428275515</v>
      </c>
      <c r="AB31" s="164">
        <f t="shared" si="23"/>
        <v>1.7370413730478571E-2</v>
      </c>
    </row>
    <row r="32" spans="1:28" x14ac:dyDescent="0.25">
      <c r="A32" s="56"/>
      <c r="B32" s="162" t="s">
        <v>128</v>
      </c>
      <c r="C32" s="163">
        <v>5930</v>
      </c>
      <c r="D32" s="163">
        <v>1374</v>
      </c>
      <c r="E32" s="163">
        <v>75</v>
      </c>
      <c r="F32" s="163">
        <v>1221</v>
      </c>
      <c r="G32" s="163">
        <v>1562</v>
      </c>
      <c r="H32" s="163">
        <v>1584</v>
      </c>
      <c r="I32" s="164">
        <f t="shared" si="16"/>
        <v>1.4084507042253502E-2</v>
      </c>
      <c r="J32" s="165">
        <f t="shared" si="17"/>
        <v>-0.73288364249578408</v>
      </c>
      <c r="K32" s="164">
        <f t="shared" si="18"/>
        <v>2.8114417158313985E-3</v>
      </c>
      <c r="L32" s="163">
        <v>13413</v>
      </c>
      <c r="M32" s="163">
        <v>8161</v>
      </c>
      <c r="N32" s="163">
        <v>496</v>
      </c>
      <c r="O32" s="163">
        <v>11724</v>
      </c>
      <c r="P32" s="163">
        <v>12926</v>
      </c>
      <c r="Q32" s="163">
        <v>12725</v>
      </c>
      <c r="R32" s="164">
        <f t="shared" si="19"/>
        <v>-1.5550054154417459E-2</v>
      </c>
      <c r="S32" s="165">
        <f t="shared" si="20"/>
        <v>-5.1293521210765691E-2</v>
      </c>
      <c r="T32" s="164">
        <f t="shared" si="21"/>
        <v>4.8299332121769737E-3</v>
      </c>
      <c r="U32" s="163">
        <v>19343</v>
      </c>
      <c r="V32" s="163">
        <v>571</v>
      </c>
      <c r="W32" s="163">
        <v>12945</v>
      </c>
      <c r="X32" s="163">
        <v>14488</v>
      </c>
      <c r="Y32" s="163">
        <v>14309</v>
      </c>
      <c r="Z32" s="164">
        <f t="shared" si="22"/>
        <v>-1.2355052457205917E-2</v>
      </c>
      <c r="AA32" s="165">
        <f t="shared" si="15"/>
        <v>-0.26024918575195166</v>
      </c>
      <c r="AB32" s="164">
        <f t="shared" si="23"/>
        <v>4.4743253959319881E-3</v>
      </c>
    </row>
    <row r="33" spans="1:28" x14ac:dyDescent="0.25">
      <c r="A33" s="56"/>
      <c r="B33" s="162" t="s">
        <v>131</v>
      </c>
      <c r="C33" s="163">
        <v>2012</v>
      </c>
      <c r="D33" s="163">
        <v>667</v>
      </c>
      <c r="E33" s="163">
        <v>14</v>
      </c>
      <c r="F33" s="163">
        <v>411</v>
      </c>
      <c r="G33" s="163">
        <v>573</v>
      </c>
      <c r="H33" s="163">
        <v>327</v>
      </c>
      <c r="I33" s="164">
        <f t="shared" si="16"/>
        <v>-0.4293193717277487</v>
      </c>
      <c r="J33" s="165">
        <f t="shared" si="17"/>
        <v>-0.8374751491053678</v>
      </c>
      <c r="K33" s="164">
        <f t="shared" si="18"/>
        <v>5.803923239121638E-4</v>
      </c>
      <c r="L33" s="163">
        <v>14474</v>
      </c>
      <c r="M33" s="163">
        <v>10470</v>
      </c>
      <c r="N33" s="163">
        <v>337</v>
      </c>
      <c r="O33" s="163">
        <v>7526</v>
      </c>
      <c r="P33" s="163">
        <v>12255</v>
      </c>
      <c r="Q33" s="163">
        <v>11407</v>
      </c>
      <c r="R33" s="164">
        <f t="shared" si="19"/>
        <v>-6.919624643002853E-2</v>
      </c>
      <c r="S33" s="165">
        <f t="shared" si="20"/>
        <v>-0.21189719497029158</v>
      </c>
      <c r="T33" s="164">
        <f t="shared" si="21"/>
        <v>4.3296697957801757E-3</v>
      </c>
      <c r="U33" s="163">
        <v>16486</v>
      </c>
      <c r="V33" s="163">
        <v>351</v>
      </c>
      <c r="W33" s="163">
        <v>7937</v>
      </c>
      <c r="X33" s="163">
        <v>12828</v>
      </c>
      <c r="Y33" s="163">
        <v>11734</v>
      </c>
      <c r="Z33" s="164">
        <f t="shared" si="22"/>
        <v>-8.5282195198004396E-2</v>
      </c>
      <c r="AA33" s="165">
        <f t="shared" si="15"/>
        <v>-0.28824457115127988</v>
      </c>
      <c r="AB33" s="164">
        <f t="shared" si="23"/>
        <v>3.6691406943787789E-3</v>
      </c>
    </row>
    <row r="34" spans="1:28" x14ac:dyDescent="0.25">
      <c r="A34" s="56"/>
      <c r="B34" s="168" t="s">
        <v>145</v>
      </c>
      <c r="C34" s="169">
        <f t="shared" ref="C34:H34" si="24">C26-SUM(C27:C33)</f>
        <v>38119</v>
      </c>
      <c r="D34" s="169">
        <f t="shared" si="24"/>
        <v>8622</v>
      </c>
      <c r="E34" s="169">
        <f t="shared" si="24"/>
        <v>5080</v>
      </c>
      <c r="F34" s="169">
        <f t="shared" si="24"/>
        <v>28348</v>
      </c>
      <c r="G34" s="169">
        <f t="shared" si="24"/>
        <v>30753</v>
      </c>
      <c r="H34" s="169">
        <f t="shared" si="24"/>
        <v>30311</v>
      </c>
      <c r="I34" s="170">
        <f t="shared" si="16"/>
        <v>-1.4372581536760687E-2</v>
      </c>
      <c r="J34" s="171">
        <f t="shared" si="17"/>
        <v>-0.20483223589286181</v>
      </c>
      <c r="K34" s="170">
        <f t="shared" si="18"/>
        <v>5.3798996116518637E-2</v>
      </c>
      <c r="L34" s="169">
        <f t="shared" ref="L34:Q34" si="25">L26-SUM(L27:L33)</f>
        <v>145549</v>
      </c>
      <c r="M34" s="169">
        <f t="shared" si="25"/>
        <v>55360</v>
      </c>
      <c r="N34" s="169">
        <f t="shared" si="25"/>
        <v>77783</v>
      </c>
      <c r="O34" s="169">
        <f t="shared" si="25"/>
        <v>166944</v>
      </c>
      <c r="P34" s="169">
        <f t="shared" si="25"/>
        <v>187653</v>
      </c>
      <c r="Q34" s="169">
        <f t="shared" si="25"/>
        <v>212004</v>
      </c>
      <c r="R34" s="170">
        <f t="shared" si="19"/>
        <v>0.1297661108535435</v>
      </c>
      <c r="S34" s="171">
        <f t="shared" si="20"/>
        <v>0.45658163230252358</v>
      </c>
      <c r="T34" s="170">
        <f t="shared" si="21"/>
        <v>8.0468774908791119E-2</v>
      </c>
      <c r="U34" s="169">
        <f>U26-SUM(U27:U33)</f>
        <v>183668</v>
      </c>
      <c r="V34" s="169">
        <f>V26-SUM(V27:V33)</f>
        <v>82863</v>
      </c>
      <c r="W34" s="169">
        <f>W26-SUM(W27:W33)</f>
        <v>195292</v>
      </c>
      <c r="X34" s="169">
        <f>X26-SUM(X27:X33)</f>
        <v>218406</v>
      </c>
      <c r="Y34" s="169">
        <f>Y26-SUM(Y27:Y33)</f>
        <v>242315</v>
      </c>
      <c r="Z34" s="170">
        <f t="shared" si="22"/>
        <v>0.10947043579388849</v>
      </c>
      <c r="AA34" s="171">
        <f t="shared" si="15"/>
        <v>0.31930984167084087</v>
      </c>
      <c r="AB34" s="170">
        <f t="shared" si="23"/>
        <v>7.5770225614316844E-2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129309</v>
      </c>
      <c r="D36" s="176">
        <f t="shared" si="26"/>
        <v>46041</v>
      </c>
      <c r="E36" s="176">
        <f t="shared" si="26"/>
        <v>18402</v>
      </c>
      <c r="F36" s="176">
        <f t="shared" si="26"/>
        <v>131469</v>
      </c>
      <c r="G36" s="176">
        <f t="shared" si="26"/>
        <v>145448</v>
      </c>
      <c r="H36" s="176">
        <f t="shared" si="26"/>
        <v>156885</v>
      </c>
      <c r="I36" s="177">
        <f>IFERROR(H36/G36-1,"-")</f>
        <v>7.863291348110657E-2</v>
      </c>
      <c r="J36" s="177">
        <f>IFERROR(H36/C36-1,"-")</f>
        <v>0.21325661786882577</v>
      </c>
      <c r="K36" s="177">
        <f>H36/H$8</f>
        <v>0.27845519797235413</v>
      </c>
      <c r="L36" s="176">
        <f t="shared" ref="L36:Q36" si="27">L37+L40</f>
        <v>407384</v>
      </c>
      <c r="M36" s="176">
        <f t="shared" si="27"/>
        <v>124031</v>
      </c>
      <c r="N36" s="176">
        <f t="shared" si="27"/>
        <v>86318</v>
      </c>
      <c r="O36" s="176">
        <f t="shared" si="27"/>
        <v>415520</v>
      </c>
      <c r="P36" s="176">
        <f t="shared" si="27"/>
        <v>452861</v>
      </c>
      <c r="Q36" s="176">
        <f t="shared" si="27"/>
        <v>482421</v>
      </c>
      <c r="R36" s="177">
        <f>IFERROR(Q36/P36-1,"-")</f>
        <v>6.5273891988932631E-2</v>
      </c>
      <c r="S36" s="177">
        <f>IFERROR(Q36/L36-1,"-")</f>
        <v>0.18419230995817215</v>
      </c>
      <c r="T36" s="177">
        <f>Q36/Q$8</f>
        <v>0.18310893596476446</v>
      </c>
      <c r="U36" s="176">
        <f>U37+U40</f>
        <v>536693</v>
      </c>
      <c r="V36" s="176">
        <f>V37+V40</f>
        <v>104720</v>
      </c>
      <c r="W36" s="176">
        <f>W37+W40</f>
        <v>546989</v>
      </c>
      <c r="X36" s="176">
        <f>X37+X40</f>
        <v>598309</v>
      </c>
      <c r="Y36" s="176">
        <f>Y37+Y40</f>
        <v>639306</v>
      </c>
      <c r="Z36" s="177">
        <f>IFERROR(Y36/X36-1,"-")</f>
        <v>6.8521449618842434E-2</v>
      </c>
      <c r="AA36" s="177">
        <f t="shared" ref="AA36:AA48" si="28">IFERROR(Y36/U36-1,"-")</f>
        <v>0.19119496620973253</v>
      </c>
      <c r="AB36" s="177">
        <f>Y36/Y$8</f>
        <v>0.19990656730531103</v>
      </c>
    </row>
    <row r="37" spans="1:28" x14ac:dyDescent="0.25">
      <c r="A37" s="56"/>
      <c r="B37" s="157" t="s">
        <v>97</v>
      </c>
      <c r="C37" s="158">
        <v>11223</v>
      </c>
      <c r="D37" s="158">
        <v>4405</v>
      </c>
      <c r="E37" s="158">
        <v>3602</v>
      </c>
      <c r="F37" s="158">
        <v>17997</v>
      </c>
      <c r="G37" s="158">
        <v>22186</v>
      </c>
      <c r="H37" s="158">
        <v>25399</v>
      </c>
      <c r="I37" s="159">
        <f>IFERROR(H37/G37-1,"-")</f>
        <v>0.14482105832506997</v>
      </c>
      <c r="J37" s="160">
        <f>IFERROR(H37/C37-1,"-")</f>
        <v>1.2631203777955982</v>
      </c>
      <c r="K37" s="159">
        <f>H37/H$8</f>
        <v>4.5080686957324305E-2</v>
      </c>
      <c r="L37" s="158">
        <v>51405</v>
      </c>
      <c r="M37" s="158">
        <v>12822</v>
      </c>
      <c r="N37" s="158">
        <v>21689</v>
      </c>
      <c r="O37" s="158">
        <v>47727</v>
      </c>
      <c r="P37" s="158">
        <v>41121</v>
      </c>
      <c r="Q37" s="158">
        <v>38082</v>
      </c>
      <c r="R37" s="159">
        <f>IFERROR(Q37/P37-1,"-")</f>
        <v>-7.3903844750857206E-2</v>
      </c>
      <c r="S37" s="160">
        <f>IFERROR(Q37/L37-1,"-")</f>
        <v>-0.25917712284797201</v>
      </c>
      <c r="T37" s="159">
        <f>Q37/Q$8</f>
        <v>1.4454500321109901E-2</v>
      </c>
      <c r="U37" s="158">
        <v>62628</v>
      </c>
      <c r="V37" s="158">
        <v>25291</v>
      </c>
      <c r="W37" s="158">
        <v>65724</v>
      </c>
      <c r="X37" s="158">
        <v>63307</v>
      </c>
      <c r="Y37" s="158">
        <v>63481</v>
      </c>
      <c r="Z37" s="159">
        <f>IFERROR(Y37/X37-1,"-")</f>
        <v>2.7485112230873909E-3</v>
      </c>
      <c r="AA37" s="160">
        <f t="shared" si="28"/>
        <v>1.3620106022865119E-2</v>
      </c>
      <c r="AB37" s="159">
        <f>Y37/Y$8</f>
        <v>1.9850069918174472E-2</v>
      </c>
    </row>
    <row r="38" spans="1:28" x14ac:dyDescent="0.25">
      <c r="A38" s="56"/>
      <c r="B38" s="162" t="s">
        <v>103</v>
      </c>
      <c r="C38" s="163">
        <v>7097</v>
      </c>
      <c r="D38" s="163">
        <v>1745</v>
      </c>
      <c r="E38" s="163">
        <v>2694</v>
      </c>
      <c r="F38" s="163">
        <v>8115</v>
      </c>
      <c r="G38" s="163">
        <v>12297</v>
      </c>
      <c r="H38" s="163">
        <v>17692</v>
      </c>
      <c r="I38" s="164">
        <f>IFERROR(H38/G38-1,"-")</f>
        <v>0.43872489225014233</v>
      </c>
      <c r="J38" s="165">
        <f>IFERROR(H38/C38-1,"-")</f>
        <v>1.4928843173171762</v>
      </c>
      <c r="K38" s="164">
        <f>H38/H$8</f>
        <v>3.140153209374312E-2</v>
      </c>
      <c r="L38" s="163">
        <v>6639</v>
      </c>
      <c r="M38" s="163">
        <v>1466</v>
      </c>
      <c r="N38" s="163">
        <v>3383</v>
      </c>
      <c r="O38" s="163">
        <v>7136</v>
      </c>
      <c r="P38" s="163">
        <v>10439</v>
      </c>
      <c r="Q38" s="163">
        <v>8020</v>
      </c>
      <c r="R38" s="164">
        <f>IFERROR(Q38/P38-1,"-")</f>
        <v>-0.23172717693265643</v>
      </c>
      <c r="S38" s="165">
        <f>IFERROR(Q38/L38-1,"-")</f>
        <v>0.20801325500828427</v>
      </c>
      <c r="T38" s="164">
        <f>Q38/Q$8</f>
        <v>3.0440915018985718E-3</v>
      </c>
      <c r="U38" s="163">
        <v>13736</v>
      </c>
      <c r="V38" s="163">
        <v>6077</v>
      </c>
      <c r="W38" s="163">
        <v>15251</v>
      </c>
      <c r="X38" s="163">
        <v>22736</v>
      </c>
      <c r="Y38" s="163">
        <v>25712</v>
      </c>
      <c r="Z38" s="164">
        <f>IFERROR(Y38/X38-1,"-")</f>
        <v>0.13089373680506688</v>
      </c>
      <c r="AA38" s="165">
        <f t="shared" si="28"/>
        <v>0.87186953989516591</v>
      </c>
      <c r="AB38" s="164">
        <f>Y38/Y$8</f>
        <v>8.0399646781887813E-3</v>
      </c>
    </row>
    <row r="39" spans="1:28" x14ac:dyDescent="0.25">
      <c r="A39" s="56"/>
      <c r="B39" s="162" t="s">
        <v>100</v>
      </c>
      <c r="C39" s="163">
        <v>4126</v>
      </c>
      <c r="D39" s="163">
        <v>2660</v>
      </c>
      <c r="E39" s="163">
        <v>908</v>
      </c>
      <c r="F39" s="163">
        <v>9882</v>
      </c>
      <c r="G39" s="163">
        <v>9889</v>
      </c>
      <c r="H39" s="163">
        <v>7707</v>
      </c>
      <c r="I39" s="164">
        <f>IFERROR(H39/G39-1,"-")</f>
        <v>-0.22064920618869455</v>
      </c>
      <c r="J39" s="165">
        <f>IFERROR(H39/C39-1,"-")</f>
        <v>0.86791080950072708</v>
      </c>
      <c r="K39" s="164">
        <f>H39/H$8</f>
        <v>1.3679154863581181E-2</v>
      </c>
      <c r="L39" s="163">
        <v>44766</v>
      </c>
      <c r="M39" s="163">
        <v>11356</v>
      </c>
      <c r="N39" s="163">
        <v>18306</v>
      </c>
      <c r="O39" s="163">
        <v>40591</v>
      </c>
      <c r="P39" s="163">
        <v>30682</v>
      </c>
      <c r="Q39" s="163">
        <v>30062</v>
      </c>
      <c r="R39" s="164">
        <f>IFERROR(Q39/P39-1,"-")</f>
        <v>-2.0207287660517603E-2</v>
      </c>
      <c r="S39" s="165">
        <f>IFERROR(Q39/L39-1,"-")</f>
        <v>-0.32846356609927174</v>
      </c>
      <c r="T39" s="164">
        <f>Q39/Q$8</f>
        <v>1.1410408819211329E-2</v>
      </c>
      <c r="U39" s="163">
        <v>48892</v>
      </c>
      <c r="V39" s="163">
        <v>19214</v>
      </c>
      <c r="W39" s="163">
        <v>50473</v>
      </c>
      <c r="X39" s="163">
        <v>40571</v>
      </c>
      <c r="Y39" s="163">
        <v>37769</v>
      </c>
      <c r="Z39" s="164">
        <f>IFERROR(Y39/X39-1,"-")</f>
        <v>-6.9064109832146059E-2</v>
      </c>
      <c r="AA39" s="165">
        <f t="shared" si="28"/>
        <v>-0.22750143172707193</v>
      </c>
      <c r="AB39" s="164">
        <f>Y39/Y$8</f>
        <v>1.1810105239985691E-2</v>
      </c>
    </row>
    <row r="40" spans="1:28" x14ac:dyDescent="0.25">
      <c r="A40" s="56"/>
      <c r="B40" s="157" t="s">
        <v>107</v>
      </c>
      <c r="C40" s="158">
        <v>118086</v>
      </c>
      <c r="D40" s="158">
        <v>41636</v>
      </c>
      <c r="E40" s="158">
        <v>14800</v>
      </c>
      <c r="F40" s="158">
        <v>113472</v>
      </c>
      <c r="G40" s="158">
        <v>123262</v>
      </c>
      <c r="H40" s="158">
        <v>131486</v>
      </c>
      <c r="I40" s="159">
        <f>IFERROR(H40/G40-1,"-")</f>
        <v>6.6719670295792621E-2</v>
      </c>
      <c r="J40" s="160">
        <f>IFERROR(H40/C40-1,"-")</f>
        <v>0.11347661873549786</v>
      </c>
      <c r="K40" s="159">
        <f>H40/H$8</f>
        <v>0.23337451101502985</v>
      </c>
      <c r="L40" s="158">
        <v>355979</v>
      </c>
      <c r="M40" s="158">
        <v>111209</v>
      </c>
      <c r="N40" s="158">
        <v>64629</v>
      </c>
      <c r="O40" s="158">
        <v>367793</v>
      </c>
      <c r="P40" s="158">
        <v>411740</v>
      </c>
      <c r="Q40" s="158">
        <v>444339</v>
      </c>
      <c r="R40" s="159">
        <f>IFERROR(Q40/P40-1,"-")</f>
        <v>7.9173750425025391E-2</v>
      </c>
      <c r="S40" s="160">
        <f>IFERROR(Q40/L40-1,"-")</f>
        <v>0.24821688919852014</v>
      </c>
      <c r="T40" s="159">
        <f>Q40/Q$8</f>
        <v>0.16865443564365454</v>
      </c>
      <c r="U40" s="158">
        <v>474065</v>
      </c>
      <c r="V40" s="158">
        <v>79429</v>
      </c>
      <c r="W40" s="158">
        <v>481265</v>
      </c>
      <c r="X40" s="158">
        <v>535002</v>
      </c>
      <c r="Y40" s="158">
        <v>575825</v>
      </c>
      <c r="Z40" s="159">
        <f>IFERROR(Y40/X40-1,"-")</f>
        <v>7.6304387647148975E-2</v>
      </c>
      <c r="AA40" s="160">
        <f t="shared" si="28"/>
        <v>0.21465410861379763</v>
      </c>
      <c r="AB40" s="159">
        <f>Y40/Y$8</f>
        <v>0.18005649738713655</v>
      </c>
    </row>
    <row r="41" spans="1:28" s="56" customFormat="1" x14ac:dyDescent="0.25">
      <c r="B41" s="162" t="s">
        <v>110</v>
      </c>
      <c r="C41" s="163">
        <v>65565</v>
      </c>
      <c r="D41" s="163">
        <v>20296</v>
      </c>
      <c r="E41" s="163">
        <v>5539</v>
      </c>
      <c r="F41" s="163">
        <v>55551</v>
      </c>
      <c r="G41" s="163">
        <v>54169</v>
      </c>
      <c r="H41" s="163">
        <v>56724</v>
      </c>
      <c r="I41" s="164">
        <f t="shared" ref="I41:I48" si="29">IFERROR(H41/G41-1,"-")</f>
        <v>4.7167198951429734E-2</v>
      </c>
      <c r="J41" s="165">
        <f t="shared" ref="J41:J48" si="30">IFERROR(H41/C41-1,"-")</f>
        <v>-0.13484328528940748</v>
      </c>
      <c r="K41" s="164">
        <f t="shared" ref="K41:K48" si="31">H41/H$8</f>
        <v>0.10067943174799258</v>
      </c>
      <c r="L41" s="163">
        <v>196307</v>
      </c>
      <c r="M41" s="163">
        <v>51756</v>
      </c>
      <c r="N41" s="163">
        <v>17507</v>
      </c>
      <c r="O41" s="163">
        <v>196496</v>
      </c>
      <c r="P41" s="163">
        <v>225436</v>
      </c>
      <c r="Q41" s="163">
        <v>253442</v>
      </c>
      <c r="R41" s="164">
        <f t="shared" ref="R41:R48" si="32">IFERROR(Q41/P41-1,"-")</f>
        <v>0.12423038024095523</v>
      </c>
      <c r="S41" s="165">
        <f t="shared" ref="S41:S48" si="33">IFERROR(Q41/L41-1,"-")</f>
        <v>0.29104922391967691</v>
      </c>
      <c r="T41" s="164">
        <f t="shared" ref="T41:T48" si="34">Q41/Q$8</f>
        <v>9.6197087085308955E-2</v>
      </c>
      <c r="U41" s="163">
        <v>261872</v>
      </c>
      <c r="V41" s="163">
        <v>23046</v>
      </c>
      <c r="W41" s="163">
        <v>252047</v>
      </c>
      <c r="X41" s="163">
        <v>279605</v>
      </c>
      <c r="Y41" s="163">
        <v>310166</v>
      </c>
      <c r="Z41" s="164">
        <f t="shared" ref="Z41:Z48" si="35">IFERROR(Y41/X41-1,"-")</f>
        <v>0.10930062051823097</v>
      </c>
      <c r="AA41" s="165">
        <f t="shared" si="28"/>
        <v>0.18441834178529959</v>
      </c>
      <c r="AB41" s="164">
        <f t="shared" ref="AB41:AB48" si="36">Y41/Y$8</f>
        <v>9.6986764326971911E-2</v>
      </c>
    </row>
    <row r="42" spans="1:28" s="56" customFormat="1" x14ac:dyDescent="0.25">
      <c r="B42" s="162" t="s">
        <v>113</v>
      </c>
      <c r="C42" s="163">
        <v>8541</v>
      </c>
      <c r="D42" s="163">
        <v>2984</v>
      </c>
      <c r="E42" s="163">
        <v>537</v>
      </c>
      <c r="F42" s="163">
        <v>5229</v>
      </c>
      <c r="G42" s="163">
        <v>7530</v>
      </c>
      <c r="H42" s="163">
        <v>7964</v>
      </c>
      <c r="I42" s="164">
        <f t="shared" si="29"/>
        <v>5.7636122177954885E-2</v>
      </c>
      <c r="J42" s="165">
        <f t="shared" si="30"/>
        <v>-6.7556492214026487E-2</v>
      </c>
      <c r="K42" s="164">
        <f t="shared" si="31"/>
        <v>1.4135304182374532E-2</v>
      </c>
      <c r="L42" s="163">
        <v>19706</v>
      </c>
      <c r="M42" s="163">
        <v>6345</v>
      </c>
      <c r="N42" s="163">
        <v>4443</v>
      </c>
      <c r="O42" s="163">
        <v>13226</v>
      </c>
      <c r="P42" s="163">
        <v>16093</v>
      </c>
      <c r="Q42" s="163">
        <v>13953</v>
      </c>
      <c r="R42" s="164">
        <f t="shared" si="32"/>
        <v>-0.13297707077611387</v>
      </c>
      <c r="S42" s="165">
        <f t="shared" si="33"/>
        <v>-0.29194154064751854</v>
      </c>
      <c r="T42" s="164">
        <f t="shared" si="34"/>
        <v>5.2960360007469794E-3</v>
      </c>
      <c r="U42" s="163">
        <v>28247</v>
      </c>
      <c r="V42" s="163">
        <v>4980</v>
      </c>
      <c r="W42" s="163">
        <v>18455</v>
      </c>
      <c r="X42" s="163">
        <v>23623</v>
      </c>
      <c r="Y42" s="163">
        <v>21917</v>
      </c>
      <c r="Z42" s="164">
        <f t="shared" si="35"/>
        <v>-7.2217753883926705E-2</v>
      </c>
      <c r="AA42" s="165">
        <f t="shared" si="28"/>
        <v>-0.22409459411618937</v>
      </c>
      <c r="AB42" s="164">
        <f t="shared" si="36"/>
        <v>6.8532944092977418E-3</v>
      </c>
    </row>
    <row r="43" spans="1:28" x14ac:dyDescent="0.25">
      <c r="A43" s="56"/>
      <c r="B43" s="162" t="s">
        <v>116</v>
      </c>
      <c r="C43" s="163">
        <v>5057</v>
      </c>
      <c r="D43" s="163">
        <v>1797</v>
      </c>
      <c r="E43" s="163">
        <v>514</v>
      </c>
      <c r="F43" s="163">
        <v>4017</v>
      </c>
      <c r="G43" s="163">
        <v>5925</v>
      </c>
      <c r="H43" s="163">
        <v>6414</v>
      </c>
      <c r="I43" s="164">
        <f t="shared" si="29"/>
        <v>8.2531645569620338E-2</v>
      </c>
      <c r="J43" s="165">
        <f t="shared" si="30"/>
        <v>0.26834091358512957</v>
      </c>
      <c r="K43" s="164">
        <f t="shared" si="31"/>
        <v>1.1384209069029413E-2</v>
      </c>
      <c r="L43" s="163">
        <v>7328</v>
      </c>
      <c r="M43" s="163">
        <v>3010</v>
      </c>
      <c r="N43" s="163">
        <v>4886</v>
      </c>
      <c r="O43" s="163">
        <v>8793</v>
      </c>
      <c r="P43" s="163">
        <v>9077</v>
      </c>
      <c r="Q43" s="163">
        <v>8364</v>
      </c>
      <c r="R43" s="164">
        <f t="shared" si="32"/>
        <v>-7.8550181778120565E-2</v>
      </c>
      <c r="S43" s="165">
        <f t="shared" si="33"/>
        <v>0.14137554585152845</v>
      </c>
      <c r="T43" s="164">
        <f t="shared" si="34"/>
        <v>3.1746610127031988E-3</v>
      </c>
      <c r="U43" s="163">
        <v>12385</v>
      </c>
      <c r="V43" s="163">
        <v>5400</v>
      </c>
      <c r="W43" s="163">
        <v>12810</v>
      </c>
      <c r="X43" s="163">
        <v>15002</v>
      </c>
      <c r="Y43" s="163">
        <v>14778</v>
      </c>
      <c r="Z43" s="164">
        <f t="shared" si="35"/>
        <v>-1.4931342487668364E-2</v>
      </c>
      <c r="AA43" s="165">
        <f t="shared" si="28"/>
        <v>0.193217601937828</v>
      </c>
      <c r="AB43" s="164">
        <f t="shared" si="36"/>
        <v>4.6209784541954655E-3</v>
      </c>
    </row>
    <row r="44" spans="1:28" x14ac:dyDescent="0.25">
      <c r="A44" s="56"/>
      <c r="B44" s="162" t="s">
        <v>123</v>
      </c>
      <c r="C44" s="163">
        <v>2221</v>
      </c>
      <c r="D44" s="163">
        <v>773</v>
      </c>
      <c r="E44" s="163">
        <v>389</v>
      </c>
      <c r="F44" s="163">
        <v>2303</v>
      </c>
      <c r="G44" s="163">
        <v>2347</v>
      </c>
      <c r="H44" s="163">
        <v>2815</v>
      </c>
      <c r="I44" s="164">
        <f t="shared" si="29"/>
        <v>0.19940349382190026</v>
      </c>
      <c r="J44" s="165">
        <f t="shared" si="30"/>
        <v>0.2674470959027464</v>
      </c>
      <c r="K44" s="164">
        <f t="shared" si="31"/>
        <v>4.996343705849361E-3</v>
      </c>
      <c r="L44" s="163">
        <v>18509</v>
      </c>
      <c r="M44" s="163">
        <v>5342</v>
      </c>
      <c r="N44" s="163">
        <v>5901</v>
      </c>
      <c r="O44" s="163">
        <v>21493</v>
      </c>
      <c r="P44" s="163">
        <v>19781</v>
      </c>
      <c r="Q44" s="163">
        <v>20917</v>
      </c>
      <c r="R44" s="164">
        <f t="shared" si="32"/>
        <v>5.7428845862190991E-2</v>
      </c>
      <c r="S44" s="165">
        <f t="shared" si="33"/>
        <v>0.13009887081960136</v>
      </c>
      <c r="T44" s="164">
        <f t="shared" si="34"/>
        <v>7.9393094694778579E-3</v>
      </c>
      <c r="U44" s="163">
        <v>20730</v>
      </c>
      <c r="V44" s="163">
        <v>6290</v>
      </c>
      <c r="W44" s="163">
        <v>23796</v>
      </c>
      <c r="X44" s="163">
        <v>22128</v>
      </c>
      <c r="Y44" s="163">
        <v>23732</v>
      </c>
      <c r="Z44" s="164">
        <f t="shared" si="35"/>
        <v>7.2487346348517612E-2</v>
      </c>
      <c r="AA44" s="165">
        <f t="shared" si="28"/>
        <v>0.14481427882296183</v>
      </c>
      <c r="AB44" s="164">
        <f t="shared" si="36"/>
        <v>7.4208323639847603E-3</v>
      </c>
    </row>
    <row r="45" spans="1:28" x14ac:dyDescent="0.25">
      <c r="A45" s="56"/>
      <c r="B45" s="162" t="s">
        <v>119</v>
      </c>
      <c r="C45" s="163">
        <v>1698</v>
      </c>
      <c r="D45" s="163">
        <v>993</v>
      </c>
      <c r="E45" s="163">
        <v>200</v>
      </c>
      <c r="F45" s="163">
        <v>1246</v>
      </c>
      <c r="G45" s="163">
        <v>1510</v>
      </c>
      <c r="H45" s="163">
        <v>1670</v>
      </c>
      <c r="I45" s="164">
        <f t="shared" si="29"/>
        <v>0.10596026490066235</v>
      </c>
      <c r="J45" s="165">
        <f t="shared" si="30"/>
        <v>-1.6489988221436991E-2</v>
      </c>
      <c r="K45" s="164">
        <f t="shared" si="31"/>
        <v>2.9640831221202247E-3</v>
      </c>
      <c r="L45" s="163">
        <v>22308</v>
      </c>
      <c r="M45" s="163">
        <v>9394</v>
      </c>
      <c r="N45" s="163">
        <v>7085</v>
      </c>
      <c r="O45" s="163">
        <v>20577</v>
      </c>
      <c r="P45" s="163">
        <v>24512</v>
      </c>
      <c r="Q45" s="163">
        <v>24813</v>
      </c>
      <c r="R45" s="164">
        <f t="shared" si="32"/>
        <v>1.2279699738903416E-2</v>
      </c>
      <c r="S45" s="165">
        <f t="shared" si="33"/>
        <v>0.11229155459924689</v>
      </c>
      <c r="T45" s="164">
        <f t="shared" si="34"/>
        <v>9.4180850918465422E-3</v>
      </c>
      <c r="U45" s="163">
        <v>24006</v>
      </c>
      <c r="V45" s="163">
        <v>7285</v>
      </c>
      <c r="W45" s="163">
        <v>21823</v>
      </c>
      <c r="X45" s="163">
        <v>26022</v>
      </c>
      <c r="Y45" s="163">
        <v>26483</v>
      </c>
      <c r="Z45" s="164">
        <f t="shared" si="35"/>
        <v>1.7715778956267858E-2</v>
      </c>
      <c r="AA45" s="165">
        <f t="shared" si="28"/>
        <v>0.10318253769890862</v>
      </c>
      <c r="AB45" s="164">
        <f t="shared" si="36"/>
        <v>8.2810510490227713E-3</v>
      </c>
    </row>
    <row r="46" spans="1:28" x14ac:dyDescent="0.25">
      <c r="A46" s="56"/>
      <c r="B46" s="162" t="s">
        <v>128</v>
      </c>
      <c r="C46" s="163">
        <v>2761</v>
      </c>
      <c r="D46" s="163">
        <v>1097</v>
      </c>
      <c r="E46" s="163">
        <v>13</v>
      </c>
      <c r="F46" s="163">
        <v>1662</v>
      </c>
      <c r="G46" s="163">
        <v>1718</v>
      </c>
      <c r="H46" s="163">
        <v>1021</v>
      </c>
      <c r="I46" s="164">
        <f t="shared" si="29"/>
        <v>-0.40570430733410945</v>
      </c>
      <c r="J46" s="165">
        <f t="shared" si="30"/>
        <v>-0.63020644693951466</v>
      </c>
      <c r="K46" s="164">
        <f t="shared" si="31"/>
        <v>1.8121729746615265E-3</v>
      </c>
      <c r="L46" s="163">
        <v>2686</v>
      </c>
      <c r="M46" s="163">
        <v>2224</v>
      </c>
      <c r="N46" s="163">
        <v>961</v>
      </c>
      <c r="O46" s="163">
        <v>3870</v>
      </c>
      <c r="P46" s="163">
        <v>4715</v>
      </c>
      <c r="Q46" s="163">
        <v>4415</v>
      </c>
      <c r="R46" s="164">
        <f t="shared" si="32"/>
        <v>-6.3626723223753956E-2</v>
      </c>
      <c r="S46" s="165">
        <f t="shared" si="33"/>
        <v>0.6437081161578555</v>
      </c>
      <c r="T46" s="164">
        <f t="shared" si="34"/>
        <v>1.6757685761698497E-3</v>
      </c>
      <c r="U46" s="163">
        <v>5447</v>
      </c>
      <c r="V46" s="163">
        <v>974</v>
      </c>
      <c r="W46" s="163">
        <v>5532</v>
      </c>
      <c r="X46" s="163">
        <v>6433</v>
      </c>
      <c r="Y46" s="163">
        <v>5436</v>
      </c>
      <c r="Z46" s="164">
        <f t="shared" si="35"/>
        <v>-0.15498212342608431</v>
      </c>
      <c r="AA46" s="165">
        <f t="shared" si="28"/>
        <v>-2.0194602533504247E-3</v>
      </c>
      <c r="AB46" s="164">
        <f t="shared" si="36"/>
        <v>1.6997996262692213E-3</v>
      </c>
    </row>
    <row r="47" spans="1:28" x14ac:dyDescent="0.25">
      <c r="A47" s="56"/>
      <c r="B47" s="162" t="s">
        <v>131</v>
      </c>
      <c r="C47" s="163">
        <v>2800</v>
      </c>
      <c r="D47" s="163">
        <v>1065</v>
      </c>
      <c r="E47" s="163">
        <v>15</v>
      </c>
      <c r="F47" s="163">
        <v>794</v>
      </c>
      <c r="G47" s="163">
        <v>1099</v>
      </c>
      <c r="H47" s="163">
        <v>888</v>
      </c>
      <c r="I47" s="164">
        <f t="shared" si="29"/>
        <v>-0.19199272065514106</v>
      </c>
      <c r="J47" s="165">
        <f t="shared" si="30"/>
        <v>-0.68285714285714283</v>
      </c>
      <c r="K47" s="164">
        <f t="shared" si="31"/>
        <v>1.5761112649357841E-3</v>
      </c>
      <c r="L47" s="163">
        <v>3800</v>
      </c>
      <c r="M47" s="163">
        <v>3698</v>
      </c>
      <c r="N47" s="163">
        <v>649</v>
      </c>
      <c r="O47" s="163">
        <v>3177</v>
      </c>
      <c r="P47" s="163">
        <v>4981</v>
      </c>
      <c r="Q47" s="163">
        <v>4526</v>
      </c>
      <c r="R47" s="164">
        <f t="shared" si="32"/>
        <v>-9.1347119052399117E-2</v>
      </c>
      <c r="S47" s="165">
        <f t="shared" si="33"/>
        <v>0.19105263157894736</v>
      </c>
      <c r="T47" s="164">
        <f t="shared" si="34"/>
        <v>1.7179000171562264E-3</v>
      </c>
      <c r="U47" s="163">
        <v>6600</v>
      </c>
      <c r="V47" s="163">
        <v>664</v>
      </c>
      <c r="W47" s="163">
        <v>3971</v>
      </c>
      <c r="X47" s="163">
        <v>6080</v>
      </c>
      <c r="Y47" s="163">
        <v>5414</v>
      </c>
      <c r="Z47" s="164">
        <f t="shared" si="35"/>
        <v>-0.10953947368421058</v>
      </c>
      <c r="AA47" s="165">
        <f t="shared" si="28"/>
        <v>-0.17969696969696969</v>
      </c>
      <c r="AB47" s="164">
        <f t="shared" si="36"/>
        <v>1.692920378333621E-3</v>
      </c>
    </row>
    <row r="48" spans="1:28" x14ac:dyDescent="0.25">
      <c r="A48" s="56"/>
      <c r="B48" s="168" t="s">
        <v>145</v>
      </c>
      <c r="C48" s="169">
        <f t="shared" ref="C48:H48" si="37">C40-SUM(C41:C47)</f>
        <v>29443</v>
      </c>
      <c r="D48" s="169">
        <f t="shared" si="37"/>
        <v>12631</v>
      </c>
      <c r="E48" s="169">
        <f t="shared" si="37"/>
        <v>7593</v>
      </c>
      <c r="F48" s="169">
        <f t="shared" si="37"/>
        <v>42670</v>
      </c>
      <c r="G48" s="169">
        <f t="shared" si="37"/>
        <v>48964</v>
      </c>
      <c r="H48" s="169">
        <f t="shared" si="37"/>
        <v>53990</v>
      </c>
      <c r="I48" s="170">
        <f t="shared" si="29"/>
        <v>0.10264684257822076</v>
      </c>
      <c r="J48" s="171">
        <f t="shared" si="30"/>
        <v>0.83371259722175051</v>
      </c>
      <c r="K48" s="170">
        <f t="shared" si="31"/>
        <v>9.582685494806642E-2</v>
      </c>
      <c r="L48" s="169">
        <f t="shared" ref="L48:Q48" si="38">L40-SUM(L41:L47)</f>
        <v>85335</v>
      </c>
      <c r="M48" s="169">
        <f t="shared" si="38"/>
        <v>29440</v>
      </c>
      <c r="N48" s="169">
        <f t="shared" si="38"/>
        <v>23197</v>
      </c>
      <c r="O48" s="169">
        <f t="shared" si="38"/>
        <v>100161</v>
      </c>
      <c r="P48" s="169">
        <f t="shared" si="38"/>
        <v>107145</v>
      </c>
      <c r="Q48" s="169">
        <f t="shared" si="38"/>
        <v>113909</v>
      </c>
      <c r="R48" s="170">
        <f t="shared" si="32"/>
        <v>6.3129404078585027E-2</v>
      </c>
      <c r="S48" s="171">
        <f t="shared" si="33"/>
        <v>0.33484502255815318</v>
      </c>
      <c r="T48" s="170">
        <f t="shared" si="34"/>
        <v>4.3235588390244939E-2</v>
      </c>
      <c r="U48" s="169">
        <f>U40-SUM(U41:U47)</f>
        <v>114778</v>
      </c>
      <c r="V48" s="169">
        <f>V40-SUM(V41:V47)</f>
        <v>30790</v>
      </c>
      <c r="W48" s="169">
        <f>W40-SUM(W41:W47)</f>
        <v>142831</v>
      </c>
      <c r="X48" s="169">
        <f>X40-SUM(X41:X47)</f>
        <v>156109</v>
      </c>
      <c r="Y48" s="169">
        <f>Y40-SUM(Y41:Y47)</f>
        <v>167899</v>
      </c>
      <c r="Z48" s="170">
        <f t="shared" si="35"/>
        <v>7.5524152995663396E-2</v>
      </c>
      <c r="AA48" s="171">
        <f t="shared" si="28"/>
        <v>0.46281517363954761</v>
      </c>
      <c r="AB48" s="170">
        <f t="shared" si="36"/>
        <v>5.2500856779061071E-2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1275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29035</v>
      </c>
      <c r="V50" s="176">
        <f>V51+V54</f>
        <v>11501</v>
      </c>
      <c r="W50" s="176">
        <f>W51+W54</f>
        <v>25651</v>
      </c>
      <c r="X50" s="176">
        <f>X51+X54</f>
        <v>36596</v>
      </c>
      <c r="Y50" s="176">
        <f>Y51+Y54</f>
        <v>31559</v>
      </c>
      <c r="Z50" s="177">
        <f>IFERROR(Y50/X50-1,"-")</f>
        <v>-0.13763799322330306</v>
      </c>
      <c r="AA50" s="177">
        <f t="shared" ref="AA50:AA62" si="41">IFERROR(Y50/U50-1,"-")</f>
        <v>8.6929567763044613E-2</v>
      </c>
      <c r="AB50" s="177">
        <f>Y50/Y$8</f>
        <v>9.868281163618535E-3</v>
      </c>
    </row>
    <row r="51" spans="1:28" x14ac:dyDescent="0.25">
      <c r="A51" s="56"/>
      <c r="B51" s="157" t="s">
        <v>97</v>
      </c>
      <c r="C51" s="158">
        <v>0</v>
      </c>
      <c r="D51" s="158">
        <v>1006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7052</v>
      </c>
      <c r="V51" s="158">
        <v>3943</v>
      </c>
      <c r="W51" s="158">
        <v>4228</v>
      </c>
      <c r="X51" s="158">
        <v>16245</v>
      </c>
      <c r="Y51" s="158">
        <v>8595</v>
      </c>
      <c r="Z51" s="159">
        <f>IFERROR(Y51/X51-1,"-")</f>
        <v>-0.47091412742382266</v>
      </c>
      <c r="AA51" s="160">
        <f t="shared" si="41"/>
        <v>0.21880317640385716</v>
      </c>
      <c r="AB51" s="159">
        <f>Y51/Y$8</f>
        <v>2.6875970912038183E-3</v>
      </c>
    </row>
    <row r="52" spans="1:28" x14ac:dyDescent="0.25">
      <c r="A52" s="56"/>
      <c r="B52" s="162" t="s">
        <v>103</v>
      </c>
      <c r="C52" s="163">
        <v>0</v>
      </c>
      <c r="D52" s="163">
        <v>965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3996</v>
      </c>
      <c r="V52" s="163">
        <v>1994</v>
      </c>
      <c r="W52" s="163">
        <v>2187</v>
      </c>
      <c r="X52" s="163">
        <v>12177</v>
      </c>
      <c r="Y52" s="163">
        <v>5827</v>
      </c>
      <c r="Z52" s="164">
        <f>IFERROR(Y52/X52-1,"-")</f>
        <v>-0.52147491171881422</v>
      </c>
      <c r="AA52" s="165">
        <f t="shared" si="41"/>
        <v>0.45820820820820818</v>
      </c>
      <c r="AB52" s="164">
        <f>Y52/Y$8</f>
        <v>1.8220626236701164E-3</v>
      </c>
    </row>
    <row r="53" spans="1:28" x14ac:dyDescent="0.25">
      <c r="A53" s="56"/>
      <c r="B53" s="162" t="s">
        <v>100</v>
      </c>
      <c r="C53" s="163">
        <v>0</v>
      </c>
      <c r="D53" s="163">
        <v>41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3056</v>
      </c>
      <c r="V53" s="163">
        <v>1949</v>
      </c>
      <c r="W53" s="163">
        <v>2041</v>
      </c>
      <c r="X53" s="163">
        <v>4068</v>
      </c>
      <c r="Y53" s="163">
        <v>2768</v>
      </c>
      <c r="Z53" s="164">
        <f>IFERROR(Y53/X53-1,"-")</f>
        <v>-0.31956735496558508</v>
      </c>
      <c r="AA53" s="165">
        <f t="shared" si="41"/>
        <v>-9.4240837696335067E-2</v>
      </c>
      <c r="AB53" s="164">
        <f>Y53/Y$8</f>
        <v>8.6553446753370202E-4</v>
      </c>
    </row>
    <row r="54" spans="1:28" x14ac:dyDescent="0.25">
      <c r="A54" s="56"/>
      <c r="B54" s="157" t="s">
        <v>107</v>
      </c>
      <c r="C54" s="158">
        <v>0</v>
      </c>
      <c r="D54" s="158">
        <v>269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21983</v>
      </c>
      <c r="V54" s="158">
        <v>7558</v>
      </c>
      <c r="W54" s="158">
        <v>21423</v>
      </c>
      <c r="X54" s="158">
        <v>20351</v>
      </c>
      <c r="Y54" s="158">
        <v>22964</v>
      </c>
      <c r="Z54" s="159">
        <f>IFERROR(Y54/X54-1,"-")</f>
        <v>0.12839663898579912</v>
      </c>
      <c r="AA54" s="160">
        <f t="shared" si="41"/>
        <v>4.4625392348633053E-2</v>
      </c>
      <c r="AB54" s="159">
        <f>Y54/Y$8</f>
        <v>7.1806840724147163E-3</v>
      </c>
    </row>
    <row r="55" spans="1:28" s="56" customFormat="1" x14ac:dyDescent="0.25">
      <c r="B55" s="162" t="s">
        <v>110</v>
      </c>
      <c r="C55" s="163">
        <v>0</v>
      </c>
      <c r="D55" s="163">
        <v>37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6545</v>
      </c>
      <c r="V55" s="163">
        <v>1039</v>
      </c>
      <c r="W55" s="163">
        <v>7632</v>
      </c>
      <c r="X55" s="163">
        <v>6643</v>
      </c>
      <c r="Y55" s="163">
        <v>8156</v>
      </c>
      <c r="Z55" s="164">
        <f t="shared" ref="Z55:Z62" si="48">IFERROR(Y55/X55-1,"-")</f>
        <v>0.22775854282703589</v>
      </c>
      <c r="AA55" s="165">
        <f t="shared" si="41"/>
        <v>0.24614209320091662</v>
      </c>
      <c r="AB55" s="164">
        <f t="shared" ref="AB55:AB62" si="49">Y55/Y$8</f>
        <v>2.5503248255797956E-3</v>
      </c>
    </row>
    <row r="56" spans="1:28" s="56" customFormat="1" x14ac:dyDescent="0.25">
      <c r="B56" s="162" t="s">
        <v>113</v>
      </c>
      <c r="C56" s="163">
        <v>0</v>
      </c>
      <c r="D56" s="163">
        <v>68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5918</v>
      </c>
      <c r="V56" s="163">
        <v>2433</v>
      </c>
      <c r="W56" s="163">
        <v>4682</v>
      </c>
      <c r="X56" s="163">
        <v>3480</v>
      </c>
      <c r="Y56" s="163">
        <v>4392</v>
      </c>
      <c r="Z56" s="164">
        <f t="shared" si="48"/>
        <v>0.26206896551724146</v>
      </c>
      <c r="AA56" s="165">
        <f t="shared" si="41"/>
        <v>-0.25785738425143634</v>
      </c>
      <c r="AB56" s="164">
        <f t="shared" si="49"/>
        <v>1.373348042416192E-3</v>
      </c>
    </row>
    <row r="57" spans="1:28" x14ac:dyDescent="0.25">
      <c r="A57" s="56"/>
      <c r="B57" s="162" t="s">
        <v>116</v>
      </c>
      <c r="C57" s="163">
        <v>0</v>
      </c>
      <c r="D57" s="163">
        <v>47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1648</v>
      </c>
      <c r="V57" s="163">
        <v>1034</v>
      </c>
      <c r="W57" s="163">
        <v>1821</v>
      </c>
      <c r="X57" s="163">
        <v>2075</v>
      </c>
      <c r="Y57" s="163">
        <v>1710</v>
      </c>
      <c r="Z57" s="164">
        <f t="shared" si="48"/>
        <v>-0.17590361445783131</v>
      </c>
      <c r="AA57" s="165">
        <f t="shared" si="41"/>
        <v>3.762135922330101E-2</v>
      </c>
      <c r="AB57" s="164">
        <f t="shared" si="49"/>
        <v>5.3470518044892719E-4</v>
      </c>
    </row>
    <row r="58" spans="1:28" x14ac:dyDescent="0.25">
      <c r="A58" s="56"/>
      <c r="B58" s="162" t="s">
        <v>123</v>
      </c>
      <c r="C58" s="163">
        <v>0</v>
      </c>
      <c r="D58" s="163">
        <v>25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433</v>
      </c>
      <c r="V58" s="163">
        <v>196</v>
      </c>
      <c r="W58" s="163">
        <v>605</v>
      </c>
      <c r="X58" s="163">
        <v>443</v>
      </c>
      <c r="Y58" s="163">
        <v>756</v>
      </c>
      <c r="Z58" s="164">
        <f t="shared" si="48"/>
        <v>0.70654627539503378</v>
      </c>
      <c r="AA58" s="165">
        <f t="shared" si="41"/>
        <v>0.74595842956120095</v>
      </c>
      <c r="AB58" s="164">
        <f t="shared" si="49"/>
        <v>2.3639597451426256E-4</v>
      </c>
    </row>
    <row r="59" spans="1:28" x14ac:dyDescent="0.25">
      <c r="A59" s="56"/>
      <c r="B59" s="162" t="s">
        <v>119</v>
      </c>
      <c r="C59" s="163">
        <v>0</v>
      </c>
      <c r="D59" s="163">
        <v>26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513</v>
      </c>
      <c r="V59" s="163">
        <v>219</v>
      </c>
      <c r="W59" s="163">
        <v>538</v>
      </c>
      <c r="X59" s="163">
        <v>447</v>
      </c>
      <c r="Y59" s="163">
        <v>502</v>
      </c>
      <c r="Z59" s="164">
        <f t="shared" si="48"/>
        <v>0.12304250559284124</v>
      </c>
      <c r="AA59" s="165">
        <f t="shared" si="41"/>
        <v>-2.1442495126705707E-2</v>
      </c>
      <c r="AB59" s="164">
        <f t="shared" si="49"/>
        <v>1.5697193016687804E-4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141</v>
      </c>
      <c r="V60" s="163">
        <v>42</v>
      </c>
      <c r="W60" s="163">
        <v>62</v>
      </c>
      <c r="X60" s="163">
        <v>165</v>
      </c>
      <c r="Y60" s="163">
        <v>96</v>
      </c>
      <c r="Z60" s="164">
        <f t="shared" si="48"/>
        <v>-0.41818181818181821</v>
      </c>
      <c r="AA60" s="165">
        <f t="shared" si="41"/>
        <v>-0.31914893617021278</v>
      </c>
      <c r="AB60" s="164">
        <f t="shared" si="49"/>
        <v>3.0018536446255563E-5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230</v>
      </c>
      <c r="V61" s="163">
        <v>23</v>
      </c>
      <c r="W61" s="163">
        <v>97</v>
      </c>
      <c r="X61" s="163">
        <v>140</v>
      </c>
      <c r="Y61" s="163">
        <v>90</v>
      </c>
      <c r="Z61" s="164">
        <f t="shared" si="48"/>
        <v>-0.3571428571428571</v>
      </c>
      <c r="AA61" s="165">
        <f t="shared" si="41"/>
        <v>-0.60869565217391308</v>
      </c>
      <c r="AB61" s="164">
        <f t="shared" si="49"/>
        <v>2.8142377918364591E-5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66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6555</v>
      </c>
      <c r="V62" s="169">
        <f>V54-SUM(V55:V61)</f>
        <v>2572</v>
      </c>
      <c r="W62" s="169">
        <f>W54-SUM(W55:W61)</f>
        <v>5986</v>
      </c>
      <c r="X62" s="169">
        <f>X54-SUM(X55:X61)</f>
        <v>6958</v>
      </c>
      <c r="Y62" s="169">
        <f>Y54-SUM(Y55:Y61)</f>
        <v>7262</v>
      </c>
      <c r="Z62" s="170">
        <f t="shared" si="48"/>
        <v>4.3690715722908946E-2</v>
      </c>
      <c r="AA62" s="171">
        <f t="shared" si="41"/>
        <v>0.10785659801678116</v>
      </c>
      <c r="AB62" s="170">
        <f t="shared" si="49"/>
        <v>2.2707772049240407E-3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9898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92457</v>
      </c>
      <c r="M64" s="176">
        <f t="shared" si="53"/>
        <v>27988</v>
      </c>
      <c r="N64" s="176">
        <f t="shared" si="53"/>
        <v>32734</v>
      </c>
      <c r="O64" s="176">
        <f t="shared" si="53"/>
        <v>0</v>
      </c>
      <c r="P64" s="176">
        <f t="shared" si="53"/>
        <v>69914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102355</v>
      </c>
      <c r="V64" s="176">
        <f>V65+V68</f>
        <v>32734</v>
      </c>
      <c r="W64" s="176">
        <f>W65+W68</f>
        <v>110290</v>
      </c>
      <c r="X64" s="176">
        <f>X65+X68</f>
        <v>131067</v>
      </c>
      <c r="Y64" s="176">
        <f>Y65+Y68</f>
        <v>146251</v>
      </c>
      <c r="Z64" s="177">
        <f>IFERROR(Y64/X64-1,"-")</f>
        <v>0.11584914585669925</v>
      </c>
      <c r="AA64" s="177">
        <f t="shared" ref="AA64:AA76" si="54">IFERROR(Y64/U64-1,"-")</f>
        <v>0.42886033901616916</v>
      </c>
      <c r="AB64" s="177">
        <f>Y64/Y$8</f>
        <v>4.5731676810430444E-2</v>
      </c>
    </row>
    <row r="65" spans="1:28" x14ac:dyDescent="0.25">
      <c r="A65" s="56"/>
      <c r="B65" s="157" t="s">
        <v>97</v>
      </c>
      <c r="C65" s="158">
        <v>1365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32063</v>
      </c>
      <c r="M65" s="158">
        <v>11254</v>
      </c>
      <c r="N65" s="158">
        <v>19069</v>
      </c>
      <c r="O65" s="158">
        <v>0</v>
      </c>
      <c r="P65" s="158">
        <v>32115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33428</v>
      </c>
      <c r="V65" s="158">
        <v>19069</v>
      </c>
      <c r="W65" s="158">
        <v>28303</v>
      </c>
      <c r="X65" s="158">
        <v>37924</v>
      </c>
      <c r="Y65" s="158">
        <v>46749</v>
      </c>
      <c r="Z65" s="159">
        <f>IFERROR(Y65/X65-1,"-")</f>
        <v>0.23270224659846006</v>
      </c>
      <c r="AA65" s="160">
        <f t="shared" si="54"/>
        <v>0.39849826492760565</v>
      </c>
      <c r="AB65" s="159">
        <f>Y65/Y$8</f>
        <v>1.4618089170062513E-2</v>
      </c>
    </row>
    <row r="66" spans="1:28" x14ac:dyDescent="0.25">
      <c r="A66" s="56"/>
      <c r="B66" s="162" t="s">
        <v>103</v>
      </c>
      <c r="C66" s="163">
        <v>1007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17186</v>
      </c>
      <c r="M66" s="163">
        <v>3946</v>
      </c>
      <c r="N66" s="163">
        <v>16643</v>
      </c>
      <c r="O66" s="163">
        <v>0</v>
      </c>
      <c r="P66" s="163">
        <v>23633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18193</v>
      </c>
      <c r="V66" s="163">
        <v>16643</v>
      </c>
      <c r="W66" s="163">
        <v>22434</v>
      </c>
      <c r="X66" s="163">
        <v>27984</v>
      </c>
      <c r="Y66" s="163">
        <v>28822</v>
      </c>
      <c r="Z66" s="164">
        <f>IFERROR(Y66/X66-1,"-")</f>
        <v>2.9945683247569965E-2</v>
      </c>
      <c r="AA66" s="165">
        <f t="shared" si="54"/>
        <v>0.5842356950475458</v>
      </c>
      <c r="AB66" s="164">
        <f>Y66/Y$8</f>
        <v>9.0124401818122684E-3</v>
      </c>
    </row>
    <row r="67" spans="1:28" x14ac:dyDescent="0.25">
      <c r="A67" s="56"/>
      <c r="B67" s="162" t="s">
        <v>100</v>
      </c>
      <c r="C67" s="163">
        <v>358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14877</v>
      </c>
      <c r="M67" s="163">
        <v>7308</v>
      </c>
      <c r="N67" s="163">
        <v>2426</v>
      </c>
      <c r="O67" s="163">
        <v>0</v>
      </c>
      <c r="P67" s="163">
        <v>8482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15235</v>
      </c>
      <c r="V67" s="163">
        <v>2426</v>
      </c>
      <c r="W67" s="163">
        <v>5869</v>
      </c>
      <c r="X67" s="163">
        <v>9940</v>
      </c>
      <c r="Y67" s="163">
        <v>17927</v>
      </c>
      <c r="Z67" s="164">
        <f>IFERROR(Y67/X67-1,"-")</f>
        <v>0.80352112676056331</v>
      </c>
      <c r="AA67" s="165">
        <f t="shared" si="54"/>
        <v>0.17669839186084668</v>
      </c>
      <c r="AB67" s="164">
        <f>Y67/Y$8</f>
        <v>5.6056489882502442E-3</v>
      </c>
    </row>
    <row r="68" spans="1:28" x14ac:dyDescent="0.25">
      <c r="A68" s="56"/>
      <c r="B68" s="157" t="s">
        <v>107</v>
      </c>
      <c r="C68" s="158">
        <v>8533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60394</v>
      </c>
      <c r="M68" s="158">
        <v>16734</v>
      </c>
      <c r="N68" s="158">
        <v>13665</v>
      </c>
      <c r="O68" s="158">
        <v>0</v>
      </c>
      <c r="P68" s="158">
        <v>37799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68927</v>
      </c>
      <c r="V68" s="158">
        <v>13665</v>
      </c>
      <c r="W68" s="158">
        <v>81987</v>
      </c>
      <c r="X68" s="158">
        <v>93143</v>
      </c>
      <c r="Y68" s="158">
        <v>99502</v>
      </c>
      <c r="Z68" s="159">
        <f>IFERROR(Y68/X68-1,"-")</f>
        <v>6.82713676819513E-2</v>
      </c>
      <c r="AA68" s="160">
        <f t="shared" si="54"/>
        <v>0.44358524235785679</v>
      </c>
      <c r="AB68" s="159">
        <f>Y68/Y$8</f>
        <v>3.1113587640367927E-2</v>
      </c>
    </row>
    <row r="69" spans="1:28" s="56" customFormat="1" x14ac:dyDescent="0.25">
      <c r="B69" s="162" t="s">
        <v>110</v>
      </c>
      <c r="C69" s="163">
        <v>1305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29121</v>
      </c>
      <c r="M69" s="163">
        <v>6895</v>
      </c>
      <c r="N69" s="163">
        <v>2176</v>
      </c>
      <c r="O69" s="163">
        <v>0</v>
      </c>
      <c r="P69" s="163">
        <v>15523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30426</v>
      </c>
      <c r="V69" s="163">
        <v>2176</v>
      </c>
      <c r="W69" s="163">
        <v>38844</v>
      </c>
      <c r="X69" s="163">
        <v>35609</v>
      </c>
      <c r="Y69" s="163">
        <v>34444</v>
      </c>
      <c r="Z69" s="164">
        <f t="shared" ref="Z69:Z76" si="61">IFERROR(Y69/X69-1,"-")</f>
        <v>-3.2716448088966232E-2</v>
      </c>
      <c r="AA69" s="165">
        <f t="shared" si="54"/>
        <v>0.13205810819693675</v>
      </c>
      <c r="AB69" s="164">
        <f t="shared" ref="AB69:AB76" si="62">Y69/Y$8</f>
        <v>1.0770400722446111E-2</v>
      </c>
    </row>
    <row r="70" spans="1:28" s="56" customFormat="1" x14ac:dyDescent="0.25">
      <c r="B70" s="162" t="s">
        <v>113</v>
      </c>
      <c r="C70" s="163">
        <v>1501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6520</v>
      </c>
      <c r="M70" s="163">
        <v>2038</v>
      </c>
      <c r="N70" s="163">
        <v>1757</v>
      </c>
      <c r="O70" s="163">
        <v>0</v>
      </c>
      <c r="P70" s="163">
        <v>3330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8021</v>
      </c>
      <c r="V70" s="163">
        <v>1757</v>
      </c>
      <c r="W70" s="163">
        <v>5542</v>
      </c>
      <c r="X70" s="163">
        <v>6459</v>
      </c>
      <c r="Y70" s="163">
        <v>6633</v>
      </c>
      <c r="Z70" s="164">
        <f t="shared" si="61"/>
        <v>2.6939154667905196E-2</v>
      </c>
      <c r="AA70" s="165">
        <f t="shared" si="54"/>
        <v>-0.17304575489340479</v>
      </c>
      <c r="AB70" s="164">
        <f t="shared" si="62"/>
        <v>2.0740932525834701E-3</v>
      </c>
    </row>
    <row r="71" spans="1:28" x14ac:dyDescent="0.25">
      <c r="A71" s="56"/>
      <c r="B71" s="162" t="s">
        <v>116</v>
      </c>
      <c r="C71" s="163">
        <v>1906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5858</v>
      </c>
      <c r="M71" s="163">
        <v>1895</v>
      </c>
      <c r="N71" s="163">
        <v>2662</v>
      </c>
      <c r="O71" s="163">
        <v>0</v>
      </c>
      <c r="P71" s="163">
        <v>2991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7764</v>
      </c>
      <c r="V71" s="163">
        <v>2662</v>
      </c>
      <c r="W71" s="163">
        <v>11009</v>
      </c>
      <c r="X71" s="163">
        <v>10476</v>
      </c>
      <c r="Y71" s="163">
        <v>13838</v>
      </c>
      <c r="Z71" s="164">
        <f t="shared" si="61"/>
        <v>0.32092401680030536</v>
      </c>
      <c r="AA71" s="165">
        <f t="shared" si="54"/>
        <v>0.78232869654817105</v>
      </c>
      <c r="AB71" s="164">
        <f t="shared" si="62"/>
        <v>4.3270469514925464E-3</v>
      </c>
    </row>
    <row r="72" spans="1:28" x14ac:dyDescent="0.25">
      <c r="A72" s="56"/>
      <c r="B72" s="162" t="s">
        <v>123</v>
      </c>
      <c r="C72" s="163">
        <v>78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1189</v>
      </c>
      <c r="M72" s="163">
        <v>228</v>
      </c>
      <c r="N72" s="163">
        <v>658</v>
      </c>
      <c r="O72" s="163">
        <v>0</v>
      </c>
      <c r="P72" s="163">
        <v>1135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1267</v>
      </c>
      <c r="V72" s="163">
        <v>658</v>
      </c>
      <c r="W72" s="163">
        <v>1360</v>
      </c>
      <c r="X72" s="163">
        <v>2515</v>
      </c>
      <c r="Y72" s="163">
        <v>3267</v>
      </c>
      <c r="Z72" s="164">
        <f t="shared" si="61"/>
        <v>0.29900596421471182</v>
      </c>
      <c r="AA72" s="165">
        <f t="shared" si="54"/>
        <v>1.5785319652722967</v>
      </c>
      <c r="AB72" s="164">
        <f t="shared" si="62"/>
        <v>1.0215683184366345E-3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1598</v>
      </c>
      <c r="M73" s="163">
        <v>591</v>
      </c>
      <c r="N73" s="163">
        <v>763</v>
      </c>
      <c r="O73" s="163">
        <v>0</v>
      </c>
      <c r="P73" s="163">
        <v>981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1598</v>
      </c>
      <c r="V73" s="163">
        <v>763</v>
      </c>
      <c r="W73" s="163">
        <v>2196</v>
      </c>
      <c r="X73" s="163">
        <v>1917</v>
      </c>
      <c r="Y73" s="163">
        <v>2865</v>
      </c>
      <c r="Z73" s="164">
        <f t="shared" si="61"/>
        <v>0.49452269170579033</v>
      </c>
      <c r="AA73" s="165">
        <f t="shared" si="54"/>
        <v>0.79286608260325409</v>
      </c>
      <c r="AB73" s="164">
        <f t="shared" si="62"/>
        <v>8.9586569706793942E-4</v>
      </c>
    </row>
    <row r="74" spans="1:28" x14ac:dyDescent="0.25">
      <c r="A74" s="56"/>
      <c r="B74" s="162" t="s">
        <v>128</v>
      </c>
      <c r="C74" s="163">
        <v>165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1018</v>
      </c>
      <c r="M74" s="163">
        <v>551</v>
      </c>
      <c r="N74" s="163">
        <v>22</v>
      </c>
      <c r="O74" s="163">
        <v>0</v>
      </c>
      <c r="P74" s="163">
        <v>30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1183</v>
      </c>
      <c r="V74" s="163">
        <v>22</v>
      </c>
      <c r="W74" s="163">
        <v>897</v>
      </c>
      <c r="X74" s="163">
        <v>3209</v>
      </c>
      <c r="Y74" s="163">
        <v>1645</v>
      </c>
      <c r="Z74" s="164">
        <f t="shared" si="61"/>
        <v>-0.4873792458709878</v>
      </c>
      <c r="AA74" s="165">
        <f t="shared" si="54"/>
        <v>0.39053254437869822</v>
      </c>
      <c r="AB74" s="164">
        <f t="shared" si="62"/>
        <v>5.1438012973010832E-4</v>
      </c>
    </row>
    <row r="75" spans="1:28" x14ac:dyDescent="0.25">
      <c r="A75" s="56"/>
      <c r="B75" s="162" t="s">
        <v>131</v>
      </c>
      <c r="C75" s="163">
        <v>111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1227</v>
      </c>
      <c r="M75" s="163">
        <v>710</v>
      </c>
      <c r="N75" s="163">
        <v>7</v>
      </c>
      <c r="O75" s="163">
        <v>0</v>
      </c>
      <c r="P75" s="163">
        <v>42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1338</v>
      </c>
      <c r="V75" s="163">
        <v>7</v>
      </c>
      <c r="W75" s="163">
        <v>291</v>
      </c>
      <c r="X75" s="163">
        <v>930</v>
      </c>
      <c r="Y75" s="163">
        <v>205</v>
      </c>
      <c r="Z75" s="164">
        <f t="shared" si="61"/>
        <v>-0.77956989247311825</v>
      </c>
      <c r="AA75" s="165">
        <f t="shared" si="54"/>
        <v>-0.84678624813153958</v>
      </c>
      <c r="AB75" s="164">
        <f t="shared" si="62"/>
        <v>6.4102083036274895E-5</v>
      </c>
    </row>
    <row r="76" spans="1:28" x14ac:dyDescent="0.25">
      <c r="A76" s="56"/>
      <c r="B76" s="168" t="s">
        <v>145</v>
      </c>
      <c r="C76" s="169">
        <f t="shared" ref="C76:H76" si="63">C68-SUM(C69:C75)</f>
        <v>3467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13863</v>
      </c>
      <c r="M76" s="169">
        <f t="shared" si="64"/>
        <v>3826</v>
      </c>
      <c r="N76" s="169">
        <f t="shared" si="64"/>
        <v>5620</v>
      </c>
      <c r="O76" s="169">
        <f t="shared" si="64"/>
        <v>0</v>
      </c>
      <c r="P76" s="169">
        <f t="shared" si="64"/>
        <v>13767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17330</v>
      </c>
      <c r="V76" s="169">
        <f>V68-SUM(V69:V75)</f>
        <v>5620</v>
      </c>
      <c r="W76" s="169">
        <f>W68-SUM(W69:W75)</f>
        <v>21848</v>
      </c>
      <c r="X76" s="169">
        <f>X68-SUM(X69:X75)</f>
        <v>32028</v>
      </c>
      <c r="Y76" s="169">
        <f>Y68-SUM(Y69:Y75)</f>
        <v>36605</v>
      </c>
      <c r="Z76" s="170">
        <f t="shared" si="61"/>
        <v>0.14290620706881474</v>
      </c>
      <c r="AA76" s="171">
        <f t="shared" si="54"/>
        <v>1.1122331217541834</v>
      </c>
      <c r="AB76" s="170">
        <f t="shared" si="62"/>
        <v>1.1446130485574843E-2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99189</v>
      </c>
      <c r="D78" s="176">
        <f t="shared" si="65"/>
        <v>27254</v>
      </c>
      <c r="E78" s="176">
        <f t="shared" si="65"/>
        <v>43215</v>
      </c>
      <c r="F78" s="176">
        <f t="shared" si="65"/>
        <v>75459</v>
      </c>
      <c r="G78" s="176">
        <f t="shared" si="65"/>
        <v>77593</v>
      </c>
      <c r="H78" s="176">
        <f t="shared" si="65"/>
        <v>87151</v>
      </c>
      <c r="I78" s="177">
        <f>IFERROR(H78/G78-1,"-")</f>
        <v>0.1231812148003042</v>
      </c>
      <c r="J78" s="177">
        <f>IFERROR(H78/C78-1,"-")</f>
        <v>-0.12136426418252022</v>
      </c>
      <c r="K78" s="177">
        <f>H78/H$8</f>
        <v>0.15468431627299384</v>
      </c>
      <c r="L78" s="176">
        <f t="shared" ref="L78:Q78" si="66">L79+L82</f>
        <v>374546</v>
      </c>
      <c r="M78" s="176">
        <f t="shared" si="66"/>
        <v>120222</v>
      </c>
      <c r="N78" s="176">
        <f t="shared" si="66"/>
        <v>124348</v>
      </c>
      <c r="O78" s="176">
        <f t="shared" si="66"/>
        <v>348211</v>
      </c>
      <c r="P78" s="176">
        <f t="shared" si="66"/>
        <v>409555</v>
      </c>
      <c r="Q78" s="176">
        <f t="shared" si="66"/>
        <v>470041</v>
      </c>
      <c r="R78" s="177">
        <f>IFERROR(Q78/P78-1,"-")</f>
        <v>0.14768712382952232</v>
      </c>
      <c r="S78" s="177">
        <f>IFERROR(Q78/L78-1,"-")</f>
        <v>0.25496200733688257</v>
      </c>
      <c r="T78" s="177">
        <f>Q78/Q$8</f>
        <v>0.17840995182592351</v>
      </c>
      <c r="U78" s="176">
        <f>U79+U82</f>
        <v>473735</v>
      </c>
      <c r="V78" s="176">
        <f>V79+V82</f>
        <v>167563</v>
      </c>
      <c r="W78" s="176">
        <f>W79+W82</f>
        <v>423670</v>
      </c>
      <c r="X78" s="176">
        <f>X79+X82</f>
        <v>487148</v>
      </c>
      <c r="Y78" s="176">
        <f>Y79+Y82</f>
        <v>557192</v>
      </c>
      <c r="Z78" s="177">
        <f>IFERROR(Y78/X78-1,"-")</f>
        <v>0.14378381929105744</v>
      </c>
      <c r="AA78" s="177">
        <f t="shared" ref="AA78:AA90" si="67">IFERROR(Y78/U78-1,"-")</f>
        <v>0.17616811086366857</v>
      </c>
      <c r="AB78" s="177">
        <f>Y78/Y$8</f>
        <v>0.17423008707877113</v>
      </c>
    </row>
    <row r="79" spans="1:28" x14ac:dyDescent="0.25">
      <c r="A79" s="56"/>
      <c r="B79" s="157" t="s">
        <v>97</v>
      </c>
      <c r="C79" s="158">
        <v>45443</v>
      </c>
      <c r="D79" s="158">
        <v>10700</v>
      </c>
      <c r="E79" s="158">
        <v>26508</v>
      </c>
      <c r="F79" s="158">
        <v>39701</v>
      </c>
      <c r="G79" s="158">
        <v>39900</v>
      </c>
      <c r="H79" s="158">
        <v>43179</v>
      </c>
      <c r="I79" s="159">
        <f>IFERROR(H79/G79-1,"-")</f>
        <v>8.2180451127819465E-2</v>
      </c>
      <c r="J79" s="160">
        <f>IFERROR(H79/C79-1,"-")</f>
        <v>-4.9820654446229296E-2</v>
      </c>
      <c r="K79" s="159">
        <f>H79/H$8</f>
        <v>7.6638410257502509E-2</v>
      </c>
      <c r="L79" s="158">
        <v>175043</v>
      </c>
      <c r="M79" s="158">
        <v>52662</v>
      </c>
      <c r="N79" s="158">
        <v>75017</v>
      </c>
      <c r="O79" s="158">
        <v>177815</v>
      </c>
      <c r="P79" s="158">
        <v>185055</v>
      </c>
      <c r="Q79" s="158">
        <v>194018</v>
      </c>
      <c r="R79" s="159">
        <f>IFERROR(Q79/P79-1,"-")</f>
        <v>4.8434249277241825E-2</v>
      </c>
      <c r="S79" s="160">
        <f>IFERROR(Q79/L79-1,"-")</f>
        <v>0.10840193552441391</v>
      </c>
      <c r="T79" s="159">
        <f>Q79/Q$8</f>
        <v>7.3641963218872453E-2</v>
      </c>
      <c r="U79" s="158">
        <v>220486</v>
      </c>
      <c r="V79" s="158">
        <v>101525</v>
      </c>
      <c r="W79" s="158">
        <v>217516</v>
      </c>
      <c r="X79" s="158">
        <v>224955</v>
      </c>
      <c r="Y79" s="158">
        <v>237197</v>
      </c>
      <c r="Z79" s="159">
        <f>IFERROR(Y79/X79-1,"-")</f>
        <v>5.441977284345767E-2</v>
      </c>
      <c r="AA79" s="160">
        <f t="shared" si="67"/>
        <v>7.5791660241466552E-2</v>
      </c>
      <c r="AB79" s="159">
        <f>Y79/Y$8</f>
        <v>7.4169862390025834E-2</v>
      </c>
    </row>
    <row r="80" spans="1:28" x14ac:dyDescent="0.25">
      <c r="A80" s="56"/>
      <c r="B80" s="162" t="s">
        <v>103</v>
      </c>
      <c r="C80" s="163">
        <v>15514</v>
      </c>
      <c r="D80" s="163">
        <v>4497</v>
      </c>
      <c r="E80" s="163">
        <v>16691</v>
      </c>
      <c r="F80" s="163">
        <v>24487</v>
      </c>
      <c r="G80" s="163">
        <v>25295</v>
      </c>
      <c r="H80" s="163">
        <v>22887</v>
      </c>
      <c r="I80" s="164">
        <f>IFERROR(H80/G80-1,"-")</f>
        <v>-9.5196679185609812E-2</v>
      </c>
      <c r="J80" s="165">
        <f>IFERROR(H80/C80-1,"-")</f>
        <v>0.47524816294959393</v>
      </c>
      <c r="K80" s="164">
        <f>H80/H$8</f>
        <v>4.0622137973632087E-2</v>
      </c>
      <c r="L80" s="163">
        <v>22398</v>
      </c>
      <c r="M80" s="163">
        <v>8348</v>
      </c>
      <c r="N80" s="163">
        <v>16350</v>
      </c>
      <c r="O80" s="163">
        <v>27645</v>
      </c>
      <c r="P80" s="163">
        <v>23534</v>
      </c>
      <c r="Q80" s="163">
        <v>35427</v>
      </c>
      <c r="R80" s="164">
        <f>IFERROR(Q80/P80-1,"-")</f>
        <v>0.50535395597858423</v>
      </c>
      <c r="S80" s="165">
        <f>IFERROR(Q80/L80-1,"-")</f>
        <v>0.58170372354674527</v>
      </c>
      <c r="T80" s="164">
        <f>Q80/Q$8</f>
        <v>1.344676180021954E-2</v>
      </c>
      <c r="U80" s="163">
        <v>37912</v>
      </c>
      <c r="V80" s="163">
        <v>33041</v>
      </c>
      <c r="W80" s="163">
        <v>52132</v>
      </c>
      <c r="X80" s="163">
        <v>48829</v>
      </c>
      <c r="Y80" s="163">
        <v>58314</v>
      </c>
      <c r="Z80" s="164">
        <f>IFERROR(Y80/X80-1,"-")</f>
        <v>0.19424931905220255</v>
      </c>
      <c r="AA80" s="165">
        <f t="shared" si="67"/>
        <v>0.53814095800801853</v>
      </c>
      <c r="AB80" s="164">
        <f>Y80/Y$8</f>
        <v>1.8234384732572363E-2</v>
      </c>
    </row>
    <row r="81" spans="1:28" x14ac:dyDescent="0.25">
      <c r="A81" s="56"/>
      <c r="B81" s="162" t="s">
        <v>100</v>
      </c>
      <c r="C81" s="163">
        <v>29929</v>
      </c>
      <c r="D81" s="163">
        <v>6203</v>
      </c>
      <c r="E81" s="163">
        <v>9817</v>
      </c>
      <c r="F81" s="163">
        <v>15214</v>
      </c>
      <c r="G81" s="163">
        <v>14605</v>
      </c>
      <c r="H81" s="163">
        <v>20292</v>
      </c>
      <c r="I81" s="164">
        <f>IFERROR(H81/G81-1,"-")</f>
        <v>0.38938719616569673</v>
      </c>
      <c r="J81" s="165">
        <f>IFERROR(H81/C81-1,"-")</f>
        <v>-0.32199538908750713</v>
      </c>
      <c r="K81" s="164">
        <f>H81/H$8</f>
        <v>3.6016272283870415E-2</v>
      </c>
      <c r="L81" s="163">
        <v>152645</v>
      </c>
      <c r="M81" s="163">
        <v>44314</v>
      </c>
      <c r="N81" s="163">
        <v>58667</v>
      </c>
      <c r="O81" s="163">
        <v>150170</v>
      </c>
      <c r="P81" s="163">
        <v>161521</v>
      </c>
      <c r="Q81" s="163">
        <v>158591</v>
      </c>
      <c r="R81" s="164">
        <f>IFERROR(Q81/P81-1,"-")</f>
        <v>-1.814005609177749E-2</v>
      </c>
      <c r="S81" s="165">
        <f>IFERROR(Q81/L81-1,"-")</f>
        <v>3.8953126535425264E-2</v>
      </c>
      <c r="T81" s="164">
        <f>Q81/Q$8</f>
        <v>6.0195201418652915E-2</v>
      </c>
      <c r="U81" s="163">
        <v>182574</v>
      </c>
      <c r="V81" s="163">
        <v>68484</v>
      </c>
      <c r="W81" s="163">
        <v>165384</v>
      </c>
      <c r="X81" s="163">
        <v>176126</v>
      </c>
      <c r="Y81" s="163">
        <v>178883</v>
      </c>
      <c r="Z81" s="164">
        <f>IFERROR(Y81/X81-1,"-")</f>
        <v>1.565356619692726E-2</v>
      </c>
      <c r="AA81" s="165">
        <f t="shared" si="67"/>
        <v>-2.0216460175052298E-2</v>
      </c>
      <c r="AB81" s="164">
        <f>Y81/Y$8</f>
        <v>5.5935477657453478E-2</v>
      </c>
    </row>
    <row r="82" spans="1:28" x14ac:dyDescent="0.25">
      <c r="A82" s="56"/>
      <c r="B82" s="157" t="s">
        <v>107</v>
      </c>
      <c r="C82" s="158">
        <v>53746</v>
      </c>
      <c r="D82" s="158">
        <v>16554</v>
      </c>
      <c r="E82" s="158">
        <v>16707</v>
      </c>
      <c r="F82" s="158">
        <v>35758</v>
      </c>
      <c r="G82" s="158">
        <v>37693</v>
      </c>
      <c r="H82" s="158">
        <v>43972</v>
      </c>
      <c r="I82" s="159">
        <f>IFERROR(H82/G82-1,"-")</f>
        <v>0.16658265460430322</v>
      </c>
      <c r="J82" s="160">
        <f>IFERROR(H82/C82-1,"-")</f>
        <v>-0.18185539388977789</v>
      </c>
      <c r="K82" s="159">
        <f>H82/H$8</f>
        <v>7.8045906015491329E-2</v>
      </c>
      <c r="L82" s="158">
        <v>199503</v>
      </c>
      <c r="M82" s="158">
        <v>67560</v>
      </c>
      <c r="N82" s="158">
        <v>49331</v>
      </c>
      <c r="O82" s="158">
        <v>170396</v>
      </c>
      <c r="P82" s="158">
        <v>224500</v>
      </c>
      <c r="Q82" s="158">
        <v>276023</v>
      </c>
      <c r="R82" s="159">
        <f>IFERROR(Q82/P82-1,"-")</f>
        <v>0.2295011135857461</v>
      </c>
      <c r="S82" s="160">
        <f>IFERROR(Q82/L82-1,"-")</f>
        <v>0.38355312952687437</v>
      </c>
      <c r="T82" s="159">
        <f>Q82/Q$8</f>
        <v>0.10476798860705105</v>
      </c>
      <c r="U82" s="158">
        <v>253249</v>
      </c>
      <c r="V82" s="158">
        <v>66038</v>
      </c>
      <c r="W82" s="158">
        <v>206154</v>
      </c>
      <c r="X82" s="158">
        <v>262193</v>
      </c>
      <c r="Y82" s="158">
        <v>319995</v>
      </c>
      <c r="Z82" s="159">
        <f>IFERROR(Y82/X82-1,"-")</f>
        <v>0.22045592368980094</v>
      </c>
      <c r="AA82" s="160">
        <f t="shared" si="67"/>
        <v>0.26355878996560689</v>
      </c>
      <c r="AB82" s="159">
        <f>Y82/Y$8</f>
        <v>0.1000602246887453</v>
      </c>
    </row>
    <row r="83" spans="1:28" s="56" customFormat="1" x14ac:dyDescent="0.25">
      <c r="B83" s="162" t="s">
        <v>110</v>
      </c>
      <c r="C83" s="163">
        <v>6978</v>
      </c>
      <c r="D83" s="163">
        <v>2224</v>
      </c>
      <c r="E83" s="163">
        <v>1949</v>
      </c>
      <c r="F83" s="163">
        <v>4027</v>
      </c>
      <c r="G83" s="163">
        <v>5120</v>
      </c>
      <c r="H83" s="163">
        <v>6588</v>
      </c>
      <c r="I83" s="164">
        <f t="shared" ref="I83:I90" si="68">IFERROR(H83/G83-1,"-")</f>
        <v>0.28671874999999991</v>
      </c>
      <c r="J83" s="165">
        <f t="shared" ref="J83:J90" si="69">IFERROR(H83/C83-1,"-")</f>
        <v>-5.5889939810834011E-2</v>
      </c>
      <c r="K83" s="164">
        <f t="shared" ref="K83:K90" si="70">H83/H$8</f>
        <v>1.1693041681753316E-2</v>
      </c>
      <c r="L83" s="163">
        <v>39428</v>
      </c>
      <c r="M83" s="163">
        <v>13920</v>
      </c>
      <c r="N83" s="163">
        <v>3523</v>
      </c>
      <c r="O83" s="163">
        <v>40046</v>
      </c>
      <c r="P83" s="163">
        <v>52990</v>
      </c>
      <c r="Q83" s="163">
        <v>64151</v>
      </c>
      <c r="R83" s="164">
        <f t="shared" ref="R83:R90" si="71">IFERROR(Q83/P83-1,"-")</f>
        <v>0.21062464615965282</v>
      </c>
      <c r="S83" s="165">
        <f t="shared" ref="S83:S90" si="72">IFERROR(Q83/L83-1,"-")</f>
        <v>0.62704169625646755</v>
      </c>
      <c r="T83" s="164">
        <f t="shared" ref="T83:T90" si="73">Q83/Q$8</f>
        <v>2.4349315952405894E-2</v>
      </c>
      <c r="U83" s="163">
        <v>46406</v>
      </c>
      <c r="V83" s="163">
        <v>5472</v>
      </c>
      <c r="W83" s="163">
        <v>44073</v>
      </c>
      <c r="X83" s="163">
        <v>58110</v>
      </c>
      <c r="Y83" s="163">
        <v>70739</v>
      </c>
      <c r="Z83" s="164">
        <f t="shared" ref="Z83:Z90" si="74">IFERROR(Y83/X83-1,"-")</f>
        <v>0.21732920323524341</v>
      </c>
      <c r="AA83" s="165">
        <f t="shared" si="67"/>
        <v>0.52435029953023315</v>
      </c>
      <c r="AB83" s="164">
        <f t="shared" ref="AB83:AB90" si="75">Y83/Y$8</f>
        <v>2.2119596350746586E-2</v>
      </c>
    </row>
    <row r="84" spans="1:28" s="56" customFormat="1" x14ac:dyDescent="0.25">
      <c r="B84" s="162" t="s">
        <v>113</v>
      </c>
      <c r="C84" s="163">
        <v>14550</v>
      </c>
      <c r="D84" s="163">
        <v>4799</v>
      </c>
      <c r="E84" s="163">
        <v>3436</v>
      </c>
      <c r="F84" s="163">
        <v>8884</v>
      </c>
      <c r="G84" s="163">
        <v>10047</v>
      </c>
      <c r="H84" s="163">
        <v>10506</v>
      </c>
      <c r="I84" s="164">
        <f t="shared" si="68"/>
        <v>4.5685279187817285E-2</v>
      </c>
      <c r="J84" s="165">
        <f t="shared" si="69"/>
        <v>-0.27793814432989694</v>
      </c>
      <c r="K84" s="164">
        <f t="shared" si="70"/>
        <v>1.8647100168260527E-2</v>
      </c>
      <c r="L84" s="163">
        <v>87341</v>
      </c>
      <c r="M84" s="163">
        <v>25360</v>
      </c>
      <c r="N84" s="163">
        <v>13631</v>
      </c>
      <c r="O84" s="163">
        <v>57389</v>
      </c>
      <c r="P84" s="163">
        <v>67461</v>
      </c>
      <c r="Q84" s="163">
        <v>75520</v>
      </c>
      <c r="R84" s="164">
        <f t="shared" si="71"/>
        <v>0.11946161485895557</v>
      </c>
      <c r="S84" s="165">
        <f t="shared" si="72"/>
        <v>-0.13534308056926303</v>
      </c>
      <c r="T84" s="164">
        <f t="shared" si="73"/>
        <v>2.8664562371992535E-2</v>
      </c>
      <c r="U84" s="163">
        <v>101891</v>
      </c>
      <c r="V84" s="163">
        <v>17067</v>
      </c>
      <c r="W84" s="163">
        <v>66273</v>
      </c>
      <c r="X84" s="163">
        <v>77508</v>
      </c>
      <c r="Y84" s="163">
        <v>86026</v>
      </c>
      <c r="Z84" s="164">
        <f t="shared" si="74"/>
        <v>0.1098983330752954</v>
      </c>
      <c r="AA84" s="165">
        <f t="shared" si="67"/>
        <v>-0.15570560697215652</v>
      </c>
      <c r="AB84" s="164">
        <f t="shared" si="75"/>
        <v>2.6899735586724802E-2</v>
      </c>
    </row>
    <row r="85" spans="1:28" x14ac:dyDescent="0.25">
      <c r="A85" s="56"/>
      <c r="B85" s="162" t="s">
        <v>116</v>
      </c>
      <c r="C85" s="163">
        <v>3941</v>
      </c>
      <c r="D85" s="163">
        <v>1395</v>
      </c>
      <c r="E85" s="163">
        <v>3495</v>
      </c>
      <c r="F85" s="163">
        <v>4488</v>
      </c>
      <c r="G85" s="163">
        <v>4114</v>
      </c>
      <c r="H85" s="163">
        <v>4421</v>
      </c>
      <c r="I85" s="164">
        <f t="shared" si="68"/>
        <v>7.4623237724841918E-2</v>
      </c>
      <c r="J85" s="165">
        <f t="shared" si="69"/>
        <v>0.12179649835067252</v>
      </c>
      <c r="K85" s="164">
        <f t="shared" si="70"/>
        <v>7.8468332232895285E-3</v>
      </c>
      <c r="L85" s="163">
        <v>11499</v>
      </c>
      <c r="M85" s="163">
        <v>4325</v>
      </c>
      <c r="N85" s="163">
        <v>6321</v>
      </c>
      <c r="O85" s="163">
        <v>14433</v>
      </c>
      <c r="P85" s="163">
        <v>22774</v>
      </c>
      <c r="Q85" s="163">
        <v>35467</v>
      </c>
      <c r="R85" s="164">
        <f t="shared" si="71"/>
        <v>0.55734609642574862</v>
      </c>
      <c r="S85" s="165">
        <f t="shared" si="72"/>
        <v>2.0843551613183755</v>
      </c>
      <c r="T85" s="164">
        <f t="shared" si="73"/>
        <v>1.3461944301475891E-2</v>
      </c>
      <c r="U85" s="163">
        <v>15440</v>
      </c>
      <c r="V85" s="163">
        <v>9816</v>
      </c>
      <c r="W85" s="163">
        <v>18921</v>
      </c>
      <c r="X85" s="163">
        <v>26888</v>
      </c>
      <c r="Y85" s="163">
        <v>39888</v>
      </c>
      <c r="Z85" s="164">
        <f t="shared" si="74"/>
        <v>0.48348705742338582</v>
      </c>
      <c r="AA85" s="165">
        <f t="shared" si="67"/>
        <v>1.5834196891191712</v>
      </c>
      <c r="AB85" s="164">
        <f t="shared" si="75"/>
        <v>1.2472701893419187E-2</v>
      </c>
    </row>
    <row r="86" spans="1:28" x14ac:dyDescent="0.25">
      <c r="A86" s="56"/>
      <c r="B86" s="162" t="s">
        <v>123</v>
      </c>
      <c r="C86" s="163">
        <v>1516</v>
      </c>
      <c r="D86" s="163">
        <v>246</v>
      </c>
      <c r="E86" s="163">
        <v>345</v>
      </c>
      <c r="F86" s="163">
        <v>845</v>
      </c>
      <c r="G86" s="163">
        <v>806</v>
      </c>
      <c r="H86" s="163">
        <v>1051</v>
      </c>
      <c r="I86" s="164">
        <f t="shared" si="68"/>
        <v>0.30397022332506207</v>
      </c>
      <c r="J86" s="165">
        <f t="shared" si="69"/>
        <v>-0.30672823218997358</v>
      </c>
      <c r="K86" s="164">
        <f t="shared" si="70"/>
        <v>1.8654199768553031E-3</v>
      </c>
      <c r="L86" s="163">
        <v>3240</v>
      </c>
      <c r="M86" s="163">
        <v>1093</v>
      </c>
      <c r="N86" s="163">
        <v>1428</v>
      </c>
      <c r="O86" s="163">
        <v>3122</v>
      </c>
      <c r="P86" s="163">
        <v>4296</v>
      </c>
      <c r="Q86" s="163">
        <v>8016</v>
      </c>
      <c r="R86" s="164">
        <f t="shared" si="71"/>
        <v>0.86592178770949713</v>
      </c>
      <c r="S86" s="165">
        <f t="shared" si="72"/>
        <v>1.4740740740740739</v>
      </c>
      <c r="T86" s="164">
        <f t="shared" si="73"/>
        <v>3.0425732517729365E-3</v>
      </c>
      <c r="U86" s="163">
        <v>4756</v>
      </c>
      <c r="V86" s="163">
        <v>1773</v>
      </c>
      <c r="W86" s="163">
        <v>3967</v>
      </c>
      <c r="X86" s="163">
        <v>5102</v>
      </c>
      <c r="Y86" s="163">
        <v>9067</v>
      </c>
      <c r="Z86" s="164">
        <f t="shared" si="74"/>
        <v>0.77714621716973742</v>
      </c>
      <c r="AA86" s="165">
        <f t="shared" si="67"/>
        <v>0.90643397813288473</v>
      </c>
      <c r="AB86" s="164">
        <f t="shared" si="75"/>
        <v>2.8351882287312416E-3</v>
      </c>
    </row>
    <row r="87" spans="1:28" x14ac:dyDescent="0.25">
      <c r="A87" s="56"/>
      <c r="B87" s="162" t="s">
        <v>119</v>
      </c>
      <c r="C87" s="163">
        <v>801</v>
      </c>
      <c r="D87" s="163">
        <v>188</v>
      </c>
      <c r="E87" s="163">
        <v>331</v>
      </c>
      <c r="F87" s="163">
        <v>685</v>
      </c>
      <c r="G87" s="163">
        <v>543</v>
      </c>
      <c r="H87" s="163">
        <v>562</v>
      </c>
      <c r="I87" s="164">
        <f t="shared" si="68"/>
        <v>3.4990791896869267E-2</v>
      </c>
      <c r="J87" s="165">
        <f t="shared" si="69"/>
        <v>-0.29837702871410732</v>
      </c>
      <c r="K87" s="164">
        <f t="shared" si="70"/>
        <v>9.9749384109674619E-4</v>
      </c>
      <c r="L87" s="163">
        <v>3623</v>
      </c>
      <c r="M87" s="163">
        <v>1411</v>
      </c>
      <c r="N87" s="163">
        <v>1899</v>
      </c>
      <c r="O87" s="163">
        <v>2962</v>
      </c>
      <c r="P87" s="163">
        <v>4028</v>
      </c>
      <c r="Q87" s="163">
        <v>5211</v>
      </c>
      <c r="R87" s="164">
        <f t="shared" si="71"/>
        <v>0.29369414101290969</v>
      </c>
      <c r="S87" s="165">
        <f t="shared" si="72"/>
        <v>0.4383107921611924</v>
      </c>
      <c r="T87" s="164">
        <f t="shared" si="73"/>
        <v>1.9779003511712539E-3</v>
      </c>
      <c r="U87" s="163">
        <v>4424</v>
      </c>
      <c r="V87" s="163">
        <v>2230</v>
      </c>
      <c r="W87" s="163">
        <v>3647</v>
      </c>
      <c r="X87" s="163">
        <v>4571</v>
      </c>
      <c r="Y87" s="163">
        <v>5773</v>
      </c>
      <c r="Z87" s="164">
        <f t="shared" si="74"/>
        <v>0.26296215270181578</v>
      </c>
      <c r="AA87" s="165">
        <f t="shared" si="67"/>
        <v>0.30492766726943943</v>
      </c>
      <c r="AB87" s="164">
        <f t="shared" si="75"/>
        <v>1.8051771969190976E-3</v>
      </c>
    </row>
    <row r="88" spans="1:28" x14ac:dyDescent="0.25">
      <c r="A88" s="56"/>
      <c r="B88" s="162" t="s">
        <v>128</v>
      </c>
      <c r="C88" s="163">
        <v>642</v>
      </c>
      <c r="D88" s="163">
        <v>282</v>
      </c>
      <c r="E88" s="163">
        <v>120</v>
      </c>
      <c r="F88" s="163">
        <v>282</v>
      </c>
      <c r="G88" s="163">
        <v>306</v>
      </c>
      <c r="H88" s="163">
        <v>351</v>
      </c>
      <c r="I88" s="164">
        <f t="shared" si="68"/>
        <v>0.14705882352941169</v>
      </c>
      <c r="J88" s="165">
        <f t="shared" si="69"/>
        <v>-0.45327102803738317</v>
      </c>
      <c r="K88" s="164">
        <f t="shared" si="70"/>
        <v>6.2298992566718495E-4</v>
      </c>
      <c r="L88" s="163">
        <v>1953</v>
      </c>
      <c r="M88" s="163">
        <v>1415</v>
      </c>
      <c r="N88" s="163">
        <v>87</v>
      </c>
      <c r="O88" s="163">
        <v>1710</v>
      </c>
      <c r="P88" s="163">
        <v>2258</v>
      </c>
      <c r="Q88" s="163">
        <v>2196</v>
      </c>
      <c r="R88" s="164">
        <f t="shared" si="71"/>
        <v>-2.7457927369353374E-2</v>
      </c>
      <c r="S88" s="165">
        <f t="shared" si="72"/>
        <v>0.12442396313364057</v>
      </c>
      <c r="T88" s="164">
        <f t="shared" si="73"/>
        <v>8.3351931897372364E-4</v>
      </c>
      <c r="U88" s="163">
        <v>2595</v>
      </c>
      <c r="V88" s="163">
        <v>207</v>
      </c>
      <c r="W88" s="163">
        <v>1992</v>
      </c>
      <c r="X88" s="163">
        <v>2564</v>
      </c>
      <c r="Y88" s="163">
        <v>2547</v>
      </c>
      <c r="Z88" s="164">
        <f t="shared" si="74"/>
        <v>-6.6302652106083881E-3</v>
      </c>
      <c r="AA88" s="165">
        <f t="shared" si="67"/>
        <v>-1.8497109826589586E-2</v>
      </c>
      <c r="AB88" s="164">
        <f t="shared" si="75"/>
        <v>7.9642929508971793E-4</v>
      </c>
    </row>
    <row r="89" spans="1:28" x14ac:dyDescent="0.25">
      <c r="A89" s="56"/>
      <c r="B89" s="162" t="s">
        <v>131</v>
      </c>
      <c r="C89" s="163">
        <v>1559</v>
      </c>
      <c r="D89" s="163">
        <v>389</v>
      </c>
      <c r="E89" s="163">
        <v>139</v>
      </c>
      <c r="F89" s="163">
        <v>417</v>
      </c>
      <c r="G89" s="163">
        <v>408</v>
      </c>
      <c r="H89" s="163">
        <v>387</v>
      </c>
      <c r="I89" s="164">
        <f t="shared" si="68"/>
        <v>-5.1470588235294157E-2</v>
      </c>
      <c r="J89" s="165">
        <f t="shared" si="69"/>
        <v>-0.75176395125080187</v>
      </c>
      <c r="K89" s="164">
        <f t="shared" si="70"/>
        <v>6.8688632829971667E-4</v>
      </c>
      <c r="L89" s="163">
        <v>2482</v>
      </c>
      <c r="M89" s="163">
        <v>1895</v>
      </c>
      <c r="N89" s="163">
        <v>147</v>
      </c>
      <c r="O89" s="163">
        <v>1354</v>
      </c>
      <c r="P89" s="163">
        <v>2179</v>
      </c>
      <c r="Q89" s="163">
        <v>2731</v>
      </c>
      <c r="R89" s="164">
        <f t="shared" si="71"/>
        <v>0.25332721431849481</v>
      </c>
      <c r="S89" s="165">
        <f t="shared" si="72"/>
        <v>0.10032232070910552</v>
      </c>
      <c r="T89" s="164">
        <f t="shared" si="73"/>
        <v>1.0365852732774313E-3</v>
      </c>
      <c r="U89" s="163">
        <v>4041</v>
      </c>
      <c r="V89" s="163">
        <v>286</v>
      </c>
      <c r="W89" s="163">
        <v>1771</v>
      </c>
      <c r="X89" s="163">
        <v>2587</v>
      </c>
      <c r="Y89" s="163">
        <v>3118</v>
      </c>
      <c r="Z89" s="164">
        <f t="shared" si="74"/>
        <v>0.20525705450328569</v>
      </c>
      <c r="AA89" s="165">
        <f t="shared" si="67"/>
        <v>-0.2284088097005692</v>
      </c>
      <c r="AB89" s="164">
        <f t="shared" si="75"/>
        <v>9.7497704832734215E-4</v>
      </c>
    </row>
    <row r="90" spans="1:28" x14ac:dyDescent="0.25">
      <c r="A90" s="56"/>
      <c r="B90" s="168" t="s">
        <v>145</v>
      </c>
      <c r="C90" s="169">
        <f t="shared" ref="C90:H90" si="76">C82-SUM(C83:C89)</f>
        <v>23759</v>
      </c>
      <c r="D90" s="169">
        <f t="shared" si="76"/>
        <v>7031</v>
      </c>
      <c r="E90" s="169">
        <f t="shared" si="76"/>
        <v>6892</v>
      </c>
      <c r="F90" s="169">
        <f t="shared" si="76"/>
        <v>16130</v>
      </c>
      <c r="G90" s="169">
        <f t="shared" si="76"/>
        <v>16349</v>
      </c>
      <c r="H90" s="169">
        <f t="shared" si="76"/>
        <v>20106</v>
      </c>
      <c r="I90" s="170">
        <f t="shared" si="68"/>
        <v>0.22979998776683597</v>
      </c>
      <c r="J90" s="171">
        <f t="shared" si="69"/>
        <v>-0.15375226230060191</v>
      </c>
      <c r="K90" s="170">
        <f t="shared" si="70"/>
        <v>3.5686140870269001E-2</v>
      </c>
      <c r="L90" s="169">
        <f t="shared" ref="L90:Q90" si="77">L82-SUM(L83:L89)</f>
        <v>49937</v>
      </c>
      <c r="M90" s="169">
        <f t="shared" si="77"/>
        <v>18141</v>
      </c>
      <c r="N90" s="169">
        <f t="shared" si="77"/>
        <v>22295</v>
      </c>
      <c r="O90" s="169">
        <f t="shared" si="77"/>
        <v>49380</v>
      </c>
      <c r="P90" s="169">
        <f t="shared" si="77"/>
        <v>68514</v>
      </c>
      <c r="Q90" s="169">
        <f t="shared" si="77"/>
        <v>82731</v>
      </c>
      <c r="R90" s="170">
        <f t="shared" si="71"/>
        <v>0.20750503546720389</v>
      </c>
      <c r="S90" s="171">
        <f t="shared" si="72"/>
        <v>0.65670745138874986</v>
      </c>
      <c r="T90" s="170">
        <f t="shared" si="73"/>
        <v>3.1401587785981393E-2</v>
      </c>
      <c r="U90" s="169">
        <f>U82-SUM(U83:U89)</f>
        <v>73696</v>
      </c>
      <c r="V90" s="169">
        <f>V82-SUM(V83:V89)</f>
        <v>29187</v>
      </c>
      <c r="W90" s="169">
        <f>W82-SUM(W83:W89)</f>
        <v>65510</v>
      </c>
      <c r="X90" s="169">
        <f>X82-SUM(X83:X89)</f>
        <v>84863</v>
      </c>
      <c r="Y90" s="169">
        <f>Y82-SUM(Y83:Y89)</f>
        <v>102837</v>
      </c>
      <c r="Z90" s="170">
        <f t="shared" si="74"/>
        <v>0.211800195609394</v>
      </c>
      <c r="AA90" s="171">
        <f t="shared" si="67"/>
        <v>0.39542173252279644</v>
      </c>
      <c r="AB90" s="170">
        <f t="shared" si="75"/>
        <v>3.2156419088787323E-2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9488</v>
      </c>
      <c r="D92" s="176">
        <f t="shared" si="78"/>
        <v>4061</v>
      </c>
      <c r="E92" s="176">
        <f t="shared" si="78"/>
        <v>0</v>
      </c>
      <c r="F92" s="176">
        <f t="shared" si="78"/>
        <v>2892</v>
      </c>
      <c r="G92" s="176">
        <f t="shared" si="78"/>
        <v>4491</v>
      </c>
      <c r="H92" s="176">
        <f t="shared" si="78"/>
        <v>5405</v>
      </c>
      <c r="I92" s="177">
        <f>IFERROR(H92/G92-1,"-")</f>
        <v>0.20351814740592289</v>
      </c>
      <c r="J92" s="177">
        <f>IFERROR(H92/C92-1,"-")</f>
        <v>-0.43033305227655982</v>
      </c>
      <c r="K92" s="177">
        <f>H92/H$8</f>
        <v>9.5933348952453971E-3</v>
      </c>
      <c r="L92" s="176">
        <f t="shared" ref="L92:Q92" si="79">L93+L96</f>
        <v>29935</v>
      </c>
      <c r="M92" s="176">
        <f t="shared" si="79"/>
        <v>8693</v>
      </c>
      <c r="N92" s="176">
        <f t="shared" si="79"/>
        <v>0</v>
      </c>
      <c r="O92" s="176">
        <f t="shared" si="79"/>
        <v>22120</v>
      </c>
      <c r="P92" s="176">
        <f t="shared" si="79"/>
        <v>30713</v>
      </c>
      <c r="Q92" s="176">
        <f t="shared" si="79"/>
        <v>36372</v>
      </c>
      <c r="R92" s="177">
        <f>IFERROR(Q92/P92-1,"-")</f>
        <v>0.18425422459544816</v>
      </c>
      <c r="S92" s="177">
        <f>IFERROR(Q92/L92-1,"-")</f>
        <v>0.21503257056956748</v>
      </c>
      <c r="T92" s="177">
        <f>Q92/Q$8</f>
        <v>1.3805448392400855E-2</v>
      </c>
      <c r="U92" s="176">
        <f>U93+U96</f>
        <v>39423</v>
      </c>
      <c r="V92" s="176">
        <f>V93+V96</f>
        <v>21073</v>
      </c>
      <c r="W92" s="176">
        <f>W93+W96</f>
        <v>37456</v>
      </c>
      <c r="X92" s="176">
        <f>X93+X96</f>
        <v>44189</v>
      </c>
      <c r="Y92" s="176">
        <f>Y93+Y96</f>
        <v>41777</v>
      </c>
      <c r="Z92" s="177">
        <f>IFERROR(Y92/X92-1,"-")</f>
        <v>-5.4583719930299424E-2</v>
      </c>
      <c r="AA92" s="177">
        <f t="shared" ref="AA92:AA104" si="80">IFERROR(Y92/U92-1,"-")</f>
        <v>5.9711336022119088E-2</v>
      </c>
      <c r="AB92" s="177">
        <f>Y92/Y$8</f>
        <v>1.306337913661686E-2</v>
      </c>
    </row>
    <row r="93" spans="1:28" x14ac:dyDescent="0.25">
      <c r="A93" s="56"/>
      <c r="B93" s="157" t="s">
        <v>97</v>
      </c>
      <c r="C93" s="158">
        <v>6625</v>
      </c>
      <c r="D93" s="158">
        <v>2731</v>
      </c>
      <c r="E93" s="158">
        <v>0</v>
      </c>
      <c r="F93" s="158">
        <v>2345</v>
      </c>
      <c r="G93" s="158">
        <v>3131</v>
      </c>
      <c r="H93" s="158">
        <v>3940</v>
      </c>
      <c r="I93" s="159">
        <f>IFERROR(H93/G93-1,"-")</f>
        <v>0.25838390290641966</v>
      </c>
      <c r="J93" s="160">
        <f>IFERROR(H93/C93-1,"-")</f>
        <v>-0.4052830188679245</v>
      </c>
      <c r="K93" s="159">
        <f>H93/H$8</f>
        <v>6.9931062881159788E-3</v>
      </c>
      <c r="L93" s="158">
        <v>19633</v>
      </c>
      <c r="M93" s="158">
        <v>4723</v>
      </c>
      <c r="N93" s="158">
        <v>0</v>
      </c>
      <c r="O93" s="158">
        <v>15738</v>
      </c>
      <c r="P93" s="158">
        <v>20171</v>
      </c>
      <c r="Q93" s="158">
        <v>22213</v>
      </c>
      <c r="R93" s="159">
        <f>IFERROR(Q93/P93-1,"-")</f>
        <v>0.10123444549105143</v>
      </c>
      <c r="S93" s="160">
        <f>IFERROR(Q93/L93-1,"-")</f>
        <v>0.13141139917485867</v>
      </c>
      <c r="T93" s="159">
        <f>Q93/Q$8</f>
        <v>8.431222510183663E-3</v>
      </c>
      <c r="U93" s="158">
        <v>26258</v>
      </c>
      <c r="V93" s="158">
        <v>13958</v>
      </c>
      <c r="W93" s="158">
        <v>24786</v>
      </c>
      <c r="X93" s="158">
        <v>29860</v>
      </c>
      <c r="Y93" s="158">
        <v>26153</v>
      </c>
      <c r="Z93" s="159">
        <f>IFERROR(Y93/X93-1,"-")</f>
        <v>-0.12414601473543196</v>
      </c>
      <c r="AA93" s="160">
        <f t="shared" si="80"/>
        <v>-3.9987813237870595E-3</v>
      </c>
      <c r="AB93" s="159">
        <f>Y93/Y$8</f>
        <v>8.1778623299887682E-3</v>
      </c>
    </row>
    <row r="94" spans="1:28" x14ac:dyDescent="0.25">
      <c r="A94" s="56"/>
      <c r="B94" s="162" t="s">
        <v>103</v>
      </c>
      <c r="C94" s="163">
        <v>4918</v>
      </c>
      <c r="D94" s="163">
        <v>2063</v>
      </c>
      <c r="E94" s="163">
        <v>0</v>
      </c>
      <c r="F94" s="163">
        <v>1741</v>
      </c>
      <c r="G94" s="163">
        <v>2207</v>
      </c>
      <c r="H94" s="163">
        <v>2841</v>
      </c>
      <c r="I94" s="164">
        <f>IFERROR(H94/G94-1,"-")</f>
        <v>0.28726778432260991</v>
      </c>
      <c r="J94" s="165">
        <f>IFERROR(H94/C94-1,"-")</f>
        <v>-0.42232614884099229</v>
      </c>
      <c r="K94" s="164">
        <f>H94/H$8</f>
        <v>5.0424911077506336E-3</v>
      </c>
      <c r="L94" s="163">
        <v>7992</v>
      </c>
      <c r="M94" s="163">
        <v>2176</v>
      </c>
      <c r="N94" s="163">
        <v>0</v>
      </c>
      <c r="O94" s="163">
        <v>6916</v>
      </c>
      <c r="P94" s="163">
        <v>4680</v>
      </c>
      <c r="Q94" s="163">
        <v>5361</v>
      </c>
      <c r="R94" s="164">
        <f>IFERROR(Q94/P94-1,"-")</f>
        <v>0.14551282051282044</v>
      </c>
      <c r="S94" s="165">
        <f>IFERROR(Q94/L94-1,"-")</f>
        <v>-0.32920420420420415</v>
      </c>
      <c r="T94" s="164">
        <f>Q94/Q$8</f>
        <v>2.0348347308825738E-3</v>
      </c>
      <c r="U94" s="163">
        <v>12910</v>
      </c>
      <c r="V94" s="163">
        <v>7014</v>
      </c>
      <c r="W94" s="163">
        <v>11891</v>
      </c>
      <c r="X94" s="163">
        <v>9535</v>
      </c>
      <c r="Y94" s="163">
        <v>8202</v>
      </c>
      <c r="Z94" s="164">
        <f>IFERROR(Y94/X94-1,"-")</f>
        <v>-0.13980073413738858</v>
      </c>
      <c r="AA94" s="165">
        <f t="shared" si="80"/>
        <v>-0.36467854376452358</v>
      </c>
      <c r="AB94" s="164">
        <f>Y94/Y$8</f>
        <v>2.5647087076269598E-3</v>
      </c>
    </row>
    <row r="95" spans="1:28" x14ac:dyDescent="0.25">
      <c r="A95" s="56"/>
      <c r="B95" s="162" t="s">
        <v>100</v>
      </c>
      <c r="C95" s="163">
        <v>1707</v>
      </c>
      <c r="D95" s="163">
        <v>668</v>
      </c>
      <c r="E95" s="163">
        <v>0</v>
      </c>
      <c r="F95" s="163">
        <v>604</v>
      </c>
      <c r="G95" s="163">
        <v>924</v>
      </c>
      <c r="H95" s="163">
        <v>1099</v>
      </c>
      <c r="I95" s="164">
        <f>IFERROR(H95/G95-1,"-")</f>
        <v>0.18939393939393945</v>
      </c>
      <c r="J95" s="165">
        <f>IFERROR(H95/C95-1,"-")</f>
        <v>-0.35618043350908024</v>
      </c>
      <c r="K95" s="164">
        <f>H95/H$8</f>
        <v>1.9506151803653454E-3</v>
      </c>
      <c r="L95" s="163">
        <v>11641</v>
      </c>
      <c r="M95" s="163">
        <v>2547</v>
      </c>
      <c r="N95" s="163">
        <v>0</v>
      </c>
      <c r="O95" s="163">
        <v>8822</v>
      </c>
      <c r="P95" s="163">
        <v>15491</v>
      </c>
      <c r="Q95" s="163">
        <v>16852</v>
      </c>
      <c r="R95" s="164">
        <f>IFERROR(Q95/P95-1,"-")</f>
        <v>8.7857465625201803E-2</v>
      </c>
      <c r="S95" s="165">
        <f>IFERROR(Q95/L95-1,"-")</f>
        <v>0.44764195515849159</v>
      </c>
      <c r="T95" s="164">
        <f>Q95/Q$8</f>
        <v>6.3963877793010888E-3</v>
      </c>
      <c r="U95" s="163">
        <v>13348</v>
      </c>
      <c r="V95" s="163">
        <v>6944</v>
      </c>
      <c r="W95" s="163">
        <v>12895</v>
      </c>
      <c r="X95" s="163">
        <v>20325</v>
      </c>
      <c r="Y95" s="163">
        <v>17951</v>
      </c>
      <c r="Z95" s="164">
        <f>IFERROR(Y95/X95-1,"-")</f>
        <v>-0.11680196801968024</v>
      </c>
      <c r="AA95" s="165">
        <f t="shared" si="80"/>
        <v>0.34484566976326048</v>
      </c>
      <c r="AB95" s="164">
        <f>Y95/Y$8</f>
        <v>5.613153622361808E-3</v>
      </c>
    </row>
    <row r="96" spans="1:28" x14ac:dyDescent="0.25">
      <c r="A96" s="56"/>
      <c r="B96" s="157" t="s">
        <v>107</v>
      </c>
      <c r="C96" s="158">
        <v>2863</v>
      </c>
      <c r="D96" s="158">
        <v>1330</v>
      </c>
      <c r="E96" s="158">
        <v>0</v>
      </c>
      <c r="F96" s="158">
        <v>547</v>
      </c>
      <c r="G96" s="158">
        <v>1360</v>
      </c>
      <c r="H96" s="158">
        <v>1465</v>
      </c>
      <c r="I96" s="159">
        <f>IFERROR(H96/G96-1,"-")</f>
        <v>7.7205882352941124E-2</v>
      </c>
      <c r="J96" s="160">
        <f>IFERROR(H96/C96-1,"-")</f>
        <v>-0.48829898707649322</v>
      </c>
      <c r="K96" s="159">
        <f>H96/H$8</f>
        <v>2.6002286071294188E-3</v>
      </c>
      <c r="L96" s="158">
        <v>10302</v>
      </c>
      <c r="M96" s="158">
        <v>3970</v>
      </c>
      <c r="N96" s="158">
        <v>0</v>
      </c>
      <c r="O96" s="158">
        <v>6382</v>
      </c>
      <c r="P96" s="158">
        <v>10542</v>
      </c>
      <c r="Q96" s="158">
        <v>14159</v>
      </c>
      <c r="R96" s="159">
        <f>IFERROR(Q96/P96-1,"-")</f>
        <v>0.34310377537469172</v>
      </c>
      <c r="S96" s="160">
        <f>IFERROR(Q96/L96-1,"-")</f>
        <v>0.37439332168510964</v>
      </c>
      <c r="T96" s="159">
        <f>Q96/Q$8</f>
        <v>5.3742258822171915E-3</v>
      </c>
      <c r="U96" s="158">
        <v>13165</v>
      </c>
      <c r="V96" s="158">
        <v>7115</v>
      </c>
      <c r="W96" s="158">
        <v>12670</v>
      </c>
      <c r="X96" s="158">
        <v>14329</v>
      </c>
      <c r="Y96" s="158">
        <v>15624</v>
      </c>
      <c r="Z96" s="159">
        <f>IFERROR(Y96/X96-1,"-")</f>
        <v>9.0376160234489467E-2</v>
      </c>
      <c r="AA96" s="160">
        <f t="shared" si="80"/>
        <v>0.18678313710596273</v>
      </c>
      <c r="AB96" s="159">
        <f>Y96/Y$8</f>
        <v>4.8855168066280928E-3</v>
      </c>
    </row>
    <row r="97" spans="1:28" s="56" customFormat="1" x14ac:dyDescent="0.25">
      <c r="B97" s="162" t="s">
        <v>110</v>
      </c>
      <c r="C97" s="163">
        <v>126</v>
      </c>
      <c r="D97" s="163">
        <v>79</v>
      </c>
      <c r="E97" s="163">
        <v>0</v>
      </c>
      <c r="F97" s="163">
        <v>11</v>
      </c>
      <c r="G97" s="163">
        <v>68</v>
      </c>
      <c r="H97" s="163">
        <v>133</v>
      </c>
      <c r="I97" s="164">
        <f t="shared" ref="I97:I104" si="81">IFERROR(H97/G97-1,"-")</f>
        <v>0.95588235294117641</v>
      </c>
      <c r="J97" s="165">
        <f t="shared" ref="J97:J104" si="82">IFERROR(H97/C97-1,"-")</f>
        <v>5.555555555555558E-2</v>
      </c>
      <c r="K97" s="164">
        <f t="shared" ref="K97:K104" si="83">H97/H$8</f>
        <v>2.3606170972574245E-4</v>
      </c>
      <c r="L97" s="163">
        <v>1642</v>
      </c>
      <c r="M97" s="163">
        <v>915</v>
      </c>
      <c r="N97" s="163">
        <v>0</v>
      </c>
      <c r="O97" s="163">
        <v>735</v>
      </c>
      <c r="P97" s="163">
        <v>1637</v>
      </c>
      <c r="Q97" s="163">
        <v>2113</v>
      </c>
      <c r="R97" s="164">
        <f t="shared" ref="R97:R104" si="84">IFERROR(Q97/P97-1,"-")</f>
        <v>0.29077580940745262</v>
      </c>
      <c r="S97" s="165">
        <f t="shared" ref="S97:S104" si="85">IFERROR(Q97/L97-1,"-")</f>
        <v>0.28684531059683316</v>
      </c>
      <c r="T97" s="164">
        <f t="shared" ref="T97:T104" si="86">Q97/Q$8</f>
        <v>8.0201562886679327E-4</v>
      </c>
      <c r="U97" s="163">
        <v>1768</v>
      </c>
      <c r="V97" s="163">
        <v>346</v>
      </c>
      <c r="W97" s="163">
        <v>1661</v>
      </c>
      <c r="X97" s="163">
        <v>2018</v>
      </c>
      <c r="Y97" s="163">
        <v>2246</v>
      </c>
      <c r="Z97" s="164">
        <f t="shared" ref="Z97:Z104" si="87">IFERROR(Y97/X97-1,"-")</f>
        <v>0.11298315163528239</v>
      </c>
      <c r="AA97" s="165">
        <f t="shared" si="80"/>
        <v>0.27036199095022617</v>
      </c>
      <c r="AB97" s="164">
        <f t="shared" ref="AB97:AB104" si="88">Y97/Y$8</f>
        <v>7.0230867560718739E-4</v>
      </c>
    </row>
    <row r="98" spans="1:28" s="56" customFormat="1" x14ac:dyDescent="0.25">
      <c r="B98" s="162" t="s">
        <v>113</v>
      </c>
      <c r="C98" s="163">
        <v>383</v>
      </c>
      <c r="D98" s="163">
        <v>299</v>
      </c>
      <c r="E98" s="163">
        <v>0</v>
      </c>
      <c r="F98" s="163">
        <v>73</v>
      </c>
      <c r="G98" s="163">
        <v>177</v>
      </c>
      <c r="H98" s="163">
        <v>258</v>
      </c>
      <c r="I98" s="164">
        <f t="shared" si="81"/>
        <v>0.45762711864406769</v>
      </c>
      <c r="J98" s="165">
        <f t="shared" si="82"/>
        <v>-0.32637075718015662</v>
      </c>
      <c r="K98" s="164">
        <f t="shared" si="83"/>
        <v>4.579242188664778E-4</v>
      </c>
      <c r="L98" s="163">
        <v>2210</v>
      </c>
      <c r="M98" s="163">
        <v>772</v>
      </c>
      <c r="N98" s="163">
        <v>0</v>
      </c>
      <c r="O98" s="163">
        <v>1193</v>
      </c>
      <c r="P98" s="163">
        <v>2069</v>
      </c>
      <c r="Q98" s="163">
        <v>2752</v>
      </c>
      <c r="R98" s="164">
        <f t="shared" si="84"/>
        <v>0.33011116481391967</v>
      </c>
      <c r="S98" s="165">
        <f t="shared" si="85"/>
        <v>0.24524886877828056</v>
      </c>
      <c r="T98" s="164">
        <f t="shared" si="86"/>
        <v>1.0445560864370161E-3</v>
      </c>
      <c r="U98" s="163">
        <v>2593</v>
      </c>
      <c r="V98" s="163">
        <v>1176</v>
      </c>
      <c r="W98" s="163">
        <v>2396</v>
      </c>
      <c r="X98" s="163">
        <v>2589</v>
      </c>
      <c r="Y98" s="163">
        <v>3010</v>
      </c>
      <c r="Z98" s="164">
        <f t="shared" si="87"/>
        <v>0.16261104673619164</v>
      </c>
      <c r="AA98" s="165">
        <f t="shared" si="80"/>
        <v>0.16081758580794436</v>
      </c>
      <c r="AB98" s="164">
        <f t="shared" si="88"/>
        <v>9.4120619482530464E-4</v>
      </c>
    </row>
    <row r="99" spans="1:28" x14ac:dyDescent="0.25">
      <c r="A99" s="56"/>
      <c r="B99" s="162" t="s">
        <v>116</v>
      </c>
      <c r="C99" s="163">
        <v>881</v>
      </c>
      <c r="D99" s="163">
        <v>539</v>
      </c>
      <c r="E99" s="163">
        <v>0</v>
      </c>
      <c r="F99" s="163">
        <v>177</v>
      </c>
      <c r="G99" s="163">
        <v>566</v>
      </c>
      <c r="H99" s="163">
        <v>412</v>
      </c>
      <c r="I99" s="164">
        <f t="shared" si="81"/>
        <v>-0.27208480565371029</v>
      </c>
      <c r="J99" s="165">
        <f t="shared" si="82"/>
        <v>-0.53234960272417708</v>
      </c>
      <c r="K99" s="164">
        <f t="shared" si="83"/>
        <v>7.3125883012786384E-4</v>
      </c>
      <c r="L99" s="163">
        <v>1928</v>
      </c>
      <c r="M99" s="163">
        <v>622</v>
      </c>
      <c r="N99" s="163">
        <v>0</v>
      </c>
      <c r="O99" s="163">
        <v>1270</v>
      </c>
      <c r="P99" s="163">
        <v>1759</v>
      </c>
      <c r="Q99" s="163">
        <v>2340</v>
      </c>
      <c r="R99" s="164">
        <f t="shared" si="84"/>
        <v>0.33030130756111431</v>
      </c>
      <c r="S99" s="165">
        <f t="shared" si="85"/>
        <v>0.21369294605809119</v>
      </c>
      <c r="T99" s="164">
        <f t="shared" si="86"/>
        <v>8.881763234965908E-4</v>
      </c>
      <c r="U99" s="163">
        <v>2809</v>
      </c>
      <c r="V99" s="163">
        <v>2663</v>
      </c>
      <c r="W99" s="163">
        <v>2543</v>
      </c>
      <c r="X99" s="163">
        <v>2839</v>
      </c>
      <c r="Y99" s="163">
        <v>2752</v>
      </c>
      <c r="Z99" s="164">
        <f t="shared" si="87"/>
        <v>-3.0644593166607947E-2</v>
      </c>
      <c r="AA99" s="165">
        <f t="shared" si="80"/>
        <v>-2.0291918832324618E-2</v>
      </c>
      <c r="AB99" s="164">
        <f t="shared" si="88"/>
        <v>8.6053137812599275E-4</v>
      </c>
    </row>
    <row r="100" spans="1:28" x14ac:dyDescent="0.25">
      <c r="A100" s="56"/>
      <c r="B100" s="162" t="s">
        <v>123</v>
      </c>
      <c r="C100" s="163">
        <v>49</v>
      </c>
      <c r="D100" s="163">
        <v>55</v>
      </c>
      <c r="E100" s="163">
        <v>0</v>
      </c>
      <c r="F100" s="163">
        <v>15</v>
      </c>
      <c r="G100" s="163">
        <v>17</v>
      </c>
      <c r="H100" s="163">
        <v>60</v>
      </c>
      <c r="I100" s="164">
        <f t="shared" si="81"/>
        <v>2.5294117647058822</v>
      </c>
      <c r="J100" s="165">
        <f t="shared" si="82"/>
        <v>0.22448979591836737</v>
      </c>
      <c r="K100" s="164">
        <f t="shared" si="83"/>
        <v>1.0649400438755298E-4</v>
      </c>
      <c r="L100" s="163">
        <v>393</v>
      </c>
      <c r="M100" s="163">
        <v>210</v>
      </c>
      <c r="N100" s="163">
        <v>0</v>
      </c>
      <c r="O100" s="163">
        <v>469</v>
      </c>
      <c r="P100" s="163">
        <v>545</v>
      </c>
      <c r="Q100" s="163">
        <v>641</v>
      </c>
      <c r="R100" s="164">
        <f t="shared" si="84"/>
        <v>0.1761467889908257</v>
      </c>
      <c r="S100" s="165">
        <f t="shared" si="85"/>
        <v>0.63104325699745556</v>
      </c>
      <c r="T100" s="164">
        <f t="shared" si="86"/>
        <v>2.4329958263304046E-4</v>
      </c>
      <c r="U100" s="163">
        <v>442</v>
      </c>
      <c r="V100" s="163">
        <v>162</v>
      </c>
      <c r="W100" s="163">
        <v>886</v>
      </c>
      <c r="X100" s="163">
        <v>646</v>
      </c>
      <c r="Y100" s="163">
        <v>701</v>
      </c>
      <c r="Z100" s="164">
        <f t="shared" si="87"/>
        <v>8.5139318885449011E-2</v>
      </c>
      <c r="AA100" s="165">
        <f t="shared" si="80"/>
        <v>0.58597285067873295</v>
      </c>
      <c r="AB100" s="164">
        <f t="shared" si="88"/>
        <v>2.1919785467526198E-4</v>
      </c>
    </row>
    <row r="101" spans="1:28" x14ac:dyDescent="0.25">
      <c r="A101" s="56"/>
      <c r="B101" s="162" t="s">
        <v>119</v>
      </c>
      <c r="C101" s="163">
        <v>56</v>
      </c>
      <c r="D101" s="163">
        <v>30</v>
      </c>
      <c r="E101" s="163">
        <v>0</v>
      </c>
      <c r="F101" s="163">
        <v>5</v>
      </c>
      <c r="G101" s="163">
        <v>61</v>
      </c>
      <c r="H101" s="163">
        <v>30</v>
      </c>
      <c r="I101" s="164">
        <f t="shared" si="81"/>
        <v>-0.50819672131147542</v>
      </c>
      <c r="J101" s="165">
        <f t="shared" si="82"/>
        <v>-0.4642857142857143</v>
      </c>
      <c r="K101" s="164">
        <f t="shared" si="83"/>
        <v>5.3247002193776492E-5</v>
      </c>
      <c r="L101" s="163">
        <v>317</v>
      </c>
      <c r="M101" s="163">
        <v>102</v>
      </c>
      <c r="N101" s="163">
        <v>0</v>
      </c>
      <c r="O101" s="163">
        <v>268</v>
      </c>
      <c r="P101" s="163">
        <v>273</v>
      </c>
      <c r="Q101" s="163">
        <v>609</v>
      </c>
      <c r="R101" s="164">
        <f t="shared" si="84"/>
        <v>1.2307692307692308</v>
      </c>
      <c r="S101" s="165">
        <f t="shared" si="85"/>
        <v>0.92113564668769721</v>
      </c>
      <c r="T101" s="164">
        <f t="shared" si="86"/>
        <v>2.3115358162795888E-4</v>
      </c>
      <c r="U101" s="163">
        <v>373</v>
      </c>
      <c r="V101" s="163">
        <v>272</v>
      </c>
      <c r="W101" s="163">
        <v>523</v>
      </c>
      <c r="X101" s="163">
        <v>426</v>
      </c>
      <c r="Y101" s="163">
        <v>639</v>
      </c>
      <c r="Z101" s="164">
        <f t="shared" si="87"/>
        <v>0.5</v>
      </c>
      <c r="AA101" s="165">
        <f t="shared" si="80"/>
        <v>0.71313672922252014</v>
      </c>
      <c r="AB101" s="164">
        <f t="shared" si="88"/>
        <v>1.9981088322038859E-4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9</v>
      </c>
      <c r="H102" s="163">
        <v>16</v>
      </c>
      <c r="I102" s="164">
        <f t="shared" si="81"/>
        <v>0.77777777777777768</v>
      </c>
      <c r="J102" s="165">
        <f t="shared" si="82"/>
        <v>-0.46666666666666667</v>
      </c>
      <c r="K102" s="164">
        <f t="shared" si="83"/>
        <v>2.8398401170014127E-5</v>
      </c>
      <c r="L102" s="163">
        <v>77</v>
      </c>
      <c r="M102" s="163">
        <v>90</v>
      </c>
      <c r="N102" s="163">
        <v>0</v>
      </c>
      <c r="O102" s="163">
        <v>63</v>
      </c>
      <c r="P102" s="163">
        <v>82</v>
      </c>
      <c r="Q102" s="163">
        <v>162</v>
      </c>
      <c r="R102" s="164">
        <f t="shared" si="84"/>
        <v>0.97560975609756095</v>
      </c>
      <c r="S102" s="165">
        <f t="shared" si="85"/>
        <v>1.1038961038961039</v>
      </c>
      <c r="T102" s="164">
        <f t="shared" si="86"/>
        <v>6.1489130088225518E-5</v>
      </c>
      <c r="U102" s="163">
        <v>107</v>
      </c>
      <c r="V102" s="163">
        <v>20</v>
      </c>
      <c r="W102" s="163">
        <v>222</v>
      </c>
      <c r="X102" s="163">
        <v>106</v>
      </c>
      <c r="Y102" s="163">
        <v>178</v>
      </c>
      <c r="Z102" s="164">
        <f t="shared" si="87"/>
        <v>0.679245283018868</v>
      </c>
      <c r="AA102" s="165">
        <f t="shared" si="80"/>
        <v>0.66355140186915884</v>
      </c>
      <c r="AB102" s="164">
        <f t="shared" si="88"/>
        <v>5.5659369660765523E-5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14</v>
      </c>
      <c r="I103" s="164" t="str">
        <f t="shared" si="81"/>
        <v>-</v>
      </c>
      <c r="J103" s="165">
        <f t="shared" si="82"/>
        <v>-0.6216216216216216</v>
      </c>
      <c r="K103" s="164">
        <f t="shared" si="83"/>
        <v>2.4848601023762361E-5</v>
      </c>
      <c r="L103" s="163">
        <v>109</v>
      </c>
      <c r="M103" s="163">
        <v>61</v>
      </c>
      <c r="N103" s="163">
        <v>0</v>
      </c>
      <c r="O103" s="163">
        <v>45</v>
      </c>
      <c r="P103" s="163">
        <v>167</v>
      </c>
      <c r="Q103" s="163">
        <v>268</v>
      </c>
      <c r="R103" s="164">
        <f t="shared" si="84"/>
        <v>0.60479041916167664</v>
      </c>
      <c r="S103" s="165">
        <f t="shared" si="85"/>
        <v>1.4587155963302751</v>
      </c>
      <c r="T103" s="164">
        <f t="shared" si="86"/>
        <v>1.0172275841755826E-4</v>
      </c>
      <c r="U103" s="163">
        <v>146</v>
      </c>
      <c r="V103" s="163">
        <v>63</v>
      </c>
      <c r="W103" s="163">
        <v>114</v>
      </c>
      <c r="X103" s="163">
        <v>190</v>
      </c>
      <c r="Y103" s="163">
        <v>282</v>
      </c>
      <c r="Z103" s="164">
        <f t="shared" si="87"/>
        <v>0.48421052631578942</v>
      </c>
      <c r="AA103" s="165">
        <f t="shared" si="80"/>
        <v>0.93150684931506844</v>
      </c>
      <c r="AB103" s="164">
        <f t="shared" si="88"/>
        <v>8.8179450810875714E-5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1301</v>
      </c>
      <c r="D104" s="169">
        <f t="shared" si="89"/>
        <v>306</v>
      </c>
      <c r="E104" s="169">
        <f t="shared" si="89"/>
        <v>0</v>
      </c>
      <c r="F104" s="169">
        <f t="shared" si="89"/>
        <v>266</v>
      </c>
      <c r="G104" s="169">
        <f t="shared" si="89"/>
        <v>462</v>
      </c>
      <c r="H104" s="169">
        <f t="shared" si="89"/>
        <v>542</v>
      </c>
      <c r="I104" s="170">
        <f t="shared" si="81"/>
        <v>0.17316017316017307</v>
      </c>
      <c r="J104" s="171">
        <f t="shared" si="82"/>
        <v>-0.58339738662567253</v>
      </c>
      <c r="K104" s="170">
        <f t="shared" si="83"/>
        <v>9.6199583963422857E-4</v>
      </c>
      <c r="L104" s="169">
        <f t="shared" ref="L104:Q104" si="90">L96-SUM(L97:L103)</f>
        <v>3626</v>
      </c>
      <c r="M104" s="169">
        <f t="shared" si="90"/>
        <v>1198</v>
      </c>
      <c r="N104" s="169">
        <f t="shared" si="90"/>
        <v>0</v>
      </c>
      <c r="O104" s="169">
        <f t="shared" si="90"/>
        <v>2339</v>
      </c>
      <c r="P104" s="169">
        <f t="shared" si="90"/>
        <v>4010</v>
      </c>
      <c r="Q104" s="169">
        <f t="shared" si="90"/>
        <v>5274</v>
      </c>
      <c r="R104" s="170">
        <f t="shared" si="84"/>
        <v>0.31521197007481305</v>
      </c>
      <c r="S104" s="171">
        <f t="shared" si="85"/>
        <v>0.4544953116381687</v>
      </c>
      <c r="T104" s="170">
        <f t="shared" si="86"/>
        <v>2.0018127906500085E-3</v>
      </c>
      <c r="U104" s="169">
        <f>U96-SUM(U97:U103)</f>
        <v>4927</v>
      </c>
      <c r="V104" s="169">
        <f>V96-SUM(V97:V103)</f>
        <v>2413</v>
      </c>
      <c r="W104" s="169">
        <f>W96-SUM(W97:W103)</f>
        <v>4325</v>
      </c>
      <c r="X104" s="169">
        <f>X96-SUM(X97:X103)</f>
        <v>5515</v>
      </c>
      <c r="Y104" s="169">
        <f>Y96-SUM(Y97:Y103)</f>
        <v>5816</v>
      </c>
      <c r="Z104" s="170">
        <f t="shared" si="87"/>
        <v>5.4578422484134137E-2</v>
      </c>
      <c r="AA104" s="171">
        <f t="shared" si="80"/>
        <v>0.18043434138420955</v>
      </c>
      <c r="AB104" s="170">
        <f t="shared" si="88"/>
        <v>1.8186229997023161E-3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63582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63582</v>
      </c>
      <c r="V106" s="176">
        <f>V107+V110</f>
        <v>62554</v>
      </c>
      <c r="W106" s="176">
        <f>W107+W110</f>
        <v>124607</v>
      </c>
      <c r="X106" s="176">
        <f>X107+X110</f>
        <v>163429</v>
      </c>
      <c r="Y106" s="176">
        <f>Y107+Y110</f>
        <v>157299</v>
      </c>
      <c r="Z106" s="177">
        <f>IFERROR(Y106/X106-1,"-")</f>
        <v>-3.7508642896915467E-2</v>
      </c>
      <c r="AA106" s="177">
        <f t="shared" ref="AA106:AA118" si="93">IFERROR(Y106/U106-1,"-")</f>
        <v>1.4739548928942154</v>
      </c>
      <c r="AB106" s="177">
        <f>Y106/Y$8</f>
        <v>4.9186310046453685E-2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13571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13571</v>
      </c>
      <c r="V107" s="158">
        <v>33144</v>
      </c>
      <c r="W107" s="158">
        <v>31290</v>
      </c>
      <c r="X107" s="158">
        <v>37406</v>
      </c>
      <c r="Y107" s="158">
        <v>35367</v>
      </c>
      <c r="Z107" s="159">
        <f>IFERROR(Y107/X107-1,"-")</f>
        <v>-5.4509971662300205E-2</v>
      </c>
      <c r="AA107" s="160">
        <f t="shared" si="93"/>
        <v>1.6060717706874952</v>
      </c>
      <c r="AB107" s="159">
        <f>Y107/Y$8</f>
        <v>1.1059016442653339E-2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2488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2488</v>
      </c>
      <c r="V108" s="163">
        <v>17889</v>
      </c>
      <c r="W108" s="163">
        <v>8698</v>
      </c>
      <c r="X108" s="163">
        <v>12435</v>
      </c>
      <c r="Y108" s="163">
        <v>10145</v>
      </c>
      <c r="Z108" s="164">
        <f>IFERROR(Y108/X108-1,"-")</f>
        <v>-0.18415761962203459</v>
      </c>
      <c r="AA108" s="165">
        <f t="shared" si="93"/>
        <v>3.077572347266881</v>
      </c>
      <c r="AB108" s="164">
        <f>Y108/Y$8</f>
        <v>3.172271377575653E-3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11083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11083</v>
      </c>
      <c r="V109" s="163">
        <v>15255</v>
      </c>
      <c r="W109" s="163">
        <v>22592</v>
      </c>
      <c r="X109" s="163">
        <v>24971</v>
      </c>
      <c r="Y109" s="163">
        <v>25222</v>
      </c>
      <c r="Z109" s="164">
        <f>IFERROR(Y109/X109-1,"-")</f>
        <v>1.0051659925513601E-2</v>
      </c>
      <c r="AA109" s="165">
        <f t="shared" si="93"/>
        <v>1.2757376161689074</v>
      </c>
      <c r="AB109" s="164">
        <f>Y109/Y$8</f>
        <v>7.8867450650776851E-3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50011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50011</v>
      </c>
      <c r="V110" s="158">
        <v>29410</v>
      </c>
      <c r="W110" s="158">
        <v>93317</v>
      </c>
      <c r="X110" s="158">
        <v>126023</v>
      </c>
      <c r="Y110" s="158">
        <v>121932</v>
      </c>
      <c r="Z110" s="159">
        <f>IFERROR(Y110/X110-1,"-")</f>
        <v>-3.2462328305150612E-2</v>
      </c>
      <c r="AA110" s="160">
        <f t="shared" si="93"/>
        <v>1.4381036172042152</v>
      </c>
      <c r="AB110" s="159">
        <f>Y110/Y$8</f>
        <v>3.812729360380035E-2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28201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28201</v>
      </c>
      <c r="V111" s="163">
        <v>8851</v>
      </c>
      <c r="W111" s="163">
        <v>56042</v>
      </c>
      <c r="X111" s="163">
        <v>83042</v>
      </c>
      <c r="Y111" s="163">
        <v>76715</v>
      </c>
      <c r="Z111" s="164">
        <f t="shared" ref="Z111:Z118" si="100">IFERROR(Y111/X111-1,"-")</f>
        <v>-7.6190361503817305E-2</v>
      </c>
      <c r="AA111" s="165">
        <f t="shared" si="93"/>
        <v>1.7202936066096948</v>
      </c>
      <c r="AB111" s="164">
        <f t="shared" ref="AB111:AB118" si="101">Y111/Y$8</f>
        <v>2.3988250244525996E-2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3326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3326</v>
      </c>
      <c r="V112" s="163">
        <v>4836</v>
      </c>
      <c r="W112" s="163">
        <v>4079</v>
      </c>
      <c r="X112" s="163">
        <v>5399</v>
      </c>
      <c r="Y112" s="163">
        <v>5111</v>
      </c>
      <c r="Z112" s="164">
        <f t="shared" si="100"/>
        <v>-5.3343211705871418E-2</v>
      </c>
      <c r="AA112" s="165">
        <f t="shared" si="93"/>
        <v>0.53668069753457615</v>
      </c>
      <c r="AB112" s="164">
        <f t="shared" si="101"/>
        <v>1.5981743726751268E-3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7744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7744</v>
      </c>
      <c r="V113" s="163">
        <v>4386</v>
      </c>
      <c r="W113" s="163">
        <v>6231</v>
      </c>
      <c r="X113" s="163">
        <v>9908</v>
      </c>
      <c r="Y113" s="163">
        <v>9298</v>
      </c>
      <c r="Z113" s="164">
        <f t="shared" si="100"/>
        <v>-6.1566410981025443E-2</v>
      </c>
      <c r="AA113" s="165">
        <f t="shared" si="93"/>
        <v>0.20067148760330578</v>
      </c>
      <c r="AB113" s="164">
        <f t="shared" si="101"/>
        <v>2.907420332055044E-3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798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798</v>
      </c>
      <c r="V114" s="163">
        <v>2087</v>
      </c>
      <c r="W114" s="163">
        <v>4297</v>
      </c>
      <c r="X114" s="163">
        <v>3974</v>
      </c>
      <c r="Y114" s="163">
        <v>4038</v>
      </c>
      <c r="Z114" s="164">
        <f t="shared" si="100"/>
        <v>1.6104680422747819E-2</v>
      </c>
      <c r="AA114" s="165">
        <f t="shared" si="93"/>
        <v>4.0601503759398501</v>
      </c>
      <c r="AB114" s="164">
        <f t="shared" si="101"/>
        <v>1.2626546892706245E-3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2385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2385</v>
      </c>
      <c r="V115" s="163">
        <v>2579</v>
      </c>
      <c r="W115" s="163">
        <v>3452</v>
      </c>
      <c r="X115" s="163">
        <v>3657</v>
      </c>
      <c r="Y115" s="163">
        <v>3285</v>
      </c>
      <c r="Z115" s="164">
        <f t="shared" si="100"/>
        <v>-0.10172272354388845</v>
      </c>
      <c r="AA115" s="165">
        <f t="shared" si="93"/>
        <v>0.37735849056603765</v>
      </c>
      <c r="AB115" s="164">
        <f t="shared" si="101"/>
        <v>1.0271967940203076E-3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247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247</v>
      </c>
      <c r="V116" s="163">
        <v>48</v>
      </c>
      <c r="W116" s="163">
        <v>484</v>
      </c>
      <c r="X116" s="163">
        <v>797</v>
      </c>
      <c r="Y116" s="163">
        <v>839</v>
      </c>
      <c r="Z116" s="164">
        <f t="shared" si="100"/>
        <v>5.2697616060225938E-2</v>
      </c>
      <c r="AA116" s="165">
        <f t="shared" si="93"/>
        <v>2.3967611336032388</v>
      </c>
      <c r="AB116" s="164">
        <f t="shared" si="101"/>
        <v>2.6234950081675432E-4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696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696</v>
      </c>
      <c r="V117" s="163">
        <v>32</v>
      </c>
      <c r="W117" s="163">
        <v>645</v>
      </c>
      <c r="X117" s="163">
        <v>414</v>
      </c>
      <c r="Y117" s="163">
        <v>1046</v>
      </c>
      <c r="Z117" s="164">
        <f t="shared" si="100"/>
        <v>1.5265700483091789</v>
      </c>
      <c r="AA117" s="165">
        <f t="shared" si="93"/>
        <v>0.50287356321839072</v>
      </c>
      <c r="AB117" s="164">
        <f t="shared" si="101"/>
        <v>3.2707697002899288E-4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6614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6614</v>
      </c>
      <c r="V118" s="169">
        <f>V110-SUM(V111:V117)</f>
        <v>6591</v>
      </c>
      <c r="W118" s="169">
        <f>W110-SUM(W111:W117)</f>
        <v>18087</v>
      </c>
      <c r="X118" s="169">
        <f>X110-SUM(X111:X117)</f>
        <v>18832</v>
      </c>
      <c r="Y118" s="169">
        <f>Y110-SUM(Y111:Y117)</f>
        <v>21600</v>
      </c>
      <c r="Z118" s="170">
        <f t="shared" si="100"/>
        <v>0.14698385726423102</v>
      </c>
      <c r="AA118" s="171">
        <f t="shared" si="93"/>
        <v>2.2657998185666766</v>
      </c>
      <c r="AB118" s="170">
        <f t="shared" si="101"/>
        <v>6.7541707004075014E-3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78582</v>
      </c>
      <c r="D120" s="176">
        <f t="shared" si="104"/>
        <v>33292</v>
      </c>
      <c r="E120" s="176">
        <f t="shared" si="104"/>
        <v>38912</v>
      </c>
      <c r="F120" s="176">
        <f t="shared" si="104"/>
        <v>62934</v>
      </c>
      <c r="G120" s="176">
        <f t="shared" si="104"/>
        <v>69792</v>
      </c>
      <c r="H120" s="176">
        <f t="shared" si="104"/>
        <v>75011</v>
      </c>
      <c r="I120" s="177">
        <f>IFERROR(H120/G120-1,"-")</f>
        <v>7.4779344337459808E-2</v>
      </c>
      <c r="J120" s="177">
        <f>IFERROR(H120/C120-1,"-")</f>
        <v>-4.5442976763126364E-2</v>
      </c>
      <c r="K120" s="177">
        <f>H120/H$8</f>
        <v>0.1331370293852456</v>
      </c>
      <c r="L120" s="176">
        <f t="shared" ref="L120:Q120" si="105">L121+L124</f>
        <v>80548</v>
      </c>
      <c r="M120" s="176">
        <f t="shared" si="105"/>
        <v>33760</v>
      </c>
      <c r="N120" s="176">
        <f t="shared" si="105"/>
        <v>64687</v>
      </c>
      <c r="O120" s="176">
        <f t="shared" si="105"/>
        <v>95049</v>
      </c>
      <c r="P120" s="176">
        <f t="shared" si="105"/>
        <v>104520</v>
      </c>
      <c r="Q120" s="176">
        <f t="shared" si="105"/>
        <v>106809</v>
      </c>
      <c r="R120" s="177">
        <f>IFERROR(Q120/P120-1,"-")</f>
        <v>2.1900114810562643E-2</v>
      </c>
      <c r="S120" s="177">
        <f>IFERROR(Q120/L120-1,"-")</f>
        <v>0.32602919998013613</v>
      </c>
      <c r="T120" s="177">
        <f>Q120/Q$8</f>
        <v>4.0540694417242465E-2</v>
      </c>
      <c r="U120" s="176">
        <f>U121+U124</f>
        <v>159130</v>
      </c>
      <c r="V120" s="176">
        <f>V121+V124</f>
        <v>103599</v>
      </c>
      <c r="W120" s="176">
        <f>W121+W124</f>
        <v>157983</v>
      </c>
      <c r="X120" s="176">
        <f>X121+X124</f>
        <v>174312</v>
      </c>
      <c r="Y120" s="176">
        <f>Y121+Y124</f>
        <v>181820</v>
      </c>
      <c r="Z120" s="177">
        <f>IFERROR(Y120/X120-1,"-")</f>
        <v>4.307219239065585E-2</v>
      </c>
      <c r="AA120" s="177">
        <f t="shared" ref="AA120:AA132" si="106">IFERROR(Y120/U120-1,"-")</f>
        <v>0.14258782127820013</v>
      </c>
      <c r="AB120" s="177">
        <f>Y120/Y$8</f>
        <v>5.6853857256856107E-2</v>
      </c>
    </row>
    <row r="121" spans="1:28" x14ac:dyDescent="0.25">
      <c r="A121" s="56"/>
      <c r="B121" s="157" t="s">
        <v>97</v>
      </c>
      <c r="C121" s="158">
        <v>35977</v>
      </c>
      <c r="D121" s="158">
        <v>15436</v>
      </c>
      <c r="E121" s="158">
        <v>20875</v>
      </c>
      <c r="F121" s="158">
        <v>36797</v>
      </c>
      <c r="G121" s="158">
        <v>45435</v>
      </c>
      <c r="H121" s="158">
        <v>52085</v>
      </c>
      <c r="I121" s="159">
        <f>IFERROR(H121/G121-1,"-")</f>
        <v>0.14636293606250694</v>
      </c>
      <c r="J121" s="160">
        <f>IFERROR(H121/C121-1,"-")</f>
        <v>0.44773049448258617</v>
      </c>
      <c r="K121" s="159">
        <f>H121/H$8</f>
        <v>9.2445670308761621E-2</v>
      </c>
      <c r="L121" s="158">
        <v>51537</v>
      </c>
      <c r="M121" s="158">
        <v>20894</v>
      </c>
      <c r="N121" s="158">
        <v>47965</v>
      </c>
      <c r="O121" s="158">
        <v>60445</v>
      </c>
      <c r="P121" s="158">
        <v>62889</v>
      </c>
      <c r="Q121" s="158">
        <v>63766</v>
      </c>
      <c r="R121" s="159">
        <f>IFERROR(Q121/P121-1,"-")</f>
        <v>1.3945205043807363E-2</v>
      </c>
      <c r="S121" s="160">
        <f>IFERROR(Q121/L121-1,"-")</f>
        <v>0.2372858334788599</v>
      </c>
      <c r="T121" s="159">
        <f>Q121/Q$8</f>
        <v>2.4203184377813509E-2</v>
      </c>
      <c r="U121" s="158">
        <v>87514</v>
      </c>
      <c r="V121" s="158">
        <v>68840</v>
      </c>
      <c r="W121" s="158">
        <v>97242</v>
      </c>
      <c r="X121" s="158">
        <v>108324</v>
      </c>
      <c r="Y121" s="158">
        <v>115851</v>
      </c>
      <c r="Z121" s="159">
        <f>IFERROR(Y121/X121-1,"-")</f>
        <v>6.9485986484989493E-2</v>
      </c>
      <c r="AA121" s="160">
        <f t="shared" si="106"/>
        <v>0.32379962063212742</v>
      </c>
      <c r="AB121" s="159">
        <f>Y121/Y$8</f>
        <v>3.6225806935782846E-2</v>
      </c>
    </row>
    <row r="122" spans="1:28" x14ac:dyDescent="0.25">
      <c r="A122" s="56"/>
      <c r="B122" s="162" t="s">
        <v>103</v>
      </c>
      <c r="C122" s="163">
        <v>17805</v>
      </c>
      <c r="D122" s="163">
        <v>7502</v>
      </c>
      <c r="E122" s="163">
        <v>9953</v>
      </c>
      <c r="F122" s="163">
        <v>21247</v>
      </c>
      <c r="G122" s="163">
        <v>20704</v>
      </c>
      <c r="H122" s="163">
        <v>31006</v>
      </c>
      <c r="I122" s="164">
        <f>IFERROR(H122/G122-1,"-")</f>
        <v>0.49758500772797531</v>
      </c>
      <c r="J122" s="165">
        <f>IFERROR(H122/C122-1,"-")</f>
        <v>0.74142094917158108</v>
      </c>
      <c r="K122" s="164">
        <f>H122/H$8</f>
        <v>5.5032551667341126E-2</v>
      </c>
      <c r="L122" s="163">
        <v>26446</v>
      </c>
      <c r="M122" s="163">
        <v>9189</v>
      </c>
      <c r="N122" s="163">
        <v>24995</v>
      </c>
      <c r="O122" s="163">
        <v>29459</v>
      </c>
      <c r="P122" s="163">
        <v>28111</v>
      </c>
      <c r="Q122" s="163">
        <v>26429</v>
      </c>
      <c r="R122" s="164">
        <f>IFERROR(Q122/P122-1,"-")</f>
        <v>-5.9834228593788952E-2</v>
      </c>
      <c r="S122" s="165">
        <f>IFERROR(Q122/L122-1,"-")</f>
        <v>-6.4281932995535751E-4</v>
      </c>
      <c r="T122" s="164">
        <f>Q122/Q$8</f>
        <v>1.0031458142603162E-2</v>
      </c>
      <c r="U122" s="163">
        <v>44251</v>
      </c>
      <c r="V122" s="163">
        <v>34948</v>
      </c>
      <c r="W122" s="163">
        <v>50706</v>
      </c>
      <c r="X122" s="163">
        <v>48815</v>
      </c>
      <c r="Y122" s="163">
        <v>57435</v>
      </c>
      <c r="Z122" s="164">
        <f>IFERROR(Y122/X122-1,"-")</f>
        <v>0.17658506606575841</v>
      </c>
      <c r="AA122" s="165">
        <f t="shared" si="106"/>
        <v>0.29793676979051331</v>
      </c>
      <c r="AB122" s="164">
        <f>Y122/Y$8</f>
        <v>1.7959527508236334E-2</v>
      </c>
    </row>
    <row r="123" spans="1:28" x14ac:dyDescent="0.25">
      <c r="A123" s="56"/>
      <c r="B123" s="162" t="s">
        <v>100</v>
      </c>
      <c r="C123" s="163">
        <v>18172</v>
      </c>
      <c r="D123" s="163">
        <v>7934</v>
      </c>
      <c r="E123" s="163">
        <v>10922</v>
      </c>
      <c r="F123" s="163">
        <v>15550</v>
      </c>
      <c r="G123" s="163">
        <v>24731</v>
      </c>
      <c r="H123" s="163">
        <v>21079</v>
      </c>
      <c r="I123" s="164">
        <f>IFERROR(H123/G123-1,"-")</f>
        <v>-0.14766891755286882</v>
      </c>
      <c r="J123" s="165">
        <f>IFERROR(H123/C123-1,"-")</f>
        <v>0.1599713845476558</v>
      </c>
      <c r="K123" s="164">
        <f>H123/H$8</f>
        <v>3.7413118641420488E-2</v>
      </c>
      <c r="L123" s="163">
        <v>25091</v>
      </c>
      <c r="M123" s="163">
        <v>11705</v>
      </c>
      <c r="N123" s="163">
        <v>22970</v>
      </c>
      <c r="O123" s="163">
        <v>30986</v>
      </c>
      <c r="P123" s="163">
        <v>34778</v>
      </c>
      <c r="Q123" s="163">
        <v>37337</v>
      </c>
      <c r="R123" s="164">
        <f>IFERROR(Q123/P123-1,"-")</f>
        <v>7.3580999482431464E-2</v>
      </c>
      <c r="S123" s="165">
        <f>IFERROR(Q123/L123-1,"-")</f>
        <v>0.4880634490454745</v>
      </c>
      <c r="T123" s="164">
        <f>Q123/Q$8</f>
        <v>1.4171726235210347E-2</v>
      </c>
      <c r="U123" s="163">
        <v>43263</v>
      </c>
      <c r="V123" s="163">
        <v>33892</v>
      </c>
      <c r="W123" s="163">
        <v>46536</v>
      </c>
      <c r="X123" s="163">
        <v>59509</v>
      </c>
      <c r="Y123" s="163">
        <v>58416</v>
      </c>
      <c r="Z123" s="164">
        <f>IFERROR(Y123/X123-1,"-")</f>
        <v>-1.8366969702061864E-2</v>
      </c>
      <c r="AA123" s="165">
        <f t="shared" si="106"/>
        <v>0.35025310311351499</v>
      </c>
      <c r="AB123" s="164">
        <f>Y123/Y$8</f>
        <v>1.8266279427546508E-2</v>
      </c>
    </row>
    <row r="124" spans="1:28" x14ac:dyDescent="0.25">
      <c r="A124" s="56"/>
      <c r="B124" s="157" t="s">
        <v>107</v>
      </c>
      <c r="C124" s="158">
        <v>42605</v>
      </c>
      <c r="D124" s="158">
        <v>17856</v>
      </c>
      <c r="E124" s="158">
        <v>18037</v>
      </c>
      <c r="F124" s="158">
        <v>26137</v>
      </c>
      <c r="G124" s="158">
        <v>24357</v>
      </c>
      <c r="H124" s="158">
        <v>22926</v>
      </c>
      <c r="I124" s="159">
        <f>IFERROR(H124/G124-1,"-")</f>
        <v>-5.8751077718930955E-2</v>
      </c>
      <c r="J124" s="160">
        <f>IFERROR(H124/C124-1,"-")</f>
        <v>-0.4618941438798263</v>
      </c>
      <c r="K124" s="159">
        <f>H124/H$8</f>
        <v>4.0691359076483996E-2</v>
      </c>
      <c r="L124" s="158">
        <v>29011</v>
      </c>
      <c r="M124" s="158">
        <v>12866</v>
      </c>
      <c r="N124" s="158">
        <v>16722</v>
      </c>
      <c r="O124" s="158">
        <v>34604</v>
      </c>
      <c r="P124" s="158">
        <v>41631</v>
      </c>
      <c r="Q124" s="158">
        <v>43043</v>
      </c>
      <c r="R124" s="159">
        <f>IFERROR(Q124/P124-1,"-")</f>
        <v>3.3917032980231188E-2</v>
      </c>
      <c r="S124" s="160">
        <f>IFERROR(Q124/L124-1,"-")</f>
        <v>0.48367860466719526</v>
      </c>
      <c r="T124" s="159">
        <f>Q124/Q$8</f>
        <v>1.6337510039428956E-2</v>
      </c>
      <c r="U124" s="158">
        <v>71616</v>
      </c>
      <c r="V124" s="158">
        <v>34759</v>
      </c>
      <c r="W124" s="158">
        <v>60741</v>
      </c>
      <c r="X124" s="158">
        <v>65988</v>
      </c>
      <c r="Y124" s="158">
        <v>65969</v>
      </c>
      <c r="Z124" s="159">
        <f>IFERROR(Y124/X124-1,"-")</f>
        <v>-2.8793113899494571E-4</v>
      </c>
      <c r="AA124" s="160">
        <f t="shared" si="106"/>
        <v>-7.8851094727435234E-2</v>
      </c>
      <c r="AB124" s="159">
        <f>Y124/Y$8</f>
        <v>2.0628050321073264E-2</v>
      </c>
    </row>
    <row r="125" spans="1:28" s="56" customFormat="1" x14ac:dyDescent="0.25">
      <c r="B125" s="162" t="s">
        <v>110</v>
      </c>
      <c r="C125" s="163">
        <v>2151</v>
      </c>
      <c r="D125" s="163">
        <v>1098</v>
      </c>
      <c r="E125" s="163">
        <v>260</v>
      </c>
      <c r="F125" s="163">
        <v>1769</v>
      </c>
      <c r="G125" s="163">
        <v>2494</v>
      </c>
      <c r="H125" s="163">
        <v>1771</v>
      </c>
      <c r="I125" s="164">
        <f t="shared" ref="I125:I132" si="107">IFERROR(H125/G125-1,"-")</f>
        <v>-0.28989574979951882</v>
      </c>
      <c r="J125" s="165">
        <f t="shared" ref="J125:J132" si="108">IFERROR(H125/C125-1,"-")</f>
        <v>-0.17666201766620182</v>
      </c>
      <c r="K125" s="164">
        <f t="shared" ref="K125:K132" si="109">H125/H$8</f>
        <v>3.1433480295059387E-3</v>
      </c>
      <c r="L125" s="163">
        <v>5504</v>
      </c>
      <c r="M125" s="163">
        <v>1921</v>
      </c>
      <c r="N125" s="163">
        <v>1076</v>
      </c>
      <c r="O125" s="163">
        <v>4920</v>
      </c>
      <c r="P125" s="163">
        <v>6187</v>
      </c>
      <c r="Q125" s="163">
        <v>6027</v>
      </c>
      <c r="R125" s="164">
        <f t="shared" ref="R125:R132" si="110">IFERROR(Q125/P125-1,"-")</f>
        <v>-2.5860675610150263E-2</v>
      </c>
      <c r="S125" s="165">
        <f t="shared" ref="S125:S132" si="111">IFERROR(Q125/L125-1,"-")</f>
        <v>9.5021802325581328E-2</v>
      </c>
      <c r="T125" s="164">
        <f t="shared" ref="T125:T132" si="112">Q125/Q$8</f>
        <v>2.2876233768008344E-3</v>
      </c>
      <c r="U125" s="163">
        <v>7655</v>
      </c>
      <c r="V125" s="163">
        <v>1336</v>
      </c>
      <c r="W125" s="163">
        <v>6689</v>
      </c>
      <c r="X125" s="163">
        <v>8681</v>
      </c>
      <c r="Y125" s="163">
        <v>7798</v>
      </c>
      <c r="Z125" s="164">
        <f t="shared" ref="Z125:Z132" si="113">IFERROR(Y125/X125-1,"-")</f>
        <v>-0.10171639212072336</v>
      </c>
      <c r="AA125" s="165">
        <f t="shared" si="106"/>
        <v>1.8680600914434908E-2</v>
      </c>
      <c r="AB125" s="164">
        <f t="shared" ref="AB125:AB132" si="114">Y125/Y$8</f>
        <v>2.4383807000823007E-3</v>
      </c>
    </row>
    <row r="126" spans="1:28" s="56" customFormat="1" x14ac:dyDescent="0.25">
      <c r="B126" s="162" t="s">
        <v>113</v>
      </c>
      <c r="C126" s="163">
        <v>2847</v>
      </c>
      <c r="D126" s="163">
        <v>1350</v>
      </c>
      <c r="E126" s="163">
        <v>1336</v>
      </c>
      <c r="F126" s="163">
        <v>2110</v>
      </c>
      <c r="G126" s="163">
        <v>3208</v>
      </c>
      <c r="H126" s="163">
        <v>3221</v>
      </c>
      <c r="I126" s="164">
        <f t="shared" si="107"/>
        <v>4.0523690773066612E-3</v>
      </c>
      <c r="J126" s="165">
        <f t="shared" si="108"/>
        <v>0.13136635054443269</v>
      </c>
      <c r="K126" s="164">
        <f t="shared" si="109"/>
        <v>5.7169531355384688E-3</v>
      </c>
      <c r="L126" s="163">
        <v>3647</v>
      </c>
      <c r="M126" s="163">
        <v>1835</v>
      </c>
      <c r="N126" s="163">
        <v>2133</v>
      </c>
      <c r="O126" s="163">
        <v>4261</v>
      </c>
      <c r="P126" s="163">
        <v>6018</v>
      </c>
      <c r="Q126" s="163">
        <v>5594</v>
      </c>
      <c r="R126" s="164">
        <f t="shared" si="110"/>
        <v>-7.0455300764373563E-2</v>
      </c>
      <c r="S126" s="165">
        <f t="shared" si="111"/>
        <v>0.53386344941047437</v>
      </c>
      <c r="T126" s="164">
        <f t="shared" si="112"/>
        <v>2.1232728007008241E-3</v>
      </c>
      <c r="U126" s="163">
        <v>6494</v>
      </c>
      <c r="V126" s="163">
        <v>3469</v>
      </c>
      <c r="W126" s="163">
        <v>6371</v>
      </c>
      <c r="X126" s="163">
        <v>9226</v>
      </c>
      <c r="Y126" s="163">
        <v>8815</v>
      </c>
      <c r="Z126" s="164">
        <f t="shared" si="113"/>
        <v>-4.4548016475178809E-2</v>
      </c>
      <c r="AA126" s="165">
        <f t="shared" si="106"/>
        <v>0.35740683708038179</v>
      </c>
      <c r="AB126" s="164">
        <f t="shared" si="114"/>
        <v>2.7563895705598209E-3</v>
      </c>
    </row>
    <row r="127" spans="1:28" x14ac:dyDescent="0.25">
      <c r="A127" s="56"/>
      <c r="B127" s="162" t="s">
        <v>116</v>
      </c>
      <c r="C127" s="163">
        <v>2179</v>
      </c>
      <c r="D127" s="163">
        <v>1002</v>
      </c>
      <c r="E127" s="163">
        <v>1422</v>
      </c>
      <c r="F127" s="163">
        <v>1806</v>
      </c>
      <c r="G127" s="163">
        <v>2154</v>
      </c>
      <c r="H127" s="163">
        <v>1918</v>
      </c>
      <c r="I127" s="164">
        <f t="shared" si="107"/>
        <v>-0.10956360259981435</v>
      </c>
      <c r="J127" s="165">
        <f t="shared" si="108"/>
        <v>-0.11977971546581001</v>
      </c>
      <c r="K127" s="164">
        <f t="shared" si="109"/>
        <v>3.4042583402554435E-3</v>
      </c>
      <c r="L127" s="163">
        <v>2740</v>
      </c>
      <c r="M127" s="163">
        <v>1222</v>
      </c>
      <c r="N127" s="163">
        <v>3461</v>
      </c>
      <c r="O127" s="163">
        <v>4071</v>
      </c>
      <c r="P127" s="163">
        <v>4167</v>
      </c>
      <c r="Q127" s="163">
        <v>4323</v>
      </c>
      <c r="R127" s="164">
        <f t="shared" si="110"/>
        <v>3.7437005039596905E-2</v>
      </c>
      <c r="S127" s="165">
        <f t="shared" si="111"/>
        <v>0.57773722627737234</v>
      </c>
      <c r="T127" s="164">
        <f t="shared" si="112"/>
        <v>1.6408488232802401E-3</v>
      </c>
      <c r="U127" s="163">
        <v>4919</v>
      </c>
      <c r="V127" s="163">
        <v>4883</v>
      </c>
      <c r="W127" s="163">
        <v>5877</v>
      </c>
      <c r="X127" s="163">
        <v>6321</v>
      </c>
      <c r="Y127" s="163">
        <v>6241</v>
      </c>
      <c r="Z127" s="164">
        <f t="shared" si="113"/>
        <v>-1.2656225280810007E-2</v>
      </c>
      <c r="AA127" s="165">
        <f t="shared" si="106"/>
        <v>0.26875381175035584</v>
      </c>
      <c r="AB127" s="164">
        <f t="shared" si="114"/>
        <v>1.9515175620945934E-3</v>
      </c>
    </row>
    <row r="128" spans="1:28" x14ac:dyDescent="0.25">
      <c r="A128" s="56"/>
      <c r="B128" s="162" t="s">
        <v>123</v>
      </c>
      <c r="C128" s="163">
        <v>573</v>
      </c>
      <c r="D128" s="163">
        <v>296</v>
      </c>
      <c r="E128" s="163">
        <v>184</v>
      </c>
      <c r="F128" s="163">
        <v>602</v>
      </c>
      <c r="G128" s="163">
        <v>504</v>
      </c>
      <c r="H128" s="163">
        <v>432</v>
      </c>
      <c r="I128" s="164">
        <f t="shared" si="107"/>
        <v>-0.1428571428571429</v>
      </c>
      <c r="J128" s="165">
        <f t="shared" si="108"/>
        <v>-0.24607329842931935</v>
      </c>
      <c r="K128" s="164">
        <f t="shared" si="109"/>
        <v>7.6675683159038146E-4</v>
      </c>
      <c r="L128" s="163">
        <v>646</v>
      </c>
      <c r="M128" s="163">
        <v>298</v>
      </c>
      <c r="N128" s="163">
        <v>482</v>
      </c>
      <c r="O128" s="163">
        <v>1251</v>
      </c>
      <c r="P128" s="163">
        <v>1392</v>
      </c>
      <c r="Q128" s="163">
        <v>1257</v>
      </c>
      <c r="R128" s="164">
        <f t="shared" si="110"/>
        <v>-9.6982758620689613E-2</v>
      </c>
      <c r="S128" s="165">
        <f t="shared" si="111"/>
        <v>0.94582043343653255</v>
      </c>
      <c r="T128" s="164">
        <f t="shared" si="112"/>
        <v>4.7711010198086092E-4</v>
      </c>
      <c r="U128" s="163">
        <v>1219</v>
      </c>
      <c r="V128" s="163">
        <v>666</v>
      </c>
      <c r="W128" s="163">
        <v>1853</v>
      </c>
      <c r="X128" s="163">
        <v>1896</v>
      </c>
      <c r="Y128" s="163">
        <v>1689</v>
      </c>
      <c r="Z128" s="164">
        <f t="shared" si="113"/>
        <v>-0.10917721518987344</v>
      </c>
      <c r="AA128" s="165">
        <f t="shared" si="106"/>
        <v>0.38556193601312549</v>
      </c>
      <c r="AB128" s="164">
        <f t="shared" si="114"/>
        <v>5.2813862560130876E-4</v>
      </c>
    </row>
    <row r="129" spans="1:28" x14ac:dyDescent="0.25">
      <c r="A129" s="56"/>
      <c r="B129" s="162" t="s">
        <v>119</v>
      </c>
      <c r="C129" s="163">
        <v>471</v>
      </c>
      <c r="D129" s="163">
        <v>233</v>
      </c>
      <c r="E129" s="163">
        <v>134</v>
      </c>
      <c r="F129" s="163">
        <v>438</v>
      </c>
      <c r="G129" s="163">
        <v>374</v>
      </c>
      <c r="H129" s="163">
        <v>383</v>
      </c>
      <c r="I129" s="164">
        <f t="shared" si="107"/>
        <v>2.4064171122994749E-2</v>
      </c>
      <c r="J129" s="165">
        <f t="shared" si="108"/>
        <v>-0.18683651804670909</v>
      </c>
      <c r="K129" s="164">
        <f t="shared" si="109"/>
        <v>6.7978672800721315E-4</v>
      </c>
      <c r="L129" s="163">
        <v>564</v>
      </c>
      <c r="M129" s="163">
        <v>345</v>
      </c>
      <c r="N129" s="163">
        <v>444</v>
      </c>
      <c r="O129" s="163">
        <v>825</v>
      </c>
      <c r="P129" s="163">
        <v>922</v>
      </c>
      <c r="Q129" s="163">
        <v>1008</v>
      </c>
      <c r="R129" s="164">
        <f t="shared" si="110"/>
        <v>9.3275488069414214E-2</v>
      </c>
      <c r="S129" s="165">
        <f t="shared" si="111"/>
        <v>0.7872340425531914</v>
      </c>
      <c r="T129" s="164">
        <f t="shared" si="112"/>
        <v>3.8259903166006987E-4</v>
      </c>
      <c r="U129" s="163">
        <v>1035</v>
      </c>
      <c r="V129" s="163">
        <v>578</v>
      </c>
      <c r="W129" s="163">
        <v>1263</v>
      </c>
      <c r="X129" s="163">
        <v>1296</v>
      </c>
      <c r="Y129" s="163">
        <v>1391</v>
      </c>
      <c r="Z129" s="164">
        <f t="shared" si="113"/>
        <v>7.3302469135802406E-2</v>
      </c>
      <c r="AA129" s="165">
        <f t="shared" si="106"/>
        <v>0.34396135265700489</v>
      </c>
      <c r="AB129" s="164">
        <f t="shared" si="114"/>
        <v>4.3495608538272385E-4</v>
      </c>
    </row>
    <row r="130" spans="1:28" x14ac:dyDescent="0.25">
      <c r="A130" s="56"/>
      <c r="B130" s="162" t="s">
        <v>128</v>
      </c>
      <c r="C130" s="163">
        <v>332</v>
      </c>
      <c r="D130" s="163">
        <v>174</v>
      </c>
      <c r="E130" s="163">
        <v>32</v>
      </c>
      <c r="F130" s="163">
        <v>167</v>
      </c>
      <c r="G130" s="163">
        <v>164</v>
      </c>
      <c r="H130" s="163">
        <v>171</v>
      </c>
      <c r="I130" s="164">
        <f t="shared" si="107"/>
        <v>4.2682926829268331E-2</v>
      </c>
      <c r="J130" s="165">
        <f t="shared" si="108"/>
        <v>-0.48493975903614461</v>
      </c>
      <c r="K130" s="164">
        <f t="shared" si="109"/>
        <v>3.0350791250452599E-4</v>
      </c>
      <c r="L130" s="163">
        <v>804</v>
      </c>
      <c r="M130" s="163">
        <v>463</v>
      </c>
      <c r="N130" s="163">
        <v>66</v>
      </c>
      <c r="O130" s="163">
        <v>488</v>
      </c>
      <c r="P130" s="163">
        <v>697</v>
      </c>
      <c r="Q130" s="163">
        <v>775</v>
      </c>
      <c r="R130" s="164">
        <f t="shared" si="110"/>
        <v>0.11190817790530838</v>
      </c>
      <c r="S130" s="165">
        <f t="shared" si="111"/>
        <v>-3.6069651741293507E-2</v>
      </c>
      <c r="T130" s="164">
        <f t="shared" si="112"/>
        <v>2.9416096184181959E-4</v>
      </c>
      <c r="U130" s="163">
        <v>1136</v>
      </c>
      <c r="V130" s="163">
        <v>98</v>
      </c>
      <c r="W130" s="163">
        <v>655</v>
      </c>
      <c r="X130" s="163">
        <v>861</v>
      </c>
      <c r="Y130" s="163">
        <v>946</v>
      </c>
      <c r="Z130" s="164">
        <f t="shared" si="113"/>
        <v>9.8722415795586604E-2</v>
      </c>
      <c r="AA130" s="165">
        <f t="shared" si="106"/>
        <v>-0.16725352112676062</v>
      </c>
      <c r="AB130" s="164">
        <f t="shared" si="114"/>
        <v>2.9580766123081005E-4</v>
      </c>
    </row>
    <row r="131" spans="1:28" x14ac:dyDescent="0.25">
      <c r="A131" s="56"/>
      <c r="B131" s="162" t="s">
        <v>131</v>
      </c>
      <c r="C131" s="163">
        <v>332</v>
      </c>
      <c r="D131" s="163">
        <v>164</v>
      </c>
      <c r="E131" s="163">
        <v>81</v>
      </c>
      <c r="F131" s="163">
        <v>158</v>
      </c>
      <c r="G131" s="163">
        <v>271</v>
      </c>
      <c r="H131" s="163">
        <v>201</v>
      </c>
      <c r="I131" s="164">
        <f t="shared" si="107"/>
        <v>-0.25830258302583031</v>
      </c>
      <c r="J131" s="165">
        <f t="shared" si="108"/>
        <v>-0.39457831325301207</v>
      </c>
      <c r="K131" s="164">
        <f t="shared" si="109"/>
        <v>3.5675491469830249E-4</v>
      </c>
      <c r="L131" s="163">
        <v>1356</v>
      </c>
      <c r="M131" s="163">
        <v>846</v>
      </c>
      <c r="N131" s="163">
        <v>146</v>
      </c>
      <c r="O131" s="163">
        <v>947</v>
      </c>
      <c r="P131" s="163">
        <v>1293</v>
      </c>
      <c r="Q131" s="163">
        <v>1226</v>
      </c>
      <c r="R131" s="164">
        <f t="shared" si="110"/>
        <v>-5.1817478731631894E-2</v>
      </c>
      <c r="S131" s="165">
        <f t="shared" si="111"/>
        <v>-9.587020648967548E-2</v>
      </c>
      <c r="T131" s="164">
        <f t="shared" si="112"/>
        <v>4.6534366350718816E-4</v>
      </c>
      <c r="U131" s="163">
        <v>1688</v>
      </c>
      <c r="V131" s="163">
        <v>227</v>
      </c>
      <c r="W131" s="163">
        <v>1105</v>
      </c>
      <c r="X131" s="163">
        <v>1564</v>
      </c>
      <c r="Y131" s="163">
        <v>1427</v>
      </c>
      <c r="Z131" s="164">
        <f t="shared" si="113"/>
        <v>-8.7595907928388783E-2</v>
      </c>
      <c r="AA131" s="165">
        <f t="shared" si="106"/>
        <v>-0.15462085308056872</v>
      </c>
      <c r="AB131" s="164">
        <f t="shared" si="114"/>
        <v>4.4621303655006966E-4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33720</v>
      </c>
      <c r="D132" s="169">
        <f t="shared" si="115"/>
        <v>13539</v>
      </c>
      <c r="E132" s="169">
        <f t="shared" si="115"/>
        <v>14588</v>
      </c>
      <c r="F132" s="169">
        <f t="shared" si="115"/>
        <v>19087</v>
      </c>
      <c r="G132" s="169">
        <f t="shared" si="115"/>
        <v>15188</v>
      </c>
      <c r="H132" s="169">
        <f t="shared" si="115"/>
        <v>14829</v>
      </c>
      <c r="I132" s="170">
        <f t="shared" si="107"/>
        <v>-2.3637081906768498E-2</v>
      </c>
      <c r="J132" s="171">
        <f t="shared" si="108"/>
        <v>-0.5602313167259787</v>
      </c>
      <c r="K132" s="170">
        <f t="shared" si="109"/>
        <v>2.631999318438372E-2</v>
      </c>
      <c r="L132" s="169">
        <f t="shared" ref="L132:Q132" si="116">L124-SUM(L125:L131)</f>
        <v>13750</v>
      </c>
      <c r="M132" s="169">
        <f t="shared" si="116"/>
        <v>5936</v>
      </c>
      <c r="N132" s="169">
        <f t="shared" si="116"/>
        <v>8914</v>
      </c>
      <c r="O132" s="169">
        <f t="shared" si="116"/>
        <v>17841</v>
      </c>
      <c r="P132" s="169">
        <f t="shared" si="116"/>
        <v>20955</v>
      </c>
      <c r="Q132" s="169">
        <f t="shared" si="116"/>
        <v>22833</v>
      </c>
      <c r="R132" s="170">
        <f t="shared" si="110"/>
        <v>8.962061560486756E-2</v>
      </c>
      <c r="S132" s="171">
        <f t="shared" si="111"/>
        <v>0.66058181818181816</v>
      </c>
      <c r="T132" s="170">
        <f t="shared" si="112"/>
        <v>8.6665512796571184E-3</v>
      </c>
      <c r="U132" s="169">
        <f>U124-SUM(U125:U131)</f>
        <v>47470</v>
      </c>
      <c r="V132" s="169">
        <f>V124-SUM(V125:V131)</f>
        <v>23502</v>
      </c>
      <c r="W132" s="169">
        <f>W124-SUM(W125:W131)</f>
        <v>36928</v>
      </c>
      <c r="X132" s="169">
        <f>X124-SUM(X125:X131)</f>
        <v>36143</v>
      </c>
      <c r="Y132" s="169">
        <f>Y124-SUM(Y125:Y131)</f>
        <v>37662</v>
      </c>
      <c r="Z132" s="170">
        <f t="shared" si="113"/>
        <v>4.2027501867581529E-2</v>
      </c>
      <c r="AA132" s="171">
        <f t="shared" si="106"/>
        <v>-0.20661470402359383</v>
      </c>
      <c r="AB132" s="170">
        <f t="shared" si="114"/>
        <v>1.1776647079571635E-2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21908</v>
      </c>
      <c r="D134" s="176">
        <f t="shared" si="117"/>
        <v>9862</v>
      </c>
      <c r="E134" s="176">
        <f t="shared" si="117"/>
        <v>12187</v>
      </c>
      <c r="F134" s="176">
        <f t="shared" si="117"/>
        <v>36976</v>
      </c>
      <c r="G134" s="176">
        <f t="shared" si="117"/>
        <v>36097</v>
      </c>
      <c r="H134" s="176">
        <f t="shared" si="117"/>
        <v>40056</v>
      </c>
      <c r="I134" s="177">
        <f>IFERROR(H134/G134-1,"-")</f>
        <v>0.10967670443527155</v>
      </c>
      <c r="J134" s="177">
        <f>IFERROR(H134/C134-1,"-")</f>
        <v>0.82837319700566003</v>
      </c>
      <c r="K134" s="177">
        <f>H134/H$8</f>
        <v>7.1095397329130366E-2</v>
      </c>
      <c r="L134" s="176">
        <f t="shared" ref="L134:Q134" si="118">L135+L138</f>
        <v>111607</v>
      </c>
      <c r="M134" s="176">
        <f t="shared" si="118"/>
        <v>40956</v>
      </c>
      <c r="N134" s="176">
        <f t="shared" si="118"/>
        <v>25030</v>
      </c>
      <c r="O134" s="176">
        <f t="shared" si="118"/>
        <v>120299</v>
      </c>
      <c r="P134" s="176">
        <f t="shared" si="118"/>
        <v>132879</v>
      </c>
      <c r="Q134" s="176">
        <f t="shared" si="118"/>
        <v>136256</v>
      </c>
      <c r="R134" s="177">
        <f>IFERROR(Q134/P134-1,"-")</f>
        <v>2.5414098540777808E-2</v>
      </c>
      <c r="S134" s="177">
        <f>IFERROR(Q134/L134-1,"-")</f>
        <v>0.22085532269481312</v>
      </c>
      <c r="T134" s="177">
        <f>Q134/Q$8</f>
        <v>5.1717672279637382E-2</v>
      </c>
      <c r="U134" s="176">
        <f>U135+U138</f>
        <v>133515</v>
      </c>
      <c r="V134" s="176">
        <f>V135+V138</f>
        <v>64813</v>
      </c>
      <c r="W134" s="176">
        <f>W135+W138</f>
        <v>157275</v>
      </c>
      <c r="X134" s="176">
        <f>X135+X138</f>
        <v>168976</v>
      </c>
      <c r="Y134" s="176">
        <f>Y135+Y138</f>
        <v>176312</v>
      </c>
      <c r="Z134" s="177">
        <f>IFERROR(Y134/X134-1,"-")</f>
        <v>4.3414449389262311E-2</v>
      </c>
      <c r="AA134" s="177">
        <f t="shared" ref="AA134:AA146" si="119">IFERROR(Y134/U134-1,"-")</f>
        <v>0.32054076321012626</v>
      </c>
      <c r="AB134" s="177">
        <f>Y134/Y$8</f>
        <v>5.5131543728252193E-2</v>
      </c>
    </row>
    <row r="135" spans="1:28" x14ac:dyDescent="0.25">
      <c r="A135" s="56"/>
      <c r="B135" s="157" t="s">
        <v>97</v>
      </c>
      <c r="C135" s="158">
        <v>7332</v>
      </c>
      <c r="D135" s="158">
        <v>2454</v>
      </c>
      <c r="E135" s="158">
        <v>4622</v>
      </c>
      <c r="F135" s="158">
        <v>4456</v>
      </c>
      <c r="G135" s="158">
        <v>5848</v>
      </c>
      <c r="H135" s="158">
        <v>6251</v>
      </c>
      <c r="I135" s="159">
        <f>IFERROR(H135/G135-1,"-")</f>
        <v>6.8912448700410467E-2</v>
      </c>
      <c r="J135" s="160">
        <f>IFERROR(H135/C135-1,"-")</f>
        <v>-0.14743589743589747</v>
      </c>
      <c r="K135" s="159">
        <f>H135/H$8</f>
        <v>1.1094900357109895E-2</v>
      </c>
      <c r="L135" s="158">
        <v>21521</v>
      </c>
      <c r="M135" s="158">
        <v>6197</v>
      </c>
      <c r="N135" s="158">
        <v>10309</v>
      </c>
      <c r="O135" s="158">
        <v>13389</v>
      </c>
      <c r="P135" s="158">
        <v>13122</v>
      </c>
      <c r="Q135" s="158">
        <v>10192</v>
      </c>
      <c r="R135" s="159">
        <f>IFERROR(Q135/P135-1,"-")</f>
        <v>-0.2232891327541533</v>
      </c>
      <c r="S135" s="160">
        <f>IFERROR(Q135/L135-1,"-")</f>
        <v>-0.52641605873333019</v>
      </c>
      <c r="T135" s="159">
        <f>Q135/Q$8</f>
        <v>3.8685013201184841E-3</v>
      </c>
      <c r="U135" s="158">
        <v>28853</v>
      </c>
      <c r="V135" s="158">
        <v>31570</v>
      </c>
      <c r="W135" s="158">
        <v>17845</v>
      </c>
      <c r="X135" s="158">
        <v>18970</v>
      </c>
      <c r="Y135" s="158">
        <v>16443</v>
      </c>
      <c r="Z135" s="159">
        <f>IFERROR(Y135/X135-1,"-")</f>
        <v>-0.13321033210332101</v>
      </c>
      <c r="AA135" s="160">
        <f t="shared" si="119"/>
        <v>-0.43011125359581326</v>
      </c>
      <c r="AB135" s="159">
        <f>Y135/Y$8</f>
        <v>5.1416124456852104E-3</v>
      </c>
    </row>
    <row r="136" spans="1:28" x14ac:dyDescent="0.25">
      <c r="A136" s="56"/>
      <c r="B136" s="162" t="s">
        <v>103</v>
      </c>
      <c r="C136" s="163">
        <v>7332</v>
      </c>
      <c r="D136" s="163">
        <v>2454</v>
      </c>
      <c r="E136" s="163">
        <v>4622</v>
      </c>
      <c r="F136" s="163">
        <v>4385</v>
      </c>
      <c r="G136" s="163">
        <v>5848</v>
      </c>
      <c r="H136" s="163">
        <v>6251</v>
      </c>
      <c r="I136" s="164">
        <f>IFERROR(H136/G136-1,"-")</f>
        <v>6.8912448700410467E-2</v>
      </c>
      <c r="J136" s="165">
        <f>IFERROR(H136/C136-1,"-")</f>
        <v>-0.14743589743589747</v>
      </c>
      <c r="K136" s="164">
        <f>H136/H$8</f>
        <v>1.1094900357109895E-2</v>
      </c>
      <c r="L136" s="163">
        <v>7370</v>
      </c>
      <c r="M136" s="163">
        <v>3528</v>
      </c>
      <c r="N136" s="163">
        <v>5691</v>
      </c>
      <c r="O136" s="163">
        <v>8111</v>
      </c>
      <c r="P136" s="163">
        <v>6381</v>
      </c>
      <c r="Q136" s="163">
        <v>4037</v>
      </c>
      <c r="R136" s="164">
        <f>IFERROR(Q136/P136-1,"-")</f>
        <v>-0.36734054223475943</v>
      </c>
      <c r="S136" s="165">
        <f>IFERROR(Q136/L136-1,"-")</f>
        <v>-0.4522388059701492</v>
      </c>
      <c r="T136" s="164">
        <f>Q136/Q$8</f>
        <v>1.5322939392973234E-3</v>
      </c>
      <c r="U136" s="163">
        <v>14702</v>
      </c>
      <c r="V136" s="163">
        <v>24857</v>
      </c>
      <c r="W136" s="163">
        <v>12496</v>
      </c>
      <c r="X136" s="163">
        <v>12229</v>
      </c>
      <c r="Y136" s="163">
        <v>10288</v>
      </c>
      <c r="Z136" s="164">
        <f>IFERROR(Y136/X136-1,"-")</f>
        <v>-0.15872107285959602</v>
      </c>
      <c r="AA136" s="165">
        <f t="shared" si="119"/>
        <v>-0.30023126105291797</v>
      </c>
      <c r="AB136" s="164">
        <f>Y136/Y$8</f>
        <v>3.2169864891570545E-3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14151</v>
      </c>
      <c r="M137" s="163">
        <v>2669</v>
      </c>
      <c r="N137" s="163">
        <v>4618</v>
      </c>
      <c r="O137" s="163">
        <v>5278</v>
      </c>
      <c r="P137" s="163">
        <v>6741</v>
      </c>
      <c r="Q137" s="163">
        <v>6155</v>
      </c>
      <c r="R137" s="164">
        <f>IFERROR(Q137/P137-1,"-")</f>
        <v>-8.6930722444741093E-2</v>
      </c>
      <c r="S137" s="165">
        <f>IFERROR(Q137/L137-1,"-")</f>
        <v>-0.56504840647304078</v>
      </c>
      <c r="T137" s="164">
        <f>Q137/Q$8</f>
        <v>2.3362073808211609E-3</v>
      </c>
      <c r="U137" s="163">
        <v>14151</v>
      </c>
      <c r="V137" s="163">
        <v>6713</v>
      </c>
      <c r="W137" s="163">
        <v>5349</v>
      </c>
      <c r="X137" s="163">
        <v>6741</v>
      </c>
      <c r="Y137" s="163">
        <v>6155</v>
      </c>
      <c r="Z137" s="164">
        <f>IFERROR(Y137/X137-1,"-")</f>
        <v>-8.6930722444741093E-2</v>
      </c>
      <c r="AA137" s="165">
        <f t="shared" si="119"/>
        <v>-0.56504840647304078</v>
      </c>
      <c r="AB137" s="164">
        <f>Y137/Y$8</f>
        <v>1.9246259565281561E-3</v>
      </c>
    </row>
    <row r="138" spans="1:28" x14ac:dyDescent="0.25">
      <c r="A138" s="56"/>
      <c r="B138" s="157" t="s">
        <v>107</v>
      </c>
      <c r="C138" s="158">
        <v>14576</v>
      </c>
      <c r="D138" s="158">
        <v>7408</v>
      </c>
      <c r="E138" s="158">
        <v>7565</v>
      </c>
      <c r="F138" s="158">
        <v>32520</v>
      </c>
      <c r="G138" s="158">
        <v>30249</v>
      </c>
      <c r="H138" s="158">
        <v>33805</v>
      </c>
      <c r="I138" s="159">
        <f>IFERROR(H138/G138-1,"-")</f>
        <v>0.11755760521008951</v>
      </c>
      <c r="J138" s="160">
        <f>IFERROR(H138/C138-1,"-")</f>
        <v>1.3192233809001097</v>
      </c>
      <c r="K138" s="159">
        <f>H138/H$8</f>
        <v>6.0000496972020478E-2</v>
      </c>
      <c r="L138" s="158">
        <v>90086</v>
      </c>
      <c r="M138" s="158">
        <v>34759</v>
      </c>
      <c r="N138" s="158">
        <v>14721</v>
      </c>
      <c r="O138" s="158">
        <v>106910</v>
      </c>
      <c r="P138" s="158">
        <v>119757</v>
      </c>
      <c r="Q138" s="158">
        <v>126064</v>
      </c>
      <c r="R138" s="159">
        <f>IFERROR(Q138/P138-1,"-")</f>
        <v>5.266497991766661E-2</v>
      </c>
      <c r="S138" s="160">
        <f>IFERROR(Q138/L138-1,"-")</f>
        <v>0.39937393157649348</v>
      </c>
      <c r="T138" s="159">
        <f>Q138/Q$8</f>
        <v>4.7849170959518898E-2</v>
      </c>
      <c r="U138" s="158">
        <v>104662</v>
      </c>
      <c r="V138" s="158">
        <v>33243</v>
      </c>
      <c r="W138" s="158">
        <v>139430</v>
      </c>
      <c r="X138" s="158">
        <v>150006</v>
      </c>
      <c r="Y138" s="158">
        <v>159869</v>
      </c>
      <c r="Z138" s="159">
        <f>IFERROR(Y138/X138-1,"-")</f>
        <v>6.5750703305201164E-2</v>
      </c>
      <c r="AA138" s="160">
        <f t="shared" si="119"/>
        <v>0.52747893218168973</v>
      </c>
      <c r="AB138" s="159">
        <f>Y138/Y$8</f>
        <v>4.9989931282566985E-2</v>
      </c>
    </row>
    <row r="139" spans="1:28" s="56" customFormat="1" x14ac:dyDescent="0.25">
      <c r="B139" s="162" t="s">
        <v>110</v>
      </c>
      <c r="C139" s="163">
        <v>8579</v>
      </c>
      <c r="D139" s="163">
        <v>3361</v>
      </c>
      <c r="E139" s="163">
        <v>3323</v>
      </c>
      <c r="F139" s="163">
        <v>16427</v>
      </c>
      <c r="G139" s="163">
        <v>15330</v>
      </c>
      <c r="H139" s="163">
        <v>19327</v>
      </c>
      <c r="I139" s="164">
        <f t="shared" ref="I139:I146" si="120">IFERROR(H139/G139-1,"-")</f>
        <v>0.26073059360730588</v>
      </c>
      <c r="J139" s="165">
        <f t="shared" ref="J139:J146" si="121">IFERROR(H139/C139-1,"-")</f>
        <v>1.2528266697750321</v>
      </c>
      <c r="K139" s="164">
        <f t="shared" ref="K139:K146" si="122">H139/H$8</f>
        <v>3.4303493713303941E-2</v>
      </c>
      <c r="L139" s="163">
        <v>41492</v>
      </c>
      <c r="M139" s="163">
        <v>12472</v>
      </c>
      <c r="N139" s="163">
        <v>1862</v>
      </c>
      <c r="O139" s="163">
        <v>44609</v>
      </c>
      <c r="P139" s="163">
        <v>50285</v>
      </c>
      <c r="Q139" s="163">
        <v>53456</v>
      </c>
      <c r="R139" s="164">
        <f t="shared" ref="R139:R146" si="123">IFERROR(Q139/P139-1,"-")</f>
        <v>6.3060554837426563E-2</v>
      </c>
      <c r="S139" s="165">
        <f t="shared" ref="S139:S146" si="124">IFERROR(Q139/L139-1,"-")</f>
        <v>0.28834474115492137</v>
      </c>
      <c r="T139" s="164">
        <f t="shared" ref="T139:T146" si="125">Q139/Q$8</f>
        <v>2.0289894678988785E-2</v>
      </c>
      <c r="U139" s="163">
        <v>50071</v>
      </c>
      <c r="V139" s="163">
        <v>5517</v>
      </c>
      <c r="W139" s="163">
        <v>61036</v>
      </c>
      <c r="X139" s="163">
        <v>65615</v>
      </c>
      <c r="Y139" s="163">
        <v>72783</v>
      </c>
      <c r="Z139" s="164">
        <f t="shared" ref="Z139:Z146" si="126">IFERROR(Y139/X139-1,"-")</f>
        <v>0.1092433132667836</v>
      </c>
      <c r="AA139" s="165">
        <f t="shared" si="119"/>
        <v>0.45359589383076027</v>
      </c>
      <c r="AB139" s="164">
        <f t="shared" ref="AB139:AB146" si="127">Y139/Y$8</f>
        <v>2.2758741022581443E-2</v>
      </c>
    </row>
    <row r="140" spans="1:28" s="56" customFormat="1" x14ac:dyDescent="0.25">
      <c r="B140" s="162" t="s">
        <v>113</v>
      </c>
      <c r="C140" s="163">
        <v>1278</v>
      </c>
      <c r="D140" s="163">
        <v>1257</v>
      </c>
      <c r="E140" s="163">
        <v>680</v>
      </c>
      <c r="F140" s="163">
        <v>1026</v>
      </c>
      <c r="G140" s="163">
        <v>1373</v>
      </c>
      <c r="H140" s="163">
        <v>1223</v>
      </c>
      <c r="I140" s="164">
        <f t="shared" si="120"/>
        <v>-0.10924981791697019</v>
      </c>
      <c r="J140" s="165">
        <f t="shared" si="121"/>
        <v>-4.3035993740219047E-2</v>
      </c>
      <c r="K140" s="164">
        <f t="shared" si="122"/>
        <v>2.1707027894329548E-3</v>
      </c>
      <c r="L140" s="163">
        <v>7664</v>
      </c>
      <c r="M140" s="163">
        <v>2280</v>
      </c>
      <c r="N140" s="163">
        <v>1466</v>
      </c>
      <c r="O140" s="163">
        <v>7720</v>
      </c>
      <c r="P140" s="163">
        <v>11483</v>
      </c>
      <c r="Q140" s="163">
        <v>12140</v>
      </c>
      <c r="R140" s="164">
        <f t="shared" si="123"/>
        <v>5.7215013498214784E-2</v>
      </c>
      <c r="S140" s="165">
        <f t="shared" si="124"/>
        <v>0.58402922755741127</v>
      </c>
      <c r="T140" s="164">
        <f t="shared" si="125"/>
        <v>4.6078891313028258E-3</v>
      </c>
      <c r="U140" s="163">
        <v>8942</v>
      </c>
      <c r="V140" s="163">
        <v>3377</v>
      </c>
      <c r="W140" s="163">
        <v>8746</v>
      </c>
      <c r="X140" s="163">
        <v>12856</v>
      </c>
      <c r="Y140" s="163">
        <v>13363</v>
      </c>
      <c r="Z140" s="164">
        <f t="shared" si="126"/>
        <v>3.9436838830118282E-2</v>
      </c>
      <c r="AA140" s="165">
        <f t="shared" si="119"/>
        <v>0.49440840975173339</v>
      </c>
      <c r="AB140" s="164">
        <f t="shared" si="127"/>
        <v>4.178517734701178E-3</v>
      </c>
    </row>
    <row r="141" spans="1:28" x14ac:dyDescent="0.25">
      <c r="A141" s="56"/>
      <c r="B141" s="162" t="s">
        <v>116</v>
      </c>
      <c r="C141" s="163">
        <v>646</v>
      </c>
      <c r="D141" s="163">
        <v>147</v>
      </c>
      <c r="E141" s="163">
        <v>371</v>
      </c>
      <c r="F141" s="163">
        <v>4892</v>
      </c>
      <c r="G141" s="163">
        <v>3993</v>
      </c>
      <c r="H141" s="163">
        <v>3899</v>
      </c>
      <c r="I141" s="164">
        <f t="shared" si="120"/>
        <v>-2.3541197094916089E-2</v>
      </c>
      <c r="J141" s="165">
        <f t="shared" si="121"/>
        <v>5.0356037151702786</v>
      </c>
      <c r="K141" s="164">
        <f t="shared" si="122"/>
        <v>6.9203353851178175E-3</v>
      </c>
      <c r="L141" s="163">
        <v>11924</v>
      </c>
      <c r="M141" s="163">
        <v>3786</v>
      </c>
      <c r="N141" s="163">
        <v>3158</v>
      </c>
      <c r="O141" s="163">
        <v>12813</v>
      </c>
      <c r="P141" s="163">
        <v>12029</v>
      </c>
      <c r="Q141" s="163">
        <v>12213</v>
      </c>
      <c r="R141" s="164">
        <f t="shared" si="123"/>
        <v>1.5296367112810794E-2</v>
      </c>
      <c r="S141" s="165">
        <f t="shared" si="124"/>
        <v>2.4236833277423653E-2</v>
      </c>
      <c r="T141" s="164">
        <f t="shared" si="125"/>
        <v>4.6355971960956683E-3</v>
      </c>
      <c r="U141" s="163">
        <v>12570</v>
      </c>
      <c r="V141" s="163">
        <v>7198</v>
      </c>
      <c r="W141" s="163">
        <v>17705</v>
      </c>
      <c r="X141" s="163">
        <v>16022</v>
      </c>
      <c r="Y141" s="163">
        <v>16112</v>
      </c>
      <c r="Z141" s="164">
        <f t="shared" si="126"/>
        <v>5.6172762451629499E-3</v>
      </c>
      <c r="AA141" s="165">
        <f t="shared" si="119"/>
        <v>0.28178202068416858</v>
      </c>
      <c r="AB141" s="164">
        <f t="shared" si="127"/>
        <v>5.0381110335632256E-3</v>
      </c>
    </row>
    <row r="142" spans="1:28" x14ac:dyDescent="0.25">
      <c r="A142" s="56"/>
      <c r="B142" s="162" t="s">
        <v>123</v>
      </c>
      <c r="C142" s="163">
        <v>446</v>
      </c>
      <c r="D142" s="163">
        <v>113</v>
      </c>
      <c r="E142" s="163">
        <v>613</v>
      </c>
      <c r="F142" s="163">
        <v>3543</v>
      </c>
      <c r="G142" s="163">
        <v>2717</v>
      </c>
      <c r="H142" s="163">
        <v>1486</v>
      </c>
      <c r="I142" s="164">
        <f t="shared" si="120"/>
        <v>-0.45307324254692671</v>
      </c>
      <c r="J142" s="165">
        <f t="shared" si="121"/>
        <v>2.3318385650224216</v>
      </c>
      <c r="K142" s="164">
        <f t="shared" si="122"/>
        <v>2.6375015086650623E-3</v>
      </c>
      <c r="L142" s="163">
        <v>1519</v>
      </c>
      <c r="M142" s="163">
        <v>447</v>
      </c>
      <c r="N142" s="163">
        <v>294</v>
      </c>
      <c r="O142" s="163">
        <v>3069</v>
      </c>
      <c r="P142" s="163">
        <v>2937</v>
      </c>
      <c r="Q142" s="163">
        <v>2319</v>
      </c>
      <c r="R142" s="164">
        <f t="shared" si="123"/>
        <v>-0.21041879468845759</v>
      </c>
      <c r="S142" s="165">
        <f t="shared" si="124"/>
        <v>0.52666227781435149</v>
      </c>
      <c r="T142" s="164">
        <f t="shared" si="125"/>
        <v>8.8020551033700595E-4</v>
      </c>
      <c r="U142" s="163">
        <v>1965</v>
      </c>
      <c r="V142" s="163">
        <v>1022</v>
      </c>
      <c r="W142" s="163">
        <v>6612</v>
      </c>
      <c r="X142" s="163">
        <v>5654</v>
      </c>
      <c r="Y142" s="163">
        <v>3805</v>
      </c>
      <c r="Z142" s="164">
        <f t="shared" si="126"/>
        <v>-0.32702511496285813</v>
      </c>
      <c r="AA142" s="165">
        <f t="shared" si="119"/>
        <v>0.93638676844783708</v>
      </c>
      <c r="AB142" s="164">
        <f t="shared" si="127"/>
        <v>1.1897971997708585E-3</v>
      </c>
    </row>
    <row r="143" spans="1:28" x14ac:dyDescent="0.25">
      <c r="A143" s="56"/>
      <c r="B143" s="162" t="s">
        <v>119</v>
      </c>
      <c r="C143" s="163">
        <v>152</v>
      </c>
      <c r="D143" s="163">
        <v>428</v>
      </c>
      <c r="E143" s="163">
        <v>765</v>
      </c>
      <c r="F143" s="163">
        <v>280</v>
      </c>
      <c r="G143" s="163">
        <v>774</v>
      </c>
      <c r="H143" s="163">
        <v>791</v>
      </c>
      <c r="I143" s="164">
        <f t="shared" si="120"/>
        <v>2.1963824289405576E-2</v>
      </c>
      <c r="J143" s="165">
        <f t="shared" si="121"/>
        <v>4.2039473684210522</v>
      </c>
      <c r="K143" s="164">
        <f t="shared" si="122"/>
        <v>1.4039459578425735E-3</v>
      </c>
      <c r="L143" s="163">
        <v>2535</v>
      </c>
      <c r="M143" s="163">
        <v>773</v>
      </c>
      <c r="N143" s="163">
        <v>469</v>
      </c>
      <c r="O143" s="163">
        <v>2355</v>
      </c>
      <c r="P143" s="163">
        <v>2569</v>
      </c>
      <c r="Q143" s="163">
        <v>2964</v>
      </c>
      <c r="R143" s="164">
        <f t="shared" si="123"/>
        <v>0.15375632541845086</v>
      </c>
      <c r="S143" s="165">
        <f t="shared" si="124"/>
        <v>0.1692307692307693</v>
      </c>
      <c r="T143" s="164">
        <f t="shared" si="125"/>
        <v>1.1250233430956816E-3</v>
      </c>
      <c r="U143" s="163">
        <v>2687</v>
      </c>
      <c r="V143" s="163">
        <v>1638</v>
      </c>
      <c r="W143" s="163">
        <v>2635</v>
      </c>
      <c r="X143" s="163">
        <v>3343</v>
      </c>
      <c r="Y143" s="163">
        <v>3755</v>
      </c>
      <c r="Z143" s="164">
        <f t="shared" si="126"/>
        <v>0.12324259647023639</v>
      </c>
      <c r="AA143" s="165">
        <f t="shared" si="119"/>
        <v>0.39746929661332331</v>
      </c>
      <c r="AB143" s="164">
        <f t="shared" si="127"/>
        <v>1.1741625453717671E-3</v>
      </c>
    </row>
    <row r="144" spans="1:28" x14ac:dyDescent="0.25">
      <c r="A144" s="56"/>
      <c r="B144" s="162" t="s">
        <v>128</v>
      </c>
      <c r="C144" s="163">
        <v>248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-0.97580645161290325</v>
      </c>
      <c r="K144" s="164">
        <f t="shared" si="122"/>
        <v>1.0649400438755298E-5</v>
      </c>
      <c r="L144" s="163">
        <v>715</v>
      </c>
      <c r="M144" s="163">
        <v>1439</v>
      </c>
      <c r="N144" s="163">
        <v>17</v>
      </c>
      <c r="O144" s="163">
        <v>1578</v>
      </c>
      <c r="P144" s="163">
        <v>1825</v>
      </c>
      <c r="Q144" s="163">
        <v>1836</v>
      </c>
      <c r="R144" s="164">
        <f t="shared" si="123"/>
        <v>6.0273972602740145E-3</v>
      </c>
      <c r="S144" s="165">
        <f t="shared" si="124"/>
        <v>1.5678321678321678</v>
      </c>
      <c r="T144" s="164">
        <f t="shared" si="125"/>
        <v>6.9687680766655584E-4</v>
      </c>
      <c r="U144" s="163">
        <v>963</v>
      </c>
      <c r="V144" s="163">
        <v>36</v>
      </c>
      <c r="W144" s="163">
        <v>1657</v>
      </c>
      <c r="X144" s="163">
        <v>1964</v>
      </c>
      <c r="Y144" s="163">
        <v>1842</v>
      </c>
      <c r="Z144" s="164">
        <f t="shared" si="126"/>
        <v>-6.2118126272912466E-2</v>
      </c>
      <c r="AA144" s="165">
        <f t="shared" si="119"/>
        <v>0.91277258566978192</v>
      </c>
      <c r="AB144" s="164">
        <f t="shared" si="127"/>
        <v>5.7598066806252861E-4</v>
      </c>
    </row>
    <row r="145" spans="1:28" x14ac:dyDescent="0.25">
      <c r="A145" s="56"/>
      <c r="B145" s="162" t="s">
        <v>131</v>
      </c>
      <c r="C145" s="163">
        <v>73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-0.26027397260273977</v>
      </c>
      <c r="K145" s="164">
        <f t="shared" si="122"/>
        <v>9.5844603948797683E-5</v>
      </c>
      <c r="L145" s="163">
        <v>3120</v>
      </c>
      <c r="M145" s="163">
        <v>2465</v>
      </c>
      <c r="N145" s="163">
        <v>4</v>
      </c>
      <c r="O145" s="163">
        <v>693</v>
      </c>
      <c r="P145" s="163">
        <v>1267</v>
      </c>
      <c r="Q145" s="163">
        <v>1116</v>
      </c>
      <c r="R145" s="164">
        <f t="shared" si="123"/>
        <v>-0.11917916337805845</v>
      </c>
      <c r="S145" s="165">
        <f t="shared" si="124"/>
        <v>-0.64230769230769225</v>
      </c>
      <c r="T145" s="164">
        <f t="shared" si="125"/>
        <v>4.2359178505222019E-4</v>
      </c>
      <c r="U145" s="163">
        <v>3193</v>
      </c>
      <c r="V145" s="163">
        <v>43</v>
      </c>
      <c r="W145" s="163">
        <v>742</v>
      </c>
      <c r="X145" s="163">
        <v>1329</v>
      </c>
      <c r="Y145" s="163">
        <v>1170</v>
      </c>
      <c r="Z145" s="164">
        <f t="shared" si="126"/>
        <v>-0.11963882618510158</v>
      </c>
      <c r="AA145" s="165">
        <f t="shared" si="119"/>
        <v>-0.63357344190416542</v>
      </c>
      <c r="AB145" s="164">
        <f t="shared" si="127"/>
        <v>3.6585091293873966E-4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3154</v>
      </c>
      <c r="D146" s="169">
        <f t="shared" si="128"/>
        <v>1145</v>
      </c>
      <c r="E146" s="169">
        <f t="shared" si="128"/>
        <v>1811</v>
      </c>
      <c r="F146" s="169">
        <f t="shared" si="128"/>
        <v>6224</v>
      </c>
      <c r="G146" s="169">
        <f t="shared" si="128"/>
        <v>5861</v>
      </c>
      <c r="H146" s="169">
        <f t="shared" si="128"/>
        <v>7019</v>
      </c>
      <c r="I146" s="170">
        <f t="shared" si="120"/>
        <v>0.19757720525507594</v>
      </c>
      <c r="J146" s="171">
        <f t="shared" si="121"/>
        <v>1.2254280279010779</v>
      </c>
      <c r="K146" s="170">
        <f t="shared" si="122"/>
        <v>1.2458023613270574E-2</v>
      </c>
      <c r="L146" s="169">
        <f t="shared" ref="L146:Q146" si="129">L138-SUM(L139:L145)</f>
        <v>21117</v>
      </c>
      <c r="M146" s="169">
        <f t="shared" si="129"/>
        <v>11097</v>
      </c>
      <c r="N146" s="169">
        <f t="shared" si="129"/>
        <v>7451</v>
      </c>
      <c r="O146" s="169">
        <f t="shared" si="129"/>
        <v>34073</v>
      </c>
      <c r="P146" s="169">
        <f t="shared" si="129"/>
        <v>37362</v>
      </c>
      <c r="Q146" s="169">
        <f t="shared" si="129"/>
        <v>40020</v>
      </c>
      <c r="R146" s="170">
        <f t="shared" si="123"/>
        <v>7.1141801830737039E-2</v>
      </c>
      <c r="S146" s="171">
        <f t="shared" si="124"/>
        <v>0.89515556186958367</v>
      </c>
      <c r="T146" s="170">
        <f t="shared" si="125"/>
        <v>1.5190092506980155E-2</v>
      </c>
      <c r="U146" s="169">
        <f>U138-SUM(U139:U145)</f>
        <v>24271</v>
      </c>
      <c r="V146" s="169">
        <f>V138-SUM(V139:V145)</f>
        <v>14412</v>
      </c>
      <c r="W146" s="169">
        <f>W138-SUM(W139:W145)</f>
        <v>40297</v>
      </c>
      <c r="X146" s="169">
        <f>X138-SUM(X139:X145)</f>
        <v>43223</v>
      </c>
      <c r="Y146" s="169">
        <f>Y138-SUM(Y139:Y145)</f>
        <v>47039</v>
      </c>
      <c r="Z146" s="170">
        <f t="shared" si="126"/>
        <v>8.8286329037780886E-2</v>
      </c>
      <c r="AA146" s="171">
        <f t="shared" si="119"/>
        <v>0.93807424498372538</v>
      </c>
      <c r="AB146" s="170">
        <f t="shared" si="127"/>
        <v>1.4708770165577244E-2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20324</v>
      </c>
      <c r="D148" s="176">
        <f t="shared" si="130"/>
        <v>8632</v>
      </c>
      <c r="E148" s="176">
        <f t="shared" si="130"/>
        <v>8367</v>
      </c>
      <c r="F148" s="176">
        <f t="shared" si="130"/>
        <v>21427</v>
      </c>
      <c r="G148" s="176">
        <f t="shared" si="130"/>
        <v>21446</v>
      </c>
      <c r="H148" s="176">
        <f t="shared" si="130"/>
        <v>26088</v>
      </c>
      <c r="I148" s="177">
        <f>IFERROR(H148/G148-1,"-")</f>
        <v>0.21645062016226801</v>
      </c>
      <c r="J148" s="177">
        <f>IFERROR(H148/C148-1,"-")</f>
        <v>0.28360558945089553</v>
      </c>
      <c r="K148" s="177">
        <f>H148/H$8</f>
        <v>4.6303593107708034E-2</v>
      </c>
      <c r="L148" s="176">
        <f t="shared" ref="L148:Q148" si="131">L149+L152</f>
        <v>71706</v>
      </c>
      <c r="M148" s="176">
        <f t="shared" si="131"/>
        <v>21795</v>
      </c>
      <c r="N148" s="176">
        <f t="shared" si="131"/>
        <v>34156</v>
      </c>
      <c r="O148" s="176">
        <f t="shared" si="131"/>
        <v>57564</v>
      </c>
      <c r="P148" s="176">
        <f t="shared" si="131"/>
        <v>61552</v>
      </c>
      <c r="Q148" s="176">
        <f t="shared" si="131"/>
        <v>60228</v>
      </c>
      <c r="R148" s="177">
        <f>IFERROR(Q148/P148-1,"-")</f>
        <v>-2.1510267741096989E-2</v>
      </c>
      <c r="S148" s="177">
        <f>IFERROR(Q148/L148-1,"-")</f>
        <v>-0.16007028700527148</v>
      </c>
      <c r="T148" s="177">
        <f>Q148/Q$8</f>
        <v>2.2860292141689175E-2</v>
      </c>
      <c r="U148" s="176">
        <f>U149+U152</f>
        <v>92030</v>
      </c>
      <c r="V148" s="176">
        <f>V149+V152</f>
        <v>42523</v>
      </c>
      <c r="W148" s="176">
        <f>W149+W152</f>
        <v>78991</v>
      </c>
      <c r="X148" s="176">
        <f>X149+X152</f>
        <v>82998</v>
      </c>
      <c r="Y148" s="176">
        <f>Y149+Y152</f>
        <v>86316</v>
      </c>
      <c r="Z148" s="177">
        <f>IFERROR(Y148/X148-1,"-")</f>
        <v>3.9976866912455611E-2</v>
      </c>
      <c r="AA148" s="177">
        <f t="shared" ref="AA148:AA160" si="132">IFERROR(Y148/U148-1,"-")</f>
        <v>-6.2088449418667868E-2</v>
      </c>
      <c r="AB148" s="177">
        <f>Y148/Y$8</f>
        <v>2.6990416582239534E-2</v>
      </c>
    </row>
    <row r="149" spans="1:28" x14ac:dyDescent="0.25">
      <c r="A149" s="56"/>
      <c r="B149" s="157" t="s">
        <v>97</v>
      </c>
      <c r="C149" s="158">
        <v>13095</v>
      </c>
      <c r="D149" s="158">
        <v>5991</v>
      </c>
      <c r="E149" s="158">
        <v>4902</v>
      </c>
      <c r="F149" s="158">
        <v>13125</v>
      </c>
      <c r="G149" s="158">
        <v>13627</v>
      </c>
      <c r="H149" s="158">
        <v>14421</v>
      </c>
      <c r="I149" s="159">
        <f>IFERROR(H149/G149-1,"-")</f>
        <v>5.8266676451163235E-2</v>
      </c>
      <c r="J149" s="160">
        <f>IFERROR(H149/C149-1,"-")</f>
        <v>0.10126002290950753</v>
      </c>
      <c r="K149" s="159">
        <f>H149/H$8</f>
        <v>2.5595833954548359E-2</v>
      </c>
      <c r="L149" s="158">
        <v>28540</v>
      </c>
      <c r="M149" s="158">
        <v>7745</v>
      </c>
      <c r="N149" s="158">
        <v>22645</v>
      </c>
      <c r="O149" s="158">
        <v>30183</v>
      </c>
      <c r="P149" s="158">
        <v>30633</v>
      </c>
      <c r="Q149" s="158">
        <v>26091</v>
      </c>
      <c r="R149" s="159">
        <f>IFERROR(Q149/P149-1,"-")</f>
        <v>-0.14827147194202328</v>
      </c>
      <c r="S149" s="160">
        <f>IFERROR(Q149/L149-1,"-")</f>
        <v>-8.5809390329362301E-2</v>
      </c>
      <c r="T149" s="159">
        <f>Q149/Q$8</f>
        <v>9.9031660069869871E-3</v>
      </c>
      <c r="U149" s="158">
        <v>41635</v>
      </c>
      <c r="V149" s="158">
        <v>27547</v>
      </c>
      <c r="W149" s="158">
        <v>43308</v>
      </c>
      <c r="X149" s="158">
        <v>44260</v>
      </c>
      <c r="Y149" s="158">
        <v>40512</v>
      </c>
      <c r="Z149" s="159">
        <f>IFERROR(Y149/X149-1,"-")</f>
        <v>-8.4681427925892505E-2</v>
      </c>
      <c r="AA149" s="160">
        <f t="shared" si="132"/>
        <v>-2.6972499099315428E-2</v>
      </c>
      <c r="AB149" s="159">
        <f>Y149/Y$8</f>
        <v>1.2667822380319847E-2</v>
      </c>
    </row>
    <row r="150" spans="1:28" x14ac:dyDescent="0.25">
      <c r="A150" s="56"/>
      <c r="B150" s="162" t="s">
        <v>103</v>
      </c>
      <c r="C150" s="163">
        <v>4440</v>
      </c>
      <c r="D150" s="163">
        <v>1740</v>
      </c>
      <c r="E150" s="163">
        <v>2133</v>
      </c>
      <c r="F150" s="163">
        <v>5098</v>
      </c>
      <c r="G150" s="163">
        <v>3977</v>
      </c>
      <c r="H150" s="163">
        <v>4233</v>
      </c>
      <c r="I150" s="164">
        <f>IFERROR(H150/G150-1,"-")</f>
        <v>6.4370128237364765E-2</v>
      </c>
      <c r="J150" s="165">
        <f>IFERROR(H150/C150-1,"-")</f>
        <v>-4.6621621621621645E-2</v>
      </c>
      <c r="K150" s="164">
        <f>H150/H$8</f>
        <v>7.5131520095418625E-3</v>
      </c>
      <c r="L150" s="163">
        <v>20777</v>
      </c>
      <c r="M150" s="163">
        <v>5766</v>
      </c>
      <c r="N150" s="163">
        <v>19879</v>
      </c>
      <c r="O150" s="163">
        <v>26530</v>
      </c>
      <c r="P150" s="163">
        <v>28721</v>
      </c>
      <c r="Q150" s="163">
        <v>23802</v>
      </c>
      <c r="R150" s="164">
        <f>IFERROR(Q150/P150-1,"-")</f>
        <v>-0.17126840987430803</v>
      </c>
      <c r="S150" s="165">
        <f>IFERROR(Q150/L150-1,"-")</f>
        <v>0.14559368532511918</v>
      </c>
      <c r="T150" s="164">
        <f>Q150/Q$8</f>
        <v>9.0343473725922451E-3</v>
      </c>
      <c r="U150" s="163">
        <v>25217</v>
      </c>
      <c r="V150" s="163">
        <v>22012</v>
      </c>
      <c r="W150" s="163">
        <v>31628</v>
      </c>
      <c r="X150" s="163">
        <v>32698</v>
      </c>
      <c r="Y150" s="163">
        <v>28035</v>
      </c>
      <c r="Z150" s="164">
        <f>IFERROR(Y150/X150-1,"-")</f>
        <v>-0.14260811058780354</v>
      </c>
      <c r="AA150" s="165">
        <f t="shared" si="132"/>
        <v>0.11175000991394701</v>
      </c>
      <c r="AB150" s="164">
        <f>Y150/Y$8</f>
        <v>8.7663507215705698E-3</v>
      </c>
    </row>
    <row r="151" spans="1:28" x14ac:dyDescent="0.25">
      <c r="A151" s="56"/>
      <c r="B151" s="162" t="s">
        <v>100</v>
      </c>
      <c r="C151" s="163">
        <v>8655</v>
      </c>
      <c r="D151" s="163">
        <v>4251</v>
      </c>
      <c r="E151" s="163">
        <v>2769</v>
      </c>
      <c r="F151" s="163">
        <v>8027</v>
      </c>
      <c r="G151" s="163">
        <v>9650</v>
      </c>
      <c r="H151" s="163">
        <v>10188</v>
      </c>
      <c r="I151" s="164">
        <f>IFERROR(H151/G151-1,"-")</f>
        <v>5.5751295336787576E-2</v>
      </c>
      <c r="J151" s="165">
        <f>IFERROR(H151/C151-1,"-")</f>
        <v>0.17712305025996544</v>
      </c>
      <c r="K151" s="164">
        <f>H151/H$8</f>
        <v>1.8082681945006496E-2</v>
      </c>
      <c r="L151" s="163">
        <v>7763</v>
      </c>
      <c r="M151" s="163">
        <v>1979</v>
      </c>
      <c r="N151" s="163">
        <v>2766</v>
      </c>
      <c r="O151" s="163">
        <v>3653</v>
      </c>
      <c r="P151" s="163">
        <v>1912</v>
      </c>
      <c r="Q151" s="163">
        <v>2289</v>
      </c>
      <c r="R151" s="164">
        <f>IFERROR(Q151/P151-1,"-")</f>
        <v>0.19717573221757312</v>
      </c>
      <c r="S151" s="165">
        <f>IFERROR(Q151/L151-1,"-")</f>
        <v>-0.70513976555455371</v>
      </c>
      <c r="T151" s="164">
        <f>Q151/Q$8</f>
        <v>8.6881863439474197E-4</v>
      </c>
      <c r="U151" s="163">
        <v>16418</v>
      </c>
      <c r="V151" s="163">
        <v>5535</v>
      </c>
      <c r="W151" s="163">
        <v>11680</v>
      </c>
      <c r="X151" s="163">
        <v>11562</v>
      </c>
      <c r="Y151" s="163">
        <v>12477</v>
      </c>
      <c r="Z151" s="164">
        <f>IFERROR(Y151/X151-1,"-")</f>
        <v>7.9138557343020333E-2</v>
      </c>
      <c r="AA151" s="165">
        <f t="shared" si="132"/>
        <v>-0.24004141795590206</v>
      </c>
      <c r="AB151" s="164">
        <f>Y151/Y$8</f>
        <v>3.9014716587492779E-3</v>
      </c>
    </row>
    <row r="152" spans="1:28" x14ac:dyDescent="0.25">
      <c r="A152" s="56"/>
      <c r="B152" s="157" t="s">
        <v>107</v>
      </c>
      <c r="C152" s="158">
        <v>7229</v>
      </c>
      <c r="D152" s="158">
        <v>2641</v>
      </c>
      <c r="E152" s="158">
        <v>3465</v>
      </c>
      <c r="F152" s="158">
        <v>8302</v>
      </c>
      <c r="G152" s="158">
        <v>7819</v>
      </c>
      <c r="H152" s="158">
        <v>11667</v>
      </c>
      <c r="I152" s="159">
        <f>IFERROR(H152/G152-1,"-")</f>
        <v>0.49213454405934254</v>
      </c>
      <c r="J152" s="160">
        <f>IFERROR(H152/C152-1,"-")</f>
        <v>0.61391617097800522</v>
      </c>
      <c r="K152" s="159">
        <f>H152/H$8</f>
        <v>2.0707759153159679E-2</v>
      </c>
      <c r="L152" s="158">
        <v>43166</v>
      </c>
      <c r="M152" s="158">
        <v>14050</v>
      </c>
      <c r="N152" s="158">
        <v>11511</v>
      </c>
      <c r="O152" s="158">
        <v>27381</v>
      </c>
      <c r="P152" s="158">
        <v>30919</v>
      </c>
      <c r="Q152" s="158">
        <v>34137</v>
      </c>
      <c r="R152" s="159">
        <f>IFERROR(Q152/P152-1,"-")</f>
        <v>0.10407839839580846</v>
      </c>
      <c r="S152" s="160">
        <f>IFERROR(Q152/L152-1,"-")</f>
        <v>-0.2091692535792059</v>
      </c>
      <c r="T152" s="159">
        <f>Q152/Q$8</f>
        <v>1.2957126134702188E-2</v>
      </c>
      <c r="U152" s="158">
        <v>50395</v>
      </c>
      <c r="V152" s="158">
        <v>14976</v>
      </c>
      <c r="W152" s="158">
        <v>35683</v>
      </c>
      <c r="X152" s="158">
        <v>38738</v>
      </c>
      <c r="Y152" s="158">
        <v>45804</v>
      </c>
      <c r="Z152" s="159">
        <f>IFERROR(Y152/X152-1,"-")</f>
        <v>0.18240487376736025</v>
      </c>
      <c r="AA152" s="160">
        <f t="shared" si="132"/>
        <v>-9.1100307570195493E-2</v>
      </c>
      <c r="AB152" s="159">
        <f>Y152/Y$8</f>
        <v>1.4322594201919685E-2</v>
      </c>
    </row>
    <row r="153" spans="1:28" s="56" customFormat="1" x14ac:dyDescent="0.25">
      <c r="B153" s="162" t="s">
        <v>110</v>
      </c>
      <c r="C153" s="163">
        <v>760</v>
      </c>
      <c r="D153" s="163">
        <v>311</v>
      </c>
      <c r="E153" s="163">
        <v>175</v>
      </c>
      <c r="F153" s="163">
        <v>698</v>
      </c>
      <c r="G153" s="163">
        <v>616</v>
      </c>
      <c r="H153" s="163">
        <v>971</v>
      </c>
      <c r="I153" s="164">
        <f t="shared" ref="I153:I160" si="133">IFERROR(H153/G153-1,"-")</f>
        <v>0.57629870129870131</v>
      </c>
      <c r="J153" s="165">
        <f t="shared" ref="J153:J160" si="134">IFERROR(H153/C153-1,"-")</f>
        <v>0.27763157894736845</v>
      </c>
      <c r="K153" s="164">
        <f t="shared" ref="K153:K160" si="135">H153/H$8</f>
        <v>1.7234279710052324E-3</v>
      </c>
      <c r="L153" s="163">
        <v>15197</v>
      </c>
      <c r="M153" s="163">
        <v>4660</v>
      </c>
      <c r="N153" s="163">
        <v>1210</v>
      </c>
      <c r="O153" s="163">
        <v>12864</v>
      </c>
      <c r="P153" s="163">
        <v>12603</v>
      </c>
      <c r="Q153" s="163">
        <v>13869</v>
      </c>
      <c r="R153" s="164">
        <f t="shared" ref="R153:R160" si="136">IFERROR(Q153/P153-1,"-")</f>
        <v>0.10045227326826955</v>
      </c>
      <c r="S153" s="165">
        <f t="shared" ref="S153:S160" si="137">IFERROR(Q153/L153-1,"-")</f>
        <v>-8.738566822399163E-2</v>
      </c>
      <c r="T153" s="164">
        <f t="shared" ref="T153:T160" si="138">Q153/Q$8</f>
        <v>5.2641527481086395E-3</v>
      </c>
      <c r="U153" s="163">
        <v>15957</v>
      </c>
      <c r="V153" s="163">
        <v>1385</v>
      </c>
      <c r="W153" s="163">
        <v>13562</v>
      </c>
      <c r="X153" s="163">
        <v>13219</v>
      </c>
      <c r="Y153" s="163">
        <v>14840</v>
      </c>
      <c r="Z153" s="164">
        <f t="shared" ref="Z153:Z160" si="139">IFERROR(Y153/X153-1,"-")</f>
        <v>0.12262652242983574</v>
      </c>
      <c r="AA153" s="165">
        <f t="shared" si="132"/>
        <v>-7.0000626684213807E-2</v>
      </c>
      <c r="AB153" s="164">
        <f t="shared" ref="AB153:AB160" si="140">Y153/Y$8</f>
        <v>4.6403654256503392E-3</v>
      </c>
    </row>
    <row r="154" spans="1:28" s="56" customFormat="1" x14ac:dyDescent="0.25">
      <c r="B154" s="162" t="s">
        <v>113</v>
      </c>
      <c r="C154" s="163">
        <v>1338</v>
      </c>
      <c r="D154" s="163">
        <v>480</v>
      </c>
      <c r="E154" s="163">
        <v>516</v>
      </c>
      <c r="F154" s="163">
        <v>1474</v>
      </c>
      <c r="G154" s="163">
        <v>1521</v>
      </c>
      <c r="H154" s="163">
        <v>1948</v>
      </c>
      <c r="I154" s="164">
        <f t="shared" si="133"/>
        <v>0.28073635765943461</v>
      </c>
      <c r="J154" s="165">
        <f t="shared" si="134"/>
        <v>0.45590433482810155</v>
      </c>
      <c r="K154" s="164">
        <f t="shared" si="135"/>
        <v>3.4575053424492201E-3</v>
      </c>
      <c r="L154" s="163">
        <v>10801</v>
      </c>
      <c r="M154" s="163">
        <v>3595</v>
      </c>
      <c r="N154" s="163">
        <v>2464</v>
      </c>
      <c r="O154" s="163">
        <v>5112</v>
      </c>
      <c r="P154" s="163">
        <v>5253</v>
      </c>
      <c r="Q154" s="163">
        <v>4711</v>
      </c>
      <c r="R154" s="164">
        <f t="shared" si="136"/>
        <v>-0.10317913573196269</v>
      </c>
      <c r="S154" s="165">
        <f t="shared" si="137"/>
        <v>-0.56383668178872326</v>
      </c>
      <c r="T154" s="164">
        <f t="shared" si="138"/>
        <v>1.7881190854668544E-3</v>
      </c>
      <c r="U154" s="163">
        <v>12139</v>
      </c>
      <c r="V154" s="163">
        <v>2980</v>
      </c>
      <c r="W154" s="163">
        <v>6586</v>
      </c>
      <c r="X154" s="163">
        <v>6774</v>
      </c>
      <c r="Y154" s="163">
        <v>6659</v>
      </c>
      <c r="Z154" s="164">
        <f t="shared" si="139"/>
        <v>-1.6976675524062568E-2</v>
      </c>
      <c r="AA154" s="165">
        <f t="shared" si="132"/>
        <v>-0.4514375154460829</v>
      </c>
      <c r="AB154" s="164">
        <f t="shared" si="140"/>
        <v>2.0822232728709977E-3</v>
      </c>
    </row>
    <row r="155" spans="1:28" x14ac:dyDescent="0.25">
      <c r="A155" s="56"/>
      <c r="B155" s="162" t="s">
        <v>116</v>
      </c>
      <c r="C155" s="163">
        <v>957</v>
      </c>
      <c r="D155" s="163">
        <v>370</v>
      </c>
      <c r="E155" s="163">
        <v>793</v>
      </c>
      <c r="F155" s="163">
        <v>1596</v>
      </c>
      <c r="G155" s="163">
        <v>1418</v>
      </c>
      <c r="H155" s="163">
        <v>2068</v>
      </c>
      <c r="I155" s="164">
        <f t="shared" si="133"/>
        <v>0.45839210155148091</v>
      </c>
      <c r="J155" s="165">
        <f t="shared" si="134"/>
        <v>1.1609195402298851</v>
      </c>
      <c r="K155" s="164">
        <f t="shared" si="135"/>
        <v>3.670493351224326E-3</v>
      </c>
      <c r="L155" s="163">
        <v>6662</v>
      </c>
      <c r="M155" s="163">
        <v>1571</v>
      </c>
      <c r="N155" s="163">
        <v>2729</v>
      </c>
      <c r="O155" s="163">
        <v>2902</v>
      </c>
      <c r="P155" s="163">
        <v>4963</v>
      </c>
      <c r="Q155" s="163">
        <v>6023</v>
      </c>
      <c r="R155" s="164">
        <f t="shared" si="136"/>
        <v>0.21358049566794279</v>
      </c>
      <c r="S155" s="165">
        <f t="shared" si="137"/>
        <v>-9.5917141999399602E-2</v>
      </c>
      <c r="T155" s="164">
        <f t="shared" si="138"/>
        <v>2.2861051266751991E-3</v>
      </c>
      <c r="U155" s="163">
        <v>7619</v>
      </c>
      <c r="V155" s="163">
        <v>3522</v>
      </c>
      <c r="W155" s="163">
        <v>4498</v>
      </c>
      <c r="X155" s="163">
        <v>6381</v>
      </c>
      <c r="Y155" s="163">
        <v>8091</v>
      </c>
      <c r="Z155" s="164">
        <f t="shared" si="139"/>
        <v>0.26798307475317351</v>
      </c>
      <c r="AA155" s="165">
        <f t="shared" si="132"/>
        <v>6.1950387189919853E-2</v>
      </c>
      <c r="AB155" s="164">
        <f t="shared" si="140"/>
        <v>2.5299997748609768E-3</v>
      </c>
    </row>
    <row r="156" spans="1:28" x14ac:dyDescent="0.25">
      <c r="A156" s="56"/>
      <c r="B156" s="162" t="s">
        <v>123</v>
      </c>
      <c r="C156" s="163">
        <v>338</v>
      </c>
      <c r="D156" s="163">
        <v>223</v>
      </c>
      <c r="E156" s="163">
        <v>142</v>
      </c>
      <c r="F156" s="163">
        <v>503</v>
      </c>
      <c r="G156" s="163">
        <v>410</v>
      </c>
      <c r="H156" s="163">
        <v>589</v>
      </c>
      <c r="I156" s="164">
        <f t="shared" si="133"/>
        <v>0.43658536585365848</v>
      </c>
      <c r="J156" s="165">
        <f t="shared" si="134"/>
        <v>0.74260355029585789</v>
      </c>
      <c r="K156" s="164">
        <f t="shared" si="135"/>
        <v>1.0454161430711452E-3</v>
      </c>
      <c r="L156" s="163">
        <v>670</v>
      </c>
      <c r="M156" s="163">
        <v>315</v>
      </c>
      <c r="N156" s="163">
        <v>319</v>
      </c>
      <c r="O156" s="163">
        <v>570</v>
      </c>
      <c r="P156" s="163">
        <v>571</v>
      </c>
      <c r="Q156" s="163">
        <v>717</v>
      </c>
      <c r="R156" s="164">
        <f t="shared" si="136"/>
        <v>0.25569176882662004</v>
      </c>
      <c r="S156" s="165">
        <f t="shared" si="137"/>
        <v>7.0149253731343286E-2</v>
      </c>
      <c r="T156" s="164">
        <f t="shared" si="138"/>
        <v>2.7214633502010922E-4</v>
      </c>
      <c r="U156" s="163">
        <v>1008</v>
      </c>
      <c r="V156" s="163">
        <v>461</v>
      </c>
      <c r="W156" s="163">
        <v>1073</v>
      </c>
      <c r="X156" s="163">
        <v>981</v>
      </c>
      <c r="Y156" s="163">
        <v>1306</v>
      </c>
      <c r="Z156" s="164">
        <f t="shared" si="139"/>
        <v>0.33129459734964328</v>
      </c>
      <c r="AA156" s="165">
        <f t="shared" si="132"/>
        <v>0.29563492063492069</v>
      </c>
      <c r="AB156" s="164">
        <f t="shared" si="140"/>
        <v>4.083771729042684E-4</v>
      </c>
    </row>
    <row r="157" spans="1:28" x14ac:dyDescent="0.25">
      <c r="A157" s="56"/>
      <c r="B157" s="162" t="s">
        <v>119</v>
      </c>
      <c r="C157" s="163">
        <v>311</v>
      </c>
      <c r="D157" s="163">
        <v>156</v>
      </c>
      <c r="E157" s="163">
        <v>172</v>
      </c>
      <c r="F157" s="163">
        <v>384</v>
      </c>
      <c r="G157" s="163">
        <v>346</v>
      </c>
      <c r="H157" s="163">
        <v>485</v>
      </c>
      <c r="I157" s="164">
        <f t="shared" si="133"/>
        <v>0.40173410404624277</v>
      </c>
      <c r="J157" s="165">
        <f t="shared" si="134"/>
        <v>0.55948553054662375</v>
      </c>
      <c r="K157" s="164">
        <f t="shared" si="135"/>
        <v>8.6082653546605331E-4</v>
      </c>
      <c r="L157" s="163">
        <v>1995</v>
      </c>
      <c r="M157" s="163">
        <v>893</v>
      </c>
      <c r="N157" s="163">
        <v>906</v>
      </c>
      <c r="O157" s="163">
        <v>1904</v>
      </c>
      <c r="P157" s="163">
        <v>1715</v>
      </c>
      <c r="Q157" s="163">
        <v>2050</v>
      </c>
      <c r="R157" s="164">
        <f t="shared" si="136"/>
        <v>0.19533527696792996</v>
      </c>
      <c r="S157" s="165">
        <f t="shared" si="137"/>
        <v>2.7568922305764465E-2</v>
      </c>
      <c r="T157" s="164">
        <f t="shared" si="138"/>
        <v>7.7810318938803893E-4</v>
      </c>
      <c r="U157" s="163">
        <v>2306</v>
      </c>
      <c r="V157" s="163">
        <v>1078</v>
      </c>
      <c r="W157" s="163">
        <v>2288</v>
      </c>
      <c r="X157" s="163">
        <v>2061</v>
      </c>
      <c r="Y157" s="163">
        <v>2535</v>
      </c>
      <c r="Z157" s="164">
        <f t="shared" si="139"/>
        <v>0.22998544395924303</v>
      </c>
      <c r="AA157" s="165">
        <f t="shared" si="132"/>
        <v>9.9306157849089249E-2</v>
      </c>
      <c r="AB157" s="164">
        <f t="shared" si="140"/>
        <v>7.9267697803393593E-4</v>
      </c>
    </row>
    <row r="158" spans="1:28" x14ac:dyDescent="0.25">
      <c r="A158" s="56"/>
      <c r="B158" s="162" t="s">
        <v>128</v>
      </c>
      <c r="C158" s="163">
        <v>125</v>
      </c>
      <c r="D158" s="163">
        <v>46</v>
      </c>
      <c r="E158" s="163">
        <v>23</v>
      </c>
      <c r="F158" s="163">
        <v>82</v>
      </c>
      <c r="G158" s="163">
        <v>78</v>
      </c>
      <c r="H158" s="163">
        <v>74</v>
      </c>
      <c r="I158" s="164">
        <f t="shared" si="133"/>
        <v>-5.1282051282051322E-2</v>
      </c>
      <c r="J158" s="165">
        <f t="shared" si="134"/>
        <v>-0.40800000000000003</v>
      </c>
      <c r="K158" s="164">
        <f t="shared" si="135"/>
        <v>1.3134260541131535E-4</v>
      </c>
      <c r="L158" s="163">
        <v>195</v>
      </c>
      <c r="M158" s="163">
        <v>171</v>
      </c>
      <c r="N158" s="163">
        <v>20</v>
      </c>
      <c r="O158" s="163">
        <v>195</v>
      </c>
      <c r="P158" s="163">
        <v>189</v>
      </c>
      <c r="Q158" s="163">
        <v>211</v>
      </c>
      <c r="R158" s="164">
        <f t="shared" si="136"/>
        <v>0.11640211640211651</v>
      </c>
      <c r="S158" s="165">
        <f t="shared" si="137"/>
        <v>8.2051282051281982E-2</v>
      </c>
      <c r="T158" s="164">
        <f t="shared" si="138"/>
        <v>8.0087694127256684E-5</v>
      </c>
      <c r="U158" s="163">
        <v>320</v>
      </c>
      <c r="V158" s="163">
        <v>43</v>
      </c>
      <c r="W158" s="163">
        <v>277</v>
      </c>
      <c r="X158" s="163">
        <v>267</v>
      </c>
      <c r="Y158" s="163">
        <v>285</v>
      </c>
      <c r="Z158" s="164">
        <f t="shared" si="139"/>
        <v>6.7415730337078594E-2</v>
      </c>
      <c r="AA158" s="165">
        <f t="shared" si="132"/>
        <v>-0.109375</v>
      </c>
      <c r="AB158" s="164">
        <f t="shared" si="140"/>
        <v>8.9117530074821202E-5</v>
      </c>
    </row>
    <row r="159" spans="1:28" x14ac:dyDescent="0.25">
      <c r="A159" s="56"/>
      <c r="B159" s="162" t="s">
        <v>131</v>
      </c>
      <c r="C159" s="163">
        <v>119</v>
      </c>
      <c r="D159" s="163">
        <v>56</v>
      </c>
      <c r="E159" s="163">
        <v>34</v>
      </c>
      <c r="F159" s="163">
        <v>65</v>
      </c>
      <c r="G159" s="163">
        <v>54</v>
      </c>
      <c r="H159" s="163">
        <v>51</v>
      </c>
      <c r="I159" s="164">
        <f t="shared" si="133"/>
        <v>-5.555555555555558E-2</v>
      </c>
      <c r="J159" s="165">
        <f t="shared" si="134"/>
        <v>-0.5714285714285714</v>
      </c>
      <c r="K159" s="164">
        <f t="shared" si="135"/>
        <v>9.0519903729420039E-5</v>
      </c>
      <c r="L159" s="163">
        <v>457</v>
      </c>
      <c r="M159" s="163">
        <v>221</v>
      </c>
      <c r="N159" s="163">
        <v>45</v>
      </c>
      <c r="O159" s="163">
        <v>338</v>
      </c>
      <c r="P159" s="163">
        <v>486</v>
      </c>
      <c r="Q159" s="163">
        <v>345</v>
      </c>
      <c r="R159" s="164">
        <f t="shared" si="136"/>
        <v>-0.29012345679012341</v>
      </c>
      <c r="S159" s="165">
        <f t="shared" si="137"/>
        <v>-0.24507658643326036</v>
      </c>
      <c r="T159" s="164">
        <f t="shared" si="138"/>
        <v>1.3094907333603581E-4</v>
      </c>
      <c r="U159" s="163">
        <v>576</v>
      </c>
      <c r="V159" s="163">
        <v>79</v>
      </c>
      <c r="W159" s="163">
        <v>403</v>
      </c>
      <c r="X159" s="163">
        <v>540</v>
      </c>
      <c r="Y159" s="163">
        <v>396</v>
      </c>
      <c r="Z159" s="164">
        <f t="shared" si="139"/>
        <v>-0.26666666666666672</v>
      </c>
      <c r="AA159" s="165">
        <f t="shared" si="132"/>
        <v>-0.3125</v>
      </c>
      <c r="AB159" s="164">
        <f t="shared" si="140"/>
        <v>1.2382646284080421E-4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3281</v>
      </c>
      <c r="D160" s="169">
        <f t="shared" si="141"/>
        <v>999</v>
      </c>
      <c r="E160" s="169">
        <f t="shared" si="141"/>
        <v>1610</v>
      </c>
      <c r="F160" s="169">
        <f t="shared" si="141"/>
        <v>3500</v>
      </c>
      <c r="G160" s="169">
        <f t="shared" si="141"/>
        <v>3376</v>
      </c>
      <c r="H160" s="169">
        <f t="shared" si="141"/>
        <v>5481</v>
      </c>
      <c r="I160" s="170">
        <f t="shared" si="133"/>
        <v>0.62351895734597163</v>
      </c>
      <c r="J160" s="171">
        <f t="shared" si="134"/>
        <v>0.67052727826882053</v>
      </c>
      <c r="K160" s="170">
        <f t="shared" si="135"/>
        <v>9.7282273008029649E-3</v>
      </c>
      <c r="L160" s="169">
        <f t="shared" ref="L160:Q160" si="142">L152-SUM(L153:L159)</f>
        <v>7189</v>
      </c>
      <c r="M160" s="169">
        <f t="shared" si="142"/>
        <v>2624</v>
      </c>
      <c r="N160" s="169">
        <f t="shared" si="142"/>
        <v>3818</v>
      </c>
      <c r="O160" s="169">
        <f t="shared" si="142"/>
        <v>3496</v>
      </c>
      <c r="P160" s="169">
        <f t="shared" si="142"/>
        <v>5139</v>
      </c>
      <c r="Q160" s="169">
        <f t="shared" si="142"/>
        <v>6211</v>
      </c>
      <c r="R160" s="170">
        <f t="shared" si="136"/>
        <v>0.20860089511578117</v>
      </c>
      <c r="S160" s="171">
        <f t="shared" si="137"/>
        <v>-0.13604117401585758</v>
      </c>
      <c r="T160" s="170">
        <f t="shared" si="138"/>
        <v>2.3574628825800536E-3</v>
      </c>
      <c r="U160" s="169">
        <f>U152-SUM(U153:U159)</f>
        <v>10470</v>
      </c>
      <c r="V160" s="169">
        <f>V152-SUM(V153:V159)</f>
        <v>5428</v>
      </c>
      <c r="W160" s="169">
        <f>W152-SUM(W153:W159)</f>
        <v>6996</v>
      </c>
      <c r="X160" s="169">
        <f>X152-SUM(X153:X159)</f>
        <v>8515</v>
      </c>
      <c r="Y160" s="169">
        <f>Y152-SUM(Y153:Y159)</f>
        <v>11692</v>
      </c>
      <c r="Z160" s="170">
        <f t="shared" si="139"/>
        <v>0.37310628302994719</v>
      </c>
      <c r="AA160" s="171">
        <f t="shared" si="132"/>
        <v>0.11671442215854833</v>
      </c>
      <c r="AB160" s="170">
        <f t="shared" si="140"/>
        <v>3.6560075846835422E-3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153F0-4162-4207-8C6E-BD384A6206EF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837B7-9DDF-4606-AEF2-7E5D8CD48131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septiembre 2024</v>
      </c>
    </row>
    <row r="7" spans="2:14" x14ac:dyDescent="0.25">
      <c r="B7" s="271" t="s">
        <v>52</v>
      </c>
      <c r="C7" s="274" t="s">
        <v>8</v>
      </c>
      <c r="D7" s="15" t="s">
        <v>30</v>
      </c>
      <c r="E7" s="16">
        <v>22149</v>
      </c>
      <c r="F7" s="16">
        <v>15267</v>
      </c>
      <c r="G7" s="16">
        <v>20130</v>
      </c>
      <c r="H7" s="16">
        <v>22106</v>
      </c>
      <c r="I7" s="16">
        <v>21182</v>
      </c>
      <c r="J7" s="17">
        <f>I7/H7-1</f>
        <v>-4.1798606713109532E-2</v>
      </c>
      <c r="K7" s="16">
        <f>I7-H7</f>
        <v>-924</v>
      </c>
      <c r="L7" s="17">
        <f>I7/E7-1</f>
        <v>-4.3658855930290286E-2</v>
      </c>
      <c r="M7" s="16">
        <f>I7-E7</f>
        <v>-967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16985</v>
      </c>
      <c r="F8" s="20">
        <v>13091</v>
      </c>
      <c r="G8" s="20">
        <v>16918</v>
      </c>
      <c r="H8" s="20">
        <v>18135</v>
      </c>
      <c r="I8" s="20">
        <v>17254</v>
      </c>
      <c r="J8" s="21">
        <f t="shared" ref="J8:J20" si="0">I8/H8-1</f>
        <v>-4.8580093741384056E-2</v>
      </c>
      <c r="K8" s="20">
        <f t="shared" ref="K8:K17" si="1">I8-H8</f>
        <v>-881</v>
      </c>
      <c r="L8" s="21">
        <f t="shared" ref="L8:L20" si="2">I8/E8-1</f>
        <v>1.5837503679717368E-2</v>
      </c>
      <c r="M8" s="20">
        <f t="shared" ref="M8:M17" si="3">I8-E8</f>
        <v>269</v>
      </c>
      <c r="N8" s="22">
        <f>I8/$I$7</f>
        <v>0.81455953167783968</v>
      </c>
    </row>
    <row r="9" spans="2:14" x14ac:dyDescent="0.25">
      <c r="B9" s="272"/>
      <c r="C9" s="276"/>
      <c r="D9" s="23" t="s">
        <v>32</v>
      </c>
      <c r="E9" s="24">
        <v>5164</v>
      </c>
      <c r="F9" s="24">
        <v>2176</v>
      </c>
      <c r="G9" s="24">
        <v>3212</v>
      </c>
      <c r="H9" s="24">
        <v>3971</v>
      </c>
      <c r="I9" s="24">
        <v>3928</v>
      </c>
      <c r="J9" s="25">
        <f>IFERROR(I9/H9-1,"-")</f>
        <v>-1.0828506673381977E-2</v>
      </c>
      <c r="K9" s="24">
        <f>IFERROR(I9-H9,"-")</f>
        <v>-43</v>
      </c>
      <c r="L9" s="25">
        <f>IFERROR(I9/E9-1,"-")</f>
        <v>-0.23934934159566223</v>
      </c>
      <c r="M9" s="24">
        <f>IFERROR(I9-E9,"-")</f>
        <v>-1236</v>
      </c>
      <c r="N9" s="25">
        <f>IFERROR(I9/$I$7,"-")</f>
        <v>0.18544046832216032</v>
      </c>
    </row>
    <row r="10" spans="2:14" x14ac:dyDescent="0.25">
      <c r="B10" s="272"/>
      <c r="C10" s="277" t="s">
        <v>33</v>
      </c>
      <c r="D10" s="26" t="s">
        <v>30</v>
      </c>
      <c r="E10" s="27">
        <v>26444</v>
      </c>
      <c r="F10" s="27">
        <v>17890</v>
      </c>
      <c r="G10" s="27">
        <v>24264</v>
      </c>
      <c r="H10" s="27">
        <v>26447</v>
      </c>
      <c r="I10" s="27">
        <v>25421</v>
      </c>
      <c r="J10" s="28">
        <f t="shared" si="0"/>
        <v>-3.8794570272620676E-2</v>
      </c>
      <c r="K10" s="27">
        <f t="shared" si="1"/>
        <v>-1026</v>
      </c>
      <c r="L10" s="28">
        <f t="shared" si="2"/>
        <v>-3.8685524126455872E-2</v>
      </c>
      <c r="M10" s="27">
        <f t="shared" si="3"/>
        <v>-1023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20269</v>
      </c>
      <c r="F11" s="29">
        <v>15359</v>
      </c>
      <c r="G11" s="29">
        <v>20532</v>
      </c>
      <c r="H11" s="29">
        <v>21850</v>
      </c>
      <c r="I11" s="29">
        <v>20831</v>
      </c>
      <c r="J11" s="30">
        <f t="shared" si="0"/>
        <v>-4.6636155606407326E-2</v>
      </c>
      <c r="K11" s="29">
        <f t="shared" si="1"/>
        <v>-1019</v>
      </c>
      <c r="L11" s="30">
        <f t="shared" si="2"/>
        <v>2.7727070896442774E-2</v>
      </c>
      <c r="M11" s="29">
        <f t="shared" si="3"/>
        <v>562</v>
      </c>
      <c r="N11" s="31">
        <f>I11/$I$10</f>
        <v>0.81944061995987572</v>
      </c>
    </row>
    <row r="12" spans="2:14" x14ac:dyDescent="0.25">
      <c r="B12" s="272"/>
      <c r="C12" s="279"/>
      <c r="D12" s="32" t="s">
        <v>32</v>
      </c>
      <c r="E12" s="33">
        <v>6175</v>
      </c>
      <c r="F12" s="33">
        <v>2531</v>
      </c>
      <c r="G12" s="33">
        <v>3732</v>
      </c>
      <c r="H12" s="33">
        <v>4597</v>
      </c>
      <c r="I12" s="33">
        <v>4590</v>
      </c>
      <c r="J12" s="34">
        <f>IFERROR(I12/H12-1,"-")</f>
        <v>-1.522732216662992E-3</v>
      </c>
      <c r="K12" s="33">
        <f>IFERROR(I12-H12,"-")</f>
        <v>-7</v>
      </c>
      <c r="L12" s="34">
        <f>IFERROR(I12/E12-1,"-")</f>
        <v>-0.25668016194331988</v>
      </c>
      <c r="M12" s="33">
        <f>IFERROR(I12-E12,"-")</f>
        <v>-1585</v>
      </c>
      <c r="N12" s="34">
        <f>IFERROR(I12/$I$10,"-")</f>
        <v>0.18055938004012431</v>
      </c>
    </row>
    <row r="13" spans="2:14" x14ac:dyDescent="0.25">
      <c r="B13" s="272"/>
      <c r="C13" s="274" t="s">
        <v>21</v>
      </c>
      <c r="D13" s="15" t="s">
        <v>30</v>
      </c>
      <c r="E13" s="16">
        <v>164115</v>
      </c>
      <c r="F13" s="16">
        <v>89027</v>
      </c>
      <c r="G13" s="16">
        <v>136089</v>
      </c>
      <c r="H13" s="16">
        <v>150809</v>
      </c>
      <c r="I13" s="16">
        <v>145872</v>
      </c>
      <c r="J13" s="17">
        <f t="shared" si="0"/>
        <v>-3.2736773004263697E-2</v>
      </c>
      <c r="K13" s="16">
        <f t="shared" si="1"/>
        <v>-4937</v>
      </c>
      <c r="L13" s="17">
        <f t="shared" si="2"/>
        <v>-0.11115985741705514</v>
      </c>
      <c r="M13" s="16">
        <f t="shared" si="3"/>
        <v>-18243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126374</v>
      </c>
      <c r="F14" s="20">
        <v>77109</v>
      </c>
      <c r="G14" s="20">
        <v>116897</v>
      </c>
      <c r="H14" s="20">
        <v>126900</v>
      </c>
      <c r="I14" s="20">
        <v>122477</v>
      </c>
      <c r="J14" s="21">
        <f t="shared" si="0"/>
        <v>-3.4854215918045717E-2</v>
      </c>
      <c r="K14" s="20">
        <f t="shared" si="1"/>
        <v>-4423</v>
      </c>
      <c r="L14" s="21">
        <f t="shared" si="2"/>
        <v>-3.0837039264405619E-2</v>
      </c>
      <c r="M14" s="20">
        <f t="shared" si="3"/>
        <v>-3897</v>
      </c>
      <c r="N14" s="22">
        <f>I14/$I$13</f>
        <v>0.8396196665569815</v>
      </c>
    </row>
    <row r="15" spans="2:14" x14ac:dyDescent="0.25">
      <c r="B15" s="272"/>
      <c r="C15" s="276"/>
      <c r="D15" s="23" t="s">
        <v>32</v>
      </c>
      <c r="E15" s="24">
        <v>37741</v>
      </c>
      <c r="F15" s="24">
        <v>11918</v>
      </c>
      <c r="G15" s="24">
        <v>19192</v>
      </c>
      <c r="H15" s="24">
        <v>23909</v>
      </c>
      <c r="I15" s="24">
        <v>23395</v>
      </c>
      <c r="J15" s="25">
        <f>IFERROR(I15/H15-1,"-")</f>
        <v>-2.1498180601447148E-2</v>
      </c>
      <c r="K15" s="24">
        <f>IFERROR(I15-H15,"-")</f>
        <v>-514</v>
      </c>
      <c r="L15" s="25">
        <f>IFERROR(I15/E15-1,"-")</f>
        <v>-0.38011711401393711</v>
      </c>
      <c r="M15" s="24">
        <f>IFERROR(I15-E15,"-")</f>
        <v>-14346</v>
      </c>
      <c r="N15" s="25">
        <f>IFERROR(I15/$I$13,"-")</f>
        <v>0.16038033344301852</v>
      </c>
    </row>
    <row r="16" spans="2:14" x14ac:dyDescent="0.25">
      <c r="B16" s="272"/>
      <c r="C16" s="277" t="s">
        <v>22</v>
      </c>
      <c r="D16" s="26" t="s">
        <v>30</v>
      </c>
      <c r="E16" s="35">
        <v>7.4095895977245023</v>
      </c>
      <c r="F16" s="35">
        <v>5.8313355603589443</v>
      </c>
      <c r="G16" s="35">
        <v>6.7605067064083455</v>
      </c>
      <c r="H16" s="35">
        <v>6.8220845019451737</v>
      </c>
      <c r="I16" s="35">
        <v>6.8866018317439339</v>
      </c>
      <c r="J16" s="36">
        <f t="shared" si="0"/>
        <v>9.4571285038120845E-3</v>
      </c>
      <c r="K16" s="37">
        <f t="shared" si="1"/>
        <v>6.4517329798760237E-2</v>
      </c>
      <c r="L16" s="36">
        <f t="shared" si="2"/>
        <v>-7.0582555090659693E-2</v>
      </c>
      <c r="M16" s="37">
        <f t="shared" si="3"/>
        <v>-0.5229877659805684</v>
      </c>
      <c r="N16" s="38"/>
    </row>
    <row r="17" spans="2:14" x14ac:dyDescent="0.25">
      <c r="B17" s="272"/>
      <c r="C17" s="278"/>
      <c r="D17" s="4" t="s">
        <v>31</v>
      </c>
      <c r="E17" s="39">
        <f>E14/E8</f>
        <v>7.4403297026788344</v>
      </c>
      <c r="F17" s="39">
        <f t="shared" ref="F17:I17" si="4">F14/F8</f>
        <v>5.8902299289588269</v>
      </c>
      <c r="G17" s="39">
        <f t="shared" si="4"/>
        <v>6.9096228868660594</v>
      </c>
      <c r="H17" s="39">
        <f t="shared" si="4"/>
        <v>6.9975186104218361</v>
      </c>
      <c r="I17" s="39">
        <f t="shared" si="4"/>
        <v>7.0984699200185464</v>
      </c>
      <c r="J17" s="40">
        <f t="shared" si="0"/>
        <v>1.4426729704778207E-2</v>
      </c>
      <c r="K17" s="41">
        <f t="shared" si="1"/>
        <v>0.10095130959671028</v>
      </c>
      <c r="L17" s="40">
        <f t="shared" si="2"/>
        <v>-4.5946859389470851E-2</v>
      </c>
      <c r="M17" s="41">
        <f t="shared" si="3"/>
        <v>-0.34185978266028805</v>
      </c>
      <c r="N17" s="42"/>
    </row>
    <row r="18" spans="2:14" x14ac:dyDescent="0.25">
      <c r="B18" s="272"/>
      <c r="C18" s="279"/>
      <c r="D18" s="32" t="s">
        <v>32</v>
      </c>
      <c r="E18" s="43">
        <f>IFERROR(E15/E9,"-")</f>
        <v>7.3084817970565457</v>
      </c>
      <c r="F18" s="43">
        <f t="shared" ref="F18:I18" si="5">IFERROR(F15/F9,"-")</f>
        <v>5.477022058823529</v>
      </c>
      <c r="G18" s="43">
        <f t="shared" si="5"/>
        <v>5.9750933997509339</v>
      </c>
      <c r="H18" s="43">
        <f t="shared" si="5"/>
        <v>6.0209015361369929</v>
      </c>
      <c r="I18" s="43">
        <f t="shared" si="5"/>
        <v>5.9559572301425661</v>
      </c>
      <c r="J18" s="34">
        <f>IFERROR(I18/H18-1,"-")</f>
        <v>-1.0786475348357083E-2</v>
      </c>
      <c r="K18" s="33">
        <f>IFERROR(I18-H18,"-")</f>
        <v>-6.4944305994426799E-2</v>
      </c>
      <c r="L18" s="34">
        <f>IFERROR(I18/E18-1,"-")</f>
        <v>-0.18506231587779309</v>
      </c>
      <c r="M18" s="33">
        <f>IFERROR(I18-E18,"-")</f>
        <v>-1.3525245669139796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0.79400000000000004</v>
      </c>
      <c r="F19" s="18">
        <v>0.5484</v>
      </c>
      <c r="G19" s="18">
        <v>0.70709999999999995</v>
      </c>
      <c r="H19" s="18">
        <v>0.78359999999999996</v>
      </c>
      <c r="I19" s="18">
        <v>0.75800000000000001</v>
      </c>
      <c r="J19" s="17">
        <f t="shared" si="0"/>
        <v>-3.2669729453802865E-2</v>
      </c>
      <c r="K19" s="44">
        <f>(I19-H19)*100</f>
        <v>-2.5599999999999956</v>
      </c>
      <c r="L19" s="17">
        <f t="shared" si="2"/>
        <v>-4.534005037783384E-2</v>
      </c>
      <c r="M19" s="44">
        <f>(I19-E19)*100</f>
        <v>-3.6000000000000032</v>
      </c>
      <c r="N19" s="18"/>
    </row>
    <row r="20" spans="2:14" x14ac:dyDescent="0.25">
      <c r="B20" s="272"/>
      <c r="C20" s="281"/>
      <c r="D20" s="19" t="s">
        <v>31</v>
      </c>
      <c r="E20" s="22">
        <v>0.94879999999999998</v>
      </c>
      <c r="F20" s="22">
        <v>0.68519999999999992</v>
      </c>
      <c r="G20" s="22">
        <v>0.81950000000000001</v>
      </c>
      <c r="H20" s="22">
        <v>0.88959999999999995</v>
      </c>
      <c r="I20" s="22">
        <v>0.85860000000000003</v>
      </c>
      <c r="J20" s="21">
        <f t="shared" si="0"/>
        <v>-3.484712230215814E-2</v>
      </c>
      <c r="K20" s="45">
        <f>(I20-H20)*100</f>
        <v>-3.0999999999999917</v>
      </c>
      <c r="L20" s="21">
        <f t="shared" si="2"/>
        <v>-9.5067453625632292E-2</v>
      </c>
      <c r="M20" s="45">
        <f>(I20-E20)*100</f>
        <v>-9.0199999999999942</v>
      </c>
      <c r="N20" s="22"/>
    </row>
    <row r="21" spans="2:14" x14ac:dyDescent="0.25">
      <c r="B21" s="272"/>
      <c r="C21" s="282"/>
      <c r="D21" s="23" t="s">
        <v>32</v>
      </c>
      <c r="E21" s="25">
        <v>0.51350000000000007</v>
      </c>
      <c r="F21" s="25">
        <v>0.23929999999999998</v>
      </c>
      <c r="G21" s="25">
        <v>0.38539999999999996</v>
      </c>
      <c r="H21" s="25">
        <v>0.48009999999999997</v>
      </c>
      <c r="I21" s="25">
        <v>0.4698</v>
      </c>
      <c r="J21" s="25">
        <f>IFERROR(I21/H21-1,"-")</f>
        <v>-2.1453863778379434E-2</v>
      </c>
      <c r="K21" s="24">
        <f>IFERROR(I21-H21,"-")</f>
        <v>-1.0299999999999976E-2</v>
      </c>
      <c r="L21" s="25">
        <f>IFERROR(I21/E21-1,"-")</f>
        <v>-8.5102239532619417E-2</v>
      </c>
      <c r="M21" s="24">
        <f>IFERROR(I21-E21,"-")</f>
        <v>-4.3700000000000072E-2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6890</v>
      </c>
      <c r="F22" s="27">
        <v>5411</v>
      </c>
      <c r="G22" s="27">
        <v>6415</v>
      </c>
      <c r="H22" s="27">
        <v>6415</v>
      </c>
      <c r="I22" s="27">
        <v>6415</v>
      </c>
      <c r="J22" s="36">
        <f>I22/H22-1</f>
        <v>0</v>
      </c>
      <c r="K22" s="27">
        <f>I22-H22</f>
        <v>0</v>
      </c>
      <c r="L22" s="36">
        <f>I22/E22-1</f>
        <v>-6.8940493468795383E-2</v>
      </c>
      <c r="M22" s="27">
        <f>I22-E22</f>
        <v>-475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4440</v>
      </c>
      <c r="F23" s="29">
        <v>3751</v>
      </c>
      <c r="G23" s="29">
        <v>4755</v>
      </c>
      <c r="H23" s="29">
        <v>4755</v>
      </c>
      <c r="I23" s="29">
        <v>4755</v>
      </c>
      <c r="J23" s="40">
        <f>I23/H23-1</f>
        <v>0</v>
      </c>
      <c r="K23" s="29">
        <f>I23-H23</f>
        <v>0</v>
      </c>
      <c r="L23" s="40">
        <f>I23/E23-1</f>
        <v>7.0945945945946054E-2</v>
      </c>
      <c r="M23" s="29">
        <f>I23-E23</f>
        <v>315</v>
      </c>
      <c r="N23" s="42">
        <f>I23/$I$22</f>
        <v>0.74123148869836319</v>
      </c>
    </row>
    <row r="24" spans="2:14" x14ac:dyDescent="0.25">
      <c r="B24" s="273"/>
      <c r="C24" s="285"/>
      <c r="D24" s="32" t="s">
        <v>32</v>
      </c>
      <c r="E24" s="33">
        <v>2450</v>
      </c>
      <c r="F24" s="33">
        <v>1660</v>
      </c>
      <c r="G24" s="33">
        <v>1660</v>
      </c>
      <c r="H24" s="33">
        <v>1660</v>
      </c>
      <c r="I24" s="33">
        <v>1660</v>
      </c>
      <c r="J24" s="34">
        <f>IFERROR(I24/H24-1,"-")</f>
        <v>0</v>
      </c>
      <c r="K24" s="33">
        <f>IFERROR(I24-H24,"-")</f>
        <v>0</v>
      </c>
      <c r="L24" s="34">
        <f>IFERROR(I24/E24-1,"-")</f>
        <v>-0.32244897959183672</v>
      </c>
      <c r="M24" s="33">
        <f>IFERROR(I24-E24,"-")</f>
        <v>-790</v>
      </c>
      <c r="N24" s="34">
        <f>IFERROR(I24/$I$22,"-")</f>
        <v>0.25876851130163681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75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septiembre 2024</v>
      </c>
    </row>
    <row r="32" spans="2:14" ht="15" customHeight="1" x14ac:dyDescent="0.25">
      <c r="B32" s="271" t="s">
        <v>52</v>
      </c>
      <c r="C32" s="274" t="s">
        <v>8</v>
      </c>
      <c r="D32" s="15" t="s">
        <v>30</v>
      </c>
      <c r="E32" s="49">
        <v>186886</v>
      </c>
      <c r="F32" s="49">
        <v>77584</v>
      </c>
      <c r="G32" s="49">
        <v>190426</v>
      </c>
      <c r="H32" s="49">
        <v>205238</v>
      </c>
      <c r="I32" s="49">
        <v>213816</v>
      </c>
      <c r="J32" s="17">
        <f>I32/H32-1</f>
        <v>4.1795379023377821E-2</v>
      </c>
      <c r="K32" s="16">
        <f>I32-H32</f>
        <v>8578</v>
      </c>
      <c r="L32" s="17">
        <f>I32/E32-1</f>
        <v>0.14409854135676303</v>
      </c>
      <c r="M32" s="16">
        <f>I32-E32</f>
        <v>26930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133515</v>
      </c>
      <c r="F33" s="50">
        <v>64813</v>
      </c>
      <c r="G33" s="50">
        <v>157275</v>
      </c>
      <c r="H33" s="50">
        <v>168976</v>
      </c>
      <c r="I33" s="50">
        <v>176312</v>
      </c>
      <c r="J33" s="21">
        <f t="shared" ref="J33:J45" si="6">I33/H33-1</f>
        <v>4.3414449389262311E-2</v>
      </c>
      <c r="K33" s="20">
        <f t="shared" ref="K33:K42" si="7">I33-H33</f>
        <v>7336</v>
      </c>
      <c r="L33" s="21">
        <f t="shared" ref="L33:L45" si="8">I33/E33-1</f>
        <v>0.32054076321012626</v>
      </c>
      <c r="M33" s="20">
        <f t="shared" ref="M33:M42" si="9">I33-E33</f>
        <v>42797</v>
      </c>
      <c r="N33" s="22">
        <f>I33/$I$32</f>
        <v>0.82459684962771729</v>
      </c>
    </row>
    <row r="34" spans="1:14" x14ac:dyDescent="0.25">
      <c r="B34" s="272"/>
      <c r="C34" s="276"/>
      <c r="D34" s="23" t="s">
        <v>32</v>
      </c>
      <c r="E34" s="24">
        <v>53371</v>
      </c>
      <c r="F34" s="24">
        <v>12771</v>
      </c>
      <c r="G34" s="24">
        <v>33151</v>
      </c>
      <c r="H34" s="24">
        <v>36262</v>
      </c>
      <c r="I34" s="24">
        <v>37504</v>
      </c>
      <c r="J34" s="25">
        <f>IFERROR(I34/H34-1,"-")</f>
        <v>3.4250730792565243E-2</v>
      </c>
      <c r="K34" s="24">
        <f>IFERROR(I34-H34,"-")</f>
        <v>1242</v>
      </c>
      <c r="L34" s="25">
        <f>IFERROR(I34/E34-1,"-")</f>
        <v>-0.29729628449907253</v>
      </c>
      <c r="M34" s="24">
        <f>IFERROR(I34-E34,"-")</f>
        <v>-15867</v>
      </c>
      <c r="N34" s="25">
        <f>IFERROR(I34/I32,"-")</f>
        <v>0.17540315037228271</v>
      </c>
    </row>
    <row r="35" spans="1:14" x14ac:dyDescent="0.25">
      <c r="B35" s="272"/>
      <c r="C35" s="277" t="s">
        <v>33</v>
      </c>
      <c r="D35" s="26" t="s">
        <v>30</v>
      </c>
      <c r="E35" s="51">
        <v>224428</v>
      </c>
      <c r="F35" s="51">
        <v>86363</v>
      </c>
      <c r="G35" s="51">
        <v>226073</v>
      </c>
      <c r="H35" s="51">
        <v>244622</v>
      </c>
      <c r="I35" s="51">
        <v>256066</v>
      </c>
      <c r="J35" s="28">
        <f t="shared" si="6"/>
        <v>4.6782382614809714E-2</v>
      </c>
      <c r="K35" s="27">
        <f t="shared" si="7"/>
        <v>11444</v>
      </c>
      <c r="L35" s="28">
        <f t="shared" si="8"/>
        <v>0.14097171475929926</v>
      </c>
      <c r="M35" s="27">
        <f t="shared" si="9"/>
        <v>31638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161047</v>
      </c>
      <c r="F36" s="52">
        <v>71617</v>
      </c>
      <c r="G36" s="52">
        <v>187727</v>
      </c>
      <c r="H36" s="52">
        <v>201878</v>
      </c>
      <c r="I36" s="52">
        <v>211933</v>
      </c>
      <c r="J36" s="30">
        <f t="shared" si="6"/>
        <v>4.9807309365062169E-2</v>
      </c>
      <c r="K36" s="29">
        <f t="shared" si="7"/>
        <v>10055</v>
      </c>
      <c r="L36" s="30">
        <f t="shared" si="8"/>
        <v>0.3159698721491242</v>
      </c>
      <c r="M36" s="29">
        <f t="shared" si="9"/>
        <v>50886</v>
      </c>
      <c r="N36" s="31">
        <f>I36/$I$35</f>
        <v>0.82764990275944483</v>
      </c>
    </row>
    <row r="37" spans="1:14" x14ac:dyDescent="0.25">
      <c r="B37" s="272"/>
      <c r="C37" s="279"/>
      <c r="D37" s="32" t="s">
        <v>32</v>
      </c>
      <c r="E37" s="33">
        <v>63381</v>
      </c>
      <c r="F37" s="33">
        <v>14746</v>
      </c>
      <c r="G37" s="33">
        <v>38346</v>
      </c>
      <c r="H37" s="33">
        <v>42744</v>
      </c>
      <c r="I37" s="33">
        <v>44133</v>
      </c>
      <c r="J37" s="34">
        <f>IFERROR(I37/H37-1,"-")</f>
        <v>3.2495788882650256E-2</v>
      </c>
      <c r="K37" s="33">
        <f>IFERROR(I37-H37,"-")</f>
        <v>1389</v>
      </c>
      <c r="L37" s="34">
        <f>IFERROR(I37/E37-1,"-")</f>
        <v>-0.30368722487811806</v>
      </c>
      <c r="M37" s="33">
        <f>IFERROR(I37-E37,"-")</f>
        <v>-19248</v>
      </c>
      <c r="N37" s="34">
        <f>IFERROR(I37/I35,"-")</f>
        <v>0.17235009724055517</v>
      </c>
    </row>
    <row r="38" spans="1:14" x14ac:dyDescent="0.25">
      <c r="B38" s="272"/>
      <c r="C38" s="274" t="s">
        <v>21</v>
      </c>
      <c r="D38" s="15" t="s">
        <v>30</v>
      </c>
      <c r="E38" s="49">
        <v>1400493</v>
      </c>
      <c r="F38" s="49">
        <v>377103</v>
      </c>
      <c r="G38" s="49">
        <v>1289839</v>
      </c>
      <c r="H38" s="49">
        <v>1393117</v>
      </c>
      <c r="I38" s="49">
        <v>1487889</v>
      </c>
      <c r="J38" s="17">
        <f t="shared" si="6"/>
        <v>6.8028744175830269E-2</v>
      </c>
      <c r="K38" s="16">
        <f t="shared" si="7"/>
        <v>94772</v>
      </c>
      <c r="L38" s="17">
        <f t="shared" si="8"/>
        <v>6.2403739254676793E-2</v>
      </c>
      <c r="M38" s="16">
        <f t="shared" si="9"/>
        <v>87396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1038898</v>
      </c>
      <c r="F39" s="50">
        <v>309113</v>
      </c>
      <c r="G39" s="50">
        <v>1089313</v>
      </c>
      <c r="H39" s="50">
        <v>1162856</v>
      </c>
      <c r="I39" s="50">
        <v>1254874</v>
      </c>
      <c r="J39" s="21">
        <f t="shared" si="6"/>
        <v>7.9131036001018229E-2</v>
      </c>
      <c r="K39" s="20">
        <f t="shared" si="7"/>
        <v>92018</v>
      </c>
      <c r="L39" s="21">
        <f t="shared" si="8"/>
        <v>0.20788951369624353</v>
      </c>
      <c r="M39" s="20">
        <f t="shared" si="9"/>
        <v>215976</v>
      </c>
      <c r="N39" s="22">
        <f>I39/$I$38</f>
        <v>0.84339221541391862</v>
      </c>
    </row>
    <row r="40" spans="1:14" x14ac:dyDescent="0.25">
      <c r="B40" s="272"/>
      <c r="C40" s="276"/>
      <c r="D40" s="23" t="s">
        <v>32</v>
      </c>
      <c r="E40" s="24">
        <v>361595</v>
      </c>
      <c r="F40" s="24">
        <v>67990</v>
      </c>
      <c r="G40" s="24">
        <v>200526</v>
      </c>
      <c r="H40" s="24">
        <v>230261</v>
      </c>
      <c r="I40" s="24">
        <v>233015</v>
      </c>
      <c r="J40" s="25">
        <f>IFERROR(I40/H40-1,"-")</f>
        <v>1.1960340656906654E-2</v>
      </c>
      <c r="K40" s="24">
        <f>IFERROR(I40-H40,"-")</f>
        <v>2754</v>
      </c>
      <c r="L40" s="25">
        <f>IFERROR(I40/E40-1,"-")</f>
        <v>-0.35559120009955891</v>
      </c>
      <c r="M40" s="24">
        <f>IFERROR(I40-E40,"-")</f>
        <v>-128580</v>
      </c>
      <c r="N40" s="25">
        <f>IFERROR(I40/I38,"-")</f>
        <v>0.15660778458608135</v>
      </c>
    </row>
    <row r="41" spans="1:14" x14ac:dyDescent="0.25">
      <c r="B41" s="272"/>
      <c r="C41" s="277" t="s">
        <v>22</v>
      </c>
      <c r="D41" s="26" t="s">
        <v>30</v>
      </c>
      <c r="E41" s="53">
        <v>7.4938358143467143</v>
      </c>
      <c r="F41" s="53">
        <v>4.8605769230769234</v>
      </c>
      <c r="G41" s="53">
        <v>6.7734395513217729</v>
      </c>
      <c r="H41" s="53">
        <v>6.7878121985207418</v>
      </c>
      <c r="I41" s="53">
        <v>6.958735548321922</v>
      </c>
      <c r="J41" s="36">
        <f t="shared" si="6"/>
        <v>2.5180919094731191E-2</v>
      </c>
      <c r="K41" s="37">
        <f t="shared" si="7"/>
        <v>0.17092334980118018</v>
      </c>
      <c r="L41" s="36">
        <f t="shared" si="8"/>
        <v>-7.1405389613735548E-2</v>
      </c>
      <c r="M41" s="37">
        <f t="shared" si="9"/>
        <v>-0.53510026602479233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7.7811332060068157</v>
      </c>
      <c r="F42" s="54">
        <f t="shared" si="10"/>
        <v>4.7693055405551359</v>
      </c>
      <c r="G42" s="54">
        <f t="shared" si="10"/>
        <v>6.9261675409314893</v>
      </c>
      <c r="H42" s="54">
        <f t="shared" si="10"/>
        <v>6.8817820282170246</v>
      </c>
      <c r="I42" s="54">
        <f t="shared" si="10"/>
        <v>7.1173487907799808</v>
      </c>
      <c r="J42" s="40">
        <f t="shared" si="6"/>
        <v>3.423048878867041E-2</v>
      </c>
      <c r="K42" s="41">
        <f t="shared" si="7"/>
        <v>0.23556676256295628</v>
      </c>
      <c r="L42" s="40">
        <f t="shared" si="8"/>
        <v>-8.5306908088196187E-2</v>
      </c>
      <c r="M42" s="41">
        <f t="shared" si="9"/>
        <v>-0.66378441522683485</v>
      </c>
      <c r="N42" s="42"/>
    </row>
    <row r="43" spans="1:14" x14ac:dyDescent="0.25">
      <c r="B43" s="272"/>
      <c r="C43" s="279"/>
      <c r="D43" s="32" t="s">
        <v>32</v>
      </c>
      <c r="E43" s="43">
        <f>IFERROR(E40/E34,"-")</f>
        <v>6.7751213205673491</v>
      </c>
      <c r="F43" s="43">
        <f t="shared" ref="F43:I43" si="11">IFERROR(F40/F34,"-")</f>
        <v>5.3237804400595099</v>
      </c>
      <c r="G43" s="43">
        <f t="shared" si="11"/>
        <v>6.0488673041537204</v>
      </c>
      <c r="H43" s="43">
        <f t="shared" si="11"/>
        <v>6.349925541889581</v>
      </c>
      <c r="I43" s="43">
        <f t="shared" si="11"/>
        <v>6.2130706058020477</v>
      </c>
      <c r="J43" s="34">
        <f>IFERROR(I43/H43-1,"-")</f>
        <v>-2.1552211153456846E-2</v>
      </c>
      <c r="K43" s="33">
        <f>IFERROR(I43-H43,"-")</f>
        <v>-0.1368549360875333</v>
      </c>
      <c r="L43" s="34">
        <f>IFERROR(I43/E43-1,"-")</f>
        <v>-8.2958029557208768E-2</v>
      </c>
      <c r="M43" s="33">
        <f>IFERROR(I43-E43,"-")</f>
        <v>-0.56205071476530133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0.7445589243847589</v>
      </c>
      <c r="F44" s="57">
        <v>0.37046791956066843</v>
      </c>
      <c r="G44" s="57">
        <v>0.73677340932757318</v>
      </c>
      <c r="H44" s="57">
        <v>0.80543894470342625</v>
      </c>
      <c r="I44" s="57">
        <v>0.84649287994037692</v>
      </c>
      <c r="J44" s="57">
        <f t="shared" si="6"/>
        <v>5.0970884269902372E-2</v>
      </c>
      <c r="K44" s="44">
        <f>(I44-H44)*100</f>
        <v>4.1053935236950672</v>
      </c>
      <c r="L44" s="17">
        <f t="shared" si="8"/>
        <v>0.13690515581402463</v>
      </c>
      <c r="M44" s="44">
        <f>(I44-E44)*100</f>
        <v>10.193395555561802</v>
      </c>
      <c r="N44" s="18"/>
    </row>
    <row r="45" spans="1:14" x14ac:dyDescent="0.25">
      <c r="B45" s="272"/>
      <c r="C45" s="281"/>
      <c r="D45" s="19" t="s">
        <v>31</v>
      </c>
      <c r="E45" s="58">
        <v>0.85709170709170712</v>
      </c>
      <c r="F45" s="58">
        <v>0.51782232288239516</v>
      </c>
      <c r="G45" s="58">
        <v>0.8395611797955882</v>
      </c>
      <c r="H45" s="58">
        <v>0.91100287749606923</v>
      </c>
      <c r="I45" s="58">
        <v>0.96316132845180258</v>
      </c>
      <c r="J45" s="58">
        <f t="shared" si="6"/>
        <v>5.725388167718326E-2</v>
      </c>
      <c r="K45" s="45">
        <f>(I45-H45)*100</f>
        <v>5.2158450955733349</v>
      </c>
      <c r="L45" s="21">
        <f t="shared" si="8"/>
        <v>0.12375527669029962</v>
      </c>
      <c r="M45" s="45">
        <f>(I45-E45)*100</f>
        <v>10.606962136009546</v>
      </c>
      <c r="N45" s="22"/>
    </row>
    <row r="46" spans="1:14" x14ac:dyDescent="0.25">
      <c r="B46" s="272"/>
      <c r="C46" s="282"/>
      <c r="D46" s="23" t="s">
        <v>32</v>
      </c>
      <c r="E46" s="59">
        <v>0.54062196307094268</v>
      </c>
      <c r="F46" s="59">
        <v>0.1615110152460317</v>
      </c>
      <c r="G46" s="59">
        <v>0.44248642923341719</v>
      </c>
      <c r="H46" s="59">
        <v>0.50810053400414845</v>
      </c>
      <c r="I46" s="59">
        <v>0.51230102893325125</v>
      </c>
      <c r="J46" s="25">
        <f>IFERROR(I46/H46-1,"-")</f>
        <v>8.2670547421004326E-3</v>
      </c>
      <c r="K46" s="24">
        <f>IFERROR(I46-H46,"-")</f>
        <v>4.2004949291027938E-3</v>
      </c>
      <c r="L46" s="25">
        <f>IFERROR(I46/E46-1,"-")</f>
        <v>-5.2385837188000162E-2</v>
      </c>
      <c r="M46" s="24">
        <f>IFERROR(I46-E46,"-")</f>
        <v>-2.8320934137691434E-2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6890</v>
      </c>
      <c r="F47" s="51">
        <v>3719.3333333333335</v>
      </c>
      <c r="G47" s="51">
        <v>6412.666666666667</v>
      </c>
      <c r="H47" s="51">
        <v>6335.666666666667</v>
      </c>
      <c r="I47" s="51">
        <v>6415</v>
      </c>
      <c r="J47" s="36">
        <f>I47/H47-1</f>
        <v>1.252170253064655E-2</v>
      </c>
      <c r="K47" s="27">
        <f>I47-H47</f>
        <v>79.33333333333303</v>
      </c>
      <c r="L47" s="36">
        <f>I47/E47-1</f>
        <v>-6.8940493468795383E-2</v>
      </c>
      <c r="M47" s="27">
        <f>I47-E47</f>
        <v>-475</v>
      </c>
      <c r="N47" s="38">
        <f>I47/$I$22</f>
        <v>1</v>
      </c>
    </row>
    <row r="48" spans="1:14" x14ac:dyDescent="0.25">
      <c r="B48" s="272"/>
      <c r="C48" s="278"/>
      <c r="D48" s="4" t="s">
        <v>31</v>
      </c>
      <c r="E48" s="52">
        <v>4440</v>
      </c>
      <c r="F48" s="52">
        <v>2178</v>
      </c>
      <c r="G48" s="52">
        <v>4752.666666666667</v>
      </c>
      <c r="H48" s="52">
        <v>4675.666666666667</v>
      </c>
      <c r="I48" s="52">
        <v>4755</v>
      </c>
      <c r="J48" s="40">
        <f>I48/H48-1</f>
        <v>1.6967277393598046E-2</v>
      </c>
      <c r="K48" s="29">
        <f>I48-H48</f>
        <v>79.33333333333303</v>
      </c>
      <c r="L48" s="40">
        <f>I48/E48-1</f>
        <v>7.0945945945946054E-2</v>
      </c>
      <c r="M48" s="29">
        <f>I48-E48</f>
        <v>315</v>
      </c>
      <c r="N48" s="42">
        <f>I48/$I$22</f>
        <v>0.74123148869836319</v>
      </c>
    </row>
    <row r="49" spans="2:14" x14ac:dyDescent="0.25">
      <c r="B49" s="273"/>
      <c r="C49" s="279"/>
      <c r="D49" s="32" t="s">
        <v>32</v>
      </c>
      <c r="E49" s="33">
        <v>2450</v>
      </c>
      <c r="F49" s="33">
        <v>1541.3333333333333</v>
      </c>
      <c r="G49" s="33">
        <v>1660</v>
      </c>
      <c r="H49" s="33">
        <v>1660</v>
      </c>
      <c r="I49" s="33">
        <v>1660</v>
      </c>
      <c r="J49" s="34">
        <f>IFERROR(I49/H49-1,"-")</f>
        <v>0</v>
      </c>
      <c r="K49" s="33">
        <f>IFERROR(I49-H49,"-")</f>
        <v>0</v>
      </c>
      <c r="L49" s="34">
        <f>IFERROR(I49/E49-1,"-")</f>
        <v>-0.32244897959183672</v>
      </c>
      <c r="M49" s="33">
        <f>IFERROR(I49-E49,"-")</f>
        <v>-790</v>
      </c>
      <c r="N49" s="34">
        <f>IFERROR(I49/I47,"-")</f>
        <v>0.25876851130163681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223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52</v>
      </c>
      <c r="C57" s="274" t="s">
        <v>8</v>
      </c>
      <c r="D57" s="15" t="s">
        <v>30</v>
      </c>
      <c r="E57" s="49">
        <v>250224</v>
      </c>
      <c r="F57" s="49">
        <v>96681</v>
      </c>
      <c r="G57" s="49">
        <v>140346</v>
      </c>
      <c r="H57" s="49">
        <v>257117</v>
      </c>
      <c r="I57" s="49">
        <v>278594</v>
      </c>
      <c r="J57" s="17">
        <f t="shared" ref="J57:J73" si="12">I57/H57-1</f>
        <v>8.3530066078866927E-2</v>
      </c>
      <c r="K57" s="16">
        <f t="shared" ref="K57:K73" si="13">I57-H57</f>
        <v>21477</v>
      </c>
      <c r="L57" s="17">
        <f t="shared" ref="L57:L73" si="14">I57/E57-1</f>
        <v>0.1133784129420039</v>
      </c>
      <c r="M57" s="16">
        <f t="shared" ref="M57:M73" si="15">I57-E57</f>
        <v>28370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179597</v>
      </c>
      <c r="F58" s="50">
        <v>77095</v>
      </c>
      <c r="G58" s="50">
        <v>116590</v>
      </c>
      <c r="H58" s="50">
        <v>211298</v>
      </c>
      <c r="I58" s="50">
        <v>229046</v>
      </c>
      <c r="J58" s="21">
        <f t="shared" si="12"/>
        <v>8.3995115902658846E-2</v>
      </c>
      <c r="K58" s="20">
        <f t="shared" si="13"/>
        <v>17748</v>
      </c>
      <c r="L58" s="21">
        <f t="shared" si="14"/>
        <v>0.27533310690044943</v>
      </c>
      <c r="M58" s="20">
        <f t="shared" si="15"/>
        <v>49449</v>
      </c>
      <c r="N58" s="21">
        <f t="shared" ref="N58" si="16">I58/$I$57</f>
        <v>0.82214979504224783</v>
      </c>
    </row>
    <row r="59" spans="2:14" x14ac:dyDescent="0.25">
      <c r="B59" s="272"/>
      <c r="C59" s="276"/>
      <c r="D59" s="23" t="s">
        <v>32</v>
      </c>
      <c r="E59" s="24">
        <v>70627</v>
      </c>
      <c r="F59" s="24">
        <v>19586</v>
      </c>
      <c r="G59" s="24">
        <v>23756</v>
      </c>
      <c r="H59" s="24">
        <v>45819</v>
      </c>
      <c r="I59" s="24">
        <v>49548</v>
      </c>
      <c r="J59" s="25">
        <f>IFERROR(I59/H59-1,"-")</f>
        <v>8.1385451450271651E-2</v>
      </c>
      <c r="K59" s="24">
        <f>IFERROR(I59-H59,"-")</f>
        <v>3729</v>
      </c>
      <c r="L59" s="25">
        <f>IFERROR(I59/E59-1,"-")</f>
        <v>-0.2984552649836465</v>
      </c>
      <c r="M59" s="24">
        <f>IFERROR(I59-E59,"-")</f>
        <v>-21079</v>
      </c>
      <c r="N59" s="25">
        <f>IFERROR(I59/I57,"-")</f>
        <v>0.17785020495775214</v>
      </c>
    </row>
    <row r="60" spans="2:14" x14ac:dyDescent="0.25">
      <c r="B60" s="272"/>
      <c r="C60" s="277" t="s">
        <v>33</v>
      </c>
      <c r="D60" s="26" t="s">
        <v>30</v>
      </c>
      <c r="E60" s="51">
        <v>250224</v>
      </c>
      <c r="F60" s="51">
        <v>96681</v>
      </c>
      <c r="G60" s="51">
        <v>140346</v>
      </c>
      <c r="H60" s="51">
        <v>257117</v>
      </c>
      <c r="I60" s="51">
        <v>278594</v>
      </c>
      <c r="J60" s="36">
        <f t="shared" si="12"/>
        <v>8.3530066078866927E-2</v>
      </c>
      <c r="K60" s="51">
        <f t="shared" si="13"/>
        <v>21477</v>
      </c>
      <c r="L60" s="36">
        <f t="shared" si="14"/>
        <v>0.1133784129420039</v>
      </c>
      <c r="M60" s="51">
        <f t="shared" si="15"/>
        <v>28370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179597</v>
      </c>
      <c r="F61" s="52">
        <v>77095</v>
      </c>
      <c r="G61" s="52">
        <v>116590</v>
      </c>
      <c r="H61" s="52">
        <v>211298</v>
      </c>
      <c r="I61" s="52">
        <v>229046</v>
      </c>
      <c r="J61" s="40">
        <f t="shared" si="12"/>
        <v>8.3995115902658846E-2</v>
      </c>
      <c r="K61" s="52">
        <f t="shared" si="13"/>
        <v>17748</v>
      </c>
      <c r="L61" s="40">
        <f t="shared" si="14"/>
        <v>0.27533310690044943</v>
      </c>
      <c r="M61" s="52">
        <f t="shared" si="15"/>
        <v>49449</v>
      </c>
      <c r="N61" s="40">
        <f t="shared" ref="N61" si="17">I61/$I$60</f>
        <v>0.82214979504224783</v>
      </c>
    </row>
    <row r="62" spans="2:14" x14ac:dyDescent="0.25">
      <c r="B62" s="272"/>
      <c r="C62" s="279"/>
      <c r="D62" s="32" t="s">
        <v>32</v>
      </c>
      <c r="E62" s="33">
        <v>70627</v>
      </c>
      <c r="F62" s="33">
        <v>19586</v>
      </c>
      <c r="G62" s="33">
        <v>23756</v>
      </c>
      <c r="H62" s="33">
        <v>45819</v>
      </c>
      <c r="I62" s="33">
        <v>49548</v>
      </c>
      <c r="J62" s="34">
        <f>IFERROR(I62/H62-1,"-")</f>
        <v>8.1385451450271651E-2</v>
      </c>
      <c r="K62" s="33">
        <f>IFERROR(I62-H62,"-")</f>
        <v>3729</v>
      </c>
      <c r="L62" s="34">
        <f>IFERROR(I62/E62-1,"-")</f>
        <v>-0.2984552649836465</v>
      </c>
      <c r="M62" s="33">
        <f>IFERROR(I62-E62,"-")</f>
        <v>-21079</v>
      </c>
      <c r="N62" s="61">
        <f>IFERROR(I62/I60,"-")</f>
        <v>0.17785020495775214</v>
      </c>
    </row>
    <row r="63" spans="2:14" x14ac:dyDescent="0.25">
      <c r="B63" s="272"/>
      <c r="C63" s="274" t="s">
        <v>21</v>
      </c>
      <c r="D63" s="15" t="s">
        <v>30</v>
      </c>
      <c r="E63" s="49">
        <v>1856756</v>
      </c>
      <c r="F63" s="49">
        <v>610766</v>
      </c>
      <c r="G63" s="49">
        <v>774989</v>
      </c>
      <c r="H63" s="49">
        <v>1753117</v>
      </c>
      <c r="I63" s="49">
        <v>1886738</v>
      </c>
      <c r="J63" s="17">
        <f t="shared" si="12"/>
        <v>7.6219100037247856E-2</v>
      </c>
      <c r="K63" s="16">
        <f t="shared" si="13"/>
        <v>133621</v>
      </c>
      <c r="L63" s="17">
        <f t="shared" si="14"/>
        <v>1.6147517498260378E-2</v>
      </c>
      <c r="M63" s="16">
        <f t="shared" si="15"/>
        <v>29982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1378188</v>
      </c>
      <c r="F64" s="50">
        <v>473644</v>
      </c>
      <c r="G64" s="50">
        <v>638416</v>
      </c>
      <c r="H64" s="50">
        <v>1472596</v>
      </c>
      <c r="I64" s="50">
        <v>1569863</v>
      </c>
      <c r="J64" s="21">
        <f t="shared" si="12"/>
        <v>6.6051381370043183E-2</v>
      </c>
      <c r="K64" s="20">
        <f t="shared" si="13"/>
        <v>97267</v>
      </c>
      <c r="L64" s="21">
        <f t="shared" si="14"/>
        <v>0.13907754239624781</v>
      </c>
      <c r="M64" s="20">
        <f t="shared" si="15"/>
        <v>191675</v>
      </c>
      <c r="N64" s="21">
        <f t="shared" ref="N64" si="18">I64/$I$63</f>
        <v>0.83205140300349067</v>
      </c>
    </row>
    <row r="65" spans="2:14" x14ac:dyDescent="0.25">
      <c r="B65" s="272"/>
      <c r="C65" s="276"/>
      <c r="D65" s="23" t="s">
        <v>32</v>
      </c>
      <c r="E65" s="24">
        <v>478568</v>
      </c>
      <c r="F65" s="24">
        <v>137122</v>
      </c>
      <c r="G65" s="24">
        <v>136573</v>
      </c>
      <c r="H65" s="24">
        <v>280521</v>
      </c>
      <c r="I65" s="24">
        <v>316875</v>
      </c>
      <c r="J65" s="25">
        <f>IFERROR(I65/H65-1,"-")</f>
        <v>0.12959457580715883</v>
      </c>
      <c r="K65" s="24">
        <f>IFERROR(I65-H65,"-")</f>
        <v>36354</v>
      </c>
      <c r="L65" s="25">
        <f>IFERROR(I65/E65-1,"-")</f>
        <v>-0.33786839069891839</v>
      </c>
      <c r="M65" s="24">
        <f>IFERROR(I65-E65,"-")</f>
        <v>-161693</v>
      </c>
      <c r="N65" s="25">
        <f>IFERROR(I65/I63,"-")</f>
        <v>0.16794859699650933</v>
      </c>
    </row>
    <row r="66" spans="2:14" x14ac:dyDescent="0.25">
      <c r="B66" s="272"/>
      <c r="C66" s="277" t="s">
        <v>22</v>
      </c>
      <c r="D66" s="26" t="s">
        <v>30</v>
      </c>
      <c r="E66" s="53">
        <v>7.4203753436920517</v>
      </c>
      <c r="F66" s="53">
        <v>6.3173322576307651</v>
      </c>
      <c r="G66" s="53">
        <v>5.5219885141008653</v>
      </c>
      <c r="H66" s="53">
        <v>6.81836284648623</v>
      </c>
      <c r="I66" s="53">
        <v>6.7723569064660403</v>
      </c>
      <c r="J66" s="36">
        <f t="shared" si="12"/>
        <v>-6.7473587217345976E-3</v>
      </c>
      <c r="K66" s="37">
        <f t="shared" si="13"/>
        <v>-4.6005940020189762E-2</v>
      </c>
      <c r="L66" s="36">
        <f t="shared" si="14"/>
        <v>-8.732960358627706E-2</v>
      </c>
      <c r="M66" s="37">
        <f t="shared" si="15"/>
        <v>-0.64801843722601138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7.6737807424400186</v>
      </c>
      <c r="F67" s="54">
        <f t="shared" si="19"/>
        <v>6.1436409624489263</v>
      </c>
      <c r="G67" s="54">
        <f t="shared" si="19"/>
        <v>5.4757354833176084</v>
      </c>
      <c r="H67" s="54">
        <f t="shared" si="19"/>
        <v>6.9692850855190303</v>
      </c>
      <c r="I67" s="54">
        <f t="shared" si="19"/>
        <v>6.8539201732403097</v>
      </c>
      <c r="J67" s="40">
        <f t="shared" si="12"/>
        <v>-1.6553335222063037E-2</v>
      </c>
      <c r="K67" s="41">
        <f t="shared" si="13"/>
        <v>-0.11536491227872059</v>
      </c>
      <c r="L67" s="40">
        <f t="shared" si="14"/>
        <v>-0.10683919657300756</v>
      </c>
      <c r="M67" s="41">
        <f t="shared" si="15"/>
        <v>-0.81986056919970896</v>
      </c>
      <c r="N67" s="40"/>
    </row>
    <row r="68" spans="2:14" x14ac:dyDescent="0.25">
      <c r="B68" s="272"/>
      <c r="C68" s="279"/>
      <c r="D68" s="32" t="s">
        <v>32</v>
      </c>
      <c r="E68" s="43">
        <f>IFERROR(E65/E59,"-")</f>
        <v>6.775992184292126</v>
      </c>
      <c r="F68" s="43">
        <f t="shared" ref="F68:I68" si="20">IFERROR(F65/F59,"-")</f>
        <v>7.0010211375472275</v>
      </c>
      <c r="G68" s="43">
        <f t="shared" si="20"/>
        <v>5.7489897289105913</v>
      </c>
      <c r="H68" s="43">
        <f t="shared" si="20"/>
        <v>6.1223728147711647</v>
      </c>
      <c r="I68" s="43">
        <f t="shared" si="20"/>
        <v>6.3953136352627755</v>
      </c>
      <c r="J68" s="34">
        <f>IFERROR(I68/H68-1,"-")</f>
        <v>4.4580888611209568E-2</v>
      </c>
      <c r="K68" s="33">
        <f>IFERROR(I68-H68,"-")</f>
        <v>0.27294082049161084</v>
      </c>
      <c r="L68" s="34">
        <f>IFERROR(I68/E68-1,"-")</f>
        <v>-5.6180488211280188E-2</v>
      </c>
      <c r="M68" s="33">
        <f>IFERROR(I68-E68,"-")</f>
        <v>-0.3806785490293505</v>
      </c>
      <c r="N68" s="61">
        <f>IFERROR(I68/I66,"-")</f>
        <v>0.94432613691058198</v>
      </c>
    </row>
    <row r="69" spans="2:14" x14ac:dyDescent="0.25">
      <c r="B69" s="272"/>
      <c r="C69" s="280" t="s">
        <v>34</v>
      </c>
      <c r="D69" s="15" t="s">
        <v>30</v>
      </c>
      <c r="E69" s="57">
        <v>0.73831679821858165</v>
      </c>
      <c r="F69" s="57">
        <v>0.49125694136118242</v>
      </c>
      <c r="G69" s="57">
        <v>0.48201408869433904</v>
      </c>
      <c r="H69" s="57">
        <v>0.74892677369097149</v>
      </c>
      <c r="I69" s="57">
        <v>0.81331329152256404</v>
      </c>
      <c r="J69" s="57">
        <f t="shared" si="12"/>
        <v>8.5971713248110149E-2</v>
      </c>
      <c r="K69" s="44">
        <f t="shared" si="13"/>
        <v>6.4386517831592549E-2</v>
      </c>
      <c r="L69" s="17">
        <f t="shared" si="14"/>
        <v>0.10157766081570219</v>
      </c>
      <c r="M69" s="44">
        <f t="shared" si="15"/>
        <v>7.4996493303982392E-2</v>
      </c>
      <c r="N69" s="17"/>
    </row>
    <row r="70" spans="2:14" x14ac:dyDescent="0.25">
      <c r="B70" s="272"/>
      <c r="C70" s="281"/>
      <c r="D70" s="19" t="s">
        <v>31</v>
      </c>
      <c r="E70" s="58">
        <v>0.85041836356904854</v>
      </c>
      <c r="F70" s="58">
        <v>0.58674350442618195</v>
      </c>
      <c r="G70" s="58">
        <v>0.61734478770601819</v>
      </c>
      <c r="H70" s="58">
        <v>0.84878834356712252</v>
      </c>
      <c r="I70" s="58">
        <v>0.9159504223366709</v>
      </c>
      <c r="J70" s="58">
        <f t="shared" si="12"/>
        <v>7.9127004133082934E-2</v>
      </c>
      <c r="K70" s="45">
        <f t="shared" si="13"/>
        <v>6.7162078769548383E-2</v>
      </c>
      <c r="L70" s="21">
        <f t="shared" si="14"/>
        <v>7.7058612060770137E-2</v>
      </c>
      <c r="M70" s="45">
        <f t="shared" si="15"/>
        <v>6.5532058767622359E-2</v>
      </c>
      <c r="N70" s="21"/>
    </row>
    <row r="71" spans="2:14" x14ac:dyDescent="0.25">
      <c r="B71" s="272"/>
      <c r="C71" s="282"/>
      <c r="D71" s="23" t="s">
        <v>32</v>
      </c>
      <c r="E71" s="59">
        <v>0.53516130835896003</v>
      </c>
      <c r="F71" s="59">
        <v>0.3144783615806252</v>
      </c>
      <c r="G71" s="59">
        <v>0.2380639448335489</v>
      </c>
      <c r="H71" s="59">
        <v>0.46298234032018487</v>
      </c>
      <c r="I71" s="59">
        <v>0.52298234032018487</v>
      </c>
      <c r="J71" s="25">
        <f>IFERROR(I71/H71-1,"-")</f>
        <v>0.12959457580715883</v>
      </c>
      <c r="K71" s="24">
        <f>IFERROR(I71-H71,"-")</f>
        <v>0.06</v>
      </c>
      <c r="L71" s="25">
        <f>IFERROR(I71/E71-1,"-")</f>
        <v>-2.2757564585753065E-2</v>
      </c>
      <c r="M71" s="24">
        <f>IFERROR(I71-E71,"-")</f>
        <v>-1.2178968038775162E-2</v>
      </c>
      <c r="N71" s="25">
        <f>IFERROR(I71/I69,"-")</f>
        <v>0.6430269193574043</v>
      </c>
    </row>
    <row r="72" spans="2:14" x14ac:dyDescent="0.25">
      <c r="B72" s="272"/>
      <c r="C72" s="283" t="s">
        <v>39</v>
      </c>
      <c r="D72" s="26" t="s">
        <v>30</v>
      </c>
      <c r="E72" s="51">
        <v>6890</v>
      </c>
      <c r="F72" s="51">
        <v>3786</v>
      </c>
      <c r="G72" s="51">
        <v>4393</v>
      </c>
      <c r="H72" s="51">
        <v>6413</v>
      </c>
      <c r="I72" s="51">
        <v>6356</v>
      </c>
      <c r="J72" s="36">
        <f t="shared" si="12"/>
        <v>-8.8881958521752624E-3</v>
      </c>
      <c r="K72" s="27">
        <f t="shared" si="13"/>
        <v>-57</v>
      </c>
      <c r="L72" s="36">
        <f t="shared" si="14"/>
        <v>-7.7503628447024631E-2</v>
      </c>
      <c r="M72" s="27">
        <f t="shared" si="15"/>
        <v>-534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4440</v>
      </c>
      <c r="F73" s="52">
        <v>2472</v>
      </c>
      <c r="G73" s="52">
        <v>2822</v>
      </c>
      <c r="H73" s="52">
        <v>4753</v>
      </c>
      <c r="I73" s="52">
        <v>4696</v>
      </c>
      <c r="J73" s="40">
        <f t="shared" si="12"/>
        <v>-1.199242583631388E-2</v>
      </c>
      <c r="K73" s="29">
        <f t="shared" si="13"/>
        <v>-57</v>
      </c>
      <c r="L73" s="40">
        <f t="shared" si="14"/>
        <v>5.7657657657657735E-2</v>
      </c>
      <c r="M73" s="29">
        <f t="shared" si="15"/>
        <v>256</v>
      </c>
      <c r="N73" s="40">
        <f t="shared" ref="N73" si="21">I73/$I$72</f>
        <v>0.7388294524858402</v>
      </c>
    </row>
    <row r="74" spans="2:14" x14ac:dyDescent="0.25">
      <c r="B74" s="273"/>
      <c r="C74" s="279"/>
      <c r="D74" s="32" t="s">
        <v>32</v>
      </c>
      <c r="E74" s="33">
        <v>2450</v>
      </c>
      <c r="F74" s="33">
        <v>1314</v>
      </c>
      <c r="G74" s="33">
        <v>1571</v>
      </c>
      <c r="H74" s="33">
        <v>1660</v>
      </c>
      <c r="I74" s="33">
        <v>1660</v>
      </c>
      <c r="J74" s="34">
        <f>IFERROR(I74/H74-1,"-")</f>
        <v>0</v>
      </c>
      <c r="K74" s="33">
        <f>IFERROR(I74-H74,"-")</f>
        <v>0</v>
      </c>
      <c r="L74" s="34">
        <f>IFERROR(I74/E74-1,"-")</f>
        <v>-0.32244897959183672</v>
      </c>
      <c r="M74" s="33">
        <f>IFERROR(I74-E74,"-")</f>
        <v>-790</v>
      </c>
      <c r="N74" s="61">
        <f>IFERROR(I74/I72,"-")</f>
        <v>0.26117054751415986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7B425-23D9-407F-AEAE-8FD373FAD9BF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86E7F-9790-4D56-A9F7-F16560494941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270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52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461475</v>
      </c>
      <c r="D10" s="176">
        <v>325738</v>
      </c>
      <c r="E10" s="176">
        <v>465229</v>
      </c>
      <c r="F10" s="176">
        <v>499749</v>
      </c>
      <c r="G10" s="176">
        <v>518511</v>
      </c>
      <c r="H10" s="177">
        <f t="shared" ref="H10:H22" si="0">IFERROR(G10/F10-1,"-")</f>
        <v>3.7542846508947569E-2</v>
      </c>
      <c r="I10" s="177">
        <f t="shared" ref="I10:I22" si="1">IFERROR(G10/C10-1,"-")</f>
        <v>0.12359499431171783</v>
      </c>
      <c r="J10" s="177">
        <f t="shared" ref="J10:J22" si="2">G10/G$10</f>
        <v>1</v>
      </c>
      <c r="L10" s="154" t="s">
        <v>68</v>
      </c>
      <c r="M10" s="176">
        <v>26444</v>
      </c>
      <c r="N10" s="176">
        <v>17890</v>
      </c>
      <c r="O10" s="176">
        <v>24264</v>
      </c>
      <c r="P10" s="176">
        <v>26447</v>
      </c>
      <c r="Q10" s="176">
        <v>25421</v>
      </c>
      <c r="R10" s="177">
        <f t="shared" ref="R10:R22" si="3">IFERROR(Q10/P10-1,"-")</f>
        <v>-3.8794570272620676E-2</v>
      </c>
      <c r="S10" s="177">
        <f t="shared" ref="S10:S22" si="4">IFERROR(Q10/M10-1,"-")</f>
        <v>-3.8685524126455872E-2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107730</v>
      </c>
      <c r="D11" s="158">
        <v>107944</v>
      </c>
      <c r="E11" s="158">
        <v>106792</v>
      </c>
      <c r="F11" s="158">
        <v>113306</v>
      </c>
      <c r="G11" s="158">
        <v>112486</v>
      </c>
      <c r="H11" s="159">
        <f t="shared" si="0"/>
        <v>-7.2370395212962846E-3</v>
      </c>
      <c r="I11" s="160">
        <f t="shared" si="1"/>
        <v>4.4147405550914343E-2</v>
      </c>
      <c r="J11" s="159">
        <f t="shared" si="2"/>
        <v>0.21694043135054031</v>
      </c>
      <c r="K11" s="79"/>
      <c r="L11" s="157" t="s">
        <v>97</v>
      </c>
      <c r="M11" s="158">
        <v>6360</v>
      </c>
      <c r="N11" s="158">
        <v>5654</v>
      </c>
      <c r="O11" s="158">
        <v>3786</v>
      </c>
      <c r="P11" s="158">
        <v>3753</v>
      </c>
      <c r="Q11" s="158">
        <v>3212</v>
      </c>
      <c r="R11" s="159">
        <f t="shared" si="3"/>
        <v>-0.14415134559019449</v>
      </c>
      <c r="S11" s="160">
        <f t="shared" si="4"/>
        <v>-0.4949685534591195</v>
      </c>
      <c r="T11" s="159">
        <f t="shared" si="5"/>
        <v>0.12635222847252273</v>
      </c>
    </row>
    <row r="12" spans="1:20" x14ac:dyDescent="0.25">
      <c r="B12" s="162" t="s">
        <v>103</v>
      </c>
      <c r="C12" s="163">
        <v>40072</v>
      </c>
      <c r="D12" s="163">
        <v>46433</v>
      </c>
      <c r="E12" s="163">
        <v>39705</v>
      </c>
      <c r="F12" s="163">
        <v>48831</v>
      </c>
      <c r="G12" s="163">
        <v>44712</v>
      </c>
      <c r="H12" s="164">
        <f t="shared" si="0"/>
        <v>-8.4352153345211067E-2</v>
      </c>
      <c r="I12" s="165">
        <f t="shared" si="1"/>
        <v>0.11579157516470362</v>
      </c>
      <c r="J12" s="164">
        <f t="shared" si="2"/>
        <v>8.6231536071558756E-2</v>
      </c>
      <c r="K12" s="79"/>
      <c r="L12" s="162" t="s">
        <v>103</v>
      </c>
      <c r="M12" s="163">
        <v>2001</v>
      </c>
      <c r="N12" s="163">
        <v>4018</v>
      </c>
      <c r="O12" s="163">
        <v>2710</v>
      </c>
      <c r="P12" s="163">
        <v>2511</v>
      </c>
      <c r="Q12" s="163">
        <v>1803</v>
      </c>
      <c r="R12" s="164">
        <f t="shared" si="3"/>
        <v>-0.28195937873357224</v>
      </c>
      <c r="S12" s="165">
        <f t="shared" si="4"/>
        <v>-9.8950524737631218E-2</v>
      </c>
      <c r="T12" s="164">
        <f t="shared" si="5"/>
        <v>7.0925612682427919E-2</v>
      </c>
    </row>
    <row r="13" spans="1:20" x14ac:dyDescent="0.25">
      <c r="B13" s="162" t="s">
        <v>100</v>
      </c>
      <c r="C13" s="163">
        <v>67658</v>
      </c>
      <c r="D13" s="163">
        <v>61511</v>
      </c>
      <c r="E13" s="163">
        <v>67087</v>
      </c>
      <c r="F13" s="163">
        <v>64475</v>
      </c>
      <c r="G13" s="163">
        <v>67774</v>
      </c>
      <c r="H13" s="164">
        <f t="shared" si="0"/>
        <v>5.1167119038386888E-2</v>
      </c>
      <c r="I13" s="165">
        <f t="shared" si="1"/>
        <v>1.7145053060982907E-3</v>
      </c>
      <c r="J13" s="164">
        <f t="shared" si="2"/>
        <v>0.13070889527898155</v>
      </c>
      <c r="K13" s="79"/>
      <c r="L13" s="162" t="s">
        <v>100</v>
      </c>
      <c r="M13" s="163">
        <v>4359</v>
      </c>
      <c r="N13" s="163">
        <v>1636</v>
      </c>
      <c r="O13" s="163">
        <v>1076</v>
      </c>
      <c r="P13" s="163">
        <v>1242</v>
      </c>
      <c r="Q13" s="163">
        <v>1409</v>
      </c>
      <c r="R13" s="164">
        <f t="shared" si="3"/>
        <v>0.1344605475040257</v>
      </c>
      <c r="S13" s="165">
        <f t="shared" si="4"/>
        <v>-0.67676072493691208</v>
      </c>
      <c r="T13" s="164">
        <f>Q13/Q$10</f>
        <v>5.5426615790094801E-2</v>
      </c>
    </row>
    <row r="14" spans="1:20" x14ac:dyDescent="0.25">
      <c r="B14" s="157" t="s">
        <v>107</v>
      </c>
      <c r="C14" s="158">
        <v>353745</v>
      </c>
      <c r="D14" s="158">
        <v>217794</v>
      </c>
      <c r="E14" s="158">
        <v>358437</v>
      </c>
      <c r="F14" s="158">
        <v>386443</v>
      </c>
      <c r="G14" s="158">
        <v>406025</v>
      </c>
      <c r="H14" s="159">
        <f t="shared" si="0"/>
        <v>5.067241481926188E-2</v>
      </c>
      <c r="I14" s="160">
        <f t="shared" si="1"/>
        <v>0.14779007477137496</v>
      </c>
      <c r="J14" s="159">
        <f t="shared" si="2"/>
        <v>0.78305956864945969</v>
      </c>
      <c r="K14" s="79"/>
      <c r="L14" s="157" t="s">
        <v>107</v>
      </c>
      <c r="M14" s="158">
        <v>20084</v>
      </c>
      <c r="N14" s="158">
        <v>12236</v>
      </c>
      <c r="O14" s="158">
        <v>20478</v>
      </c>
      <c r="P14" s="158">
        <v>22694</v>
      </c>
      <c r="Q14" s="158">
        <v>22209</v>
      </c>
      <c r="R14" s="159">
        <f t="shared" si="3"/>
        <v>-2.1371287564995178E-2</v>
      </c>
      <c r="S14" s="160">
        <f t="shared" si="4"/>
        <v>0.10580561641107344</v>
      </c>
      <c r="T14" s="159">
        <f t="shared" si="5"/>
        <v>0.8736477715274773</v>
      </c>
    </row>
    <row r="15" spans="1:20" x14ac:dyDescent="0.25">
      <c r="B15" s="162" t="s">
        <v>110</v>
      </c>
      <c r="C15" s="163">
        <v>178903</v>
      </c>
      <c r="D15" s="163">
        <v>77013</v>
      </c>
      <c r="E15" s="163">
        <v>190060</v>
      </c>
      <c r="F15" s="163">
        <v>208939</v>
      </c>
      <c r="G15" s="163">
        <v>216324</v>
      </c>
      <c r="H15" s="164">
        <f t="shared" si="0"/>
        <v>3.5345244305754253E-2</v>
      </c>
      <c r="I15" s="165">
        <f t="shared" si="1"/>
        <v>0.20916921460232629</v>
      </c>
      <c r="J15" s="164">
        <f t="shared" si="2"/>
        <v>0.41720233514814536</v>
      </c>
      <c r="K15" s="79"/>
      <c r="L15" s="162" t="s">
        <v>110</v>
      </c>
      <c r="M15" s="163">
        <v>10959</v>
      </c>
      <c r="N15" s="163">
        <v>3384</v>
      </c>
      <c r="O15" s="163">
        <v>10235</v>
      </c>
      <c r="P15" s="163">
        <v>11415</v>
      </c>
      <c r="Q15" s="163">
        <v>11236</v>
      </c>
      <c r="R15" s="164">
        <f t="shared" si="3"/>
        <v>-1.5681121331581283E-2</v>
      </c>
      <c r="S15" s="165">
        <f t="shared" si="4"/>
        <v>2.5276028834747777E-2</v>
      </c>
      <c r="T15" s="164">
        <f t="shared" si="5"/>
        <v>0.44199677432044371</v>
      </c>
    </row>
    <row r="16" spans="1:20" x14ac:dyDescent="0.25">
      <c r="B16" s="162" t="s">
        <v>113</v>
      </c>
      <c r="C16" s="163">
        <v>49048</v>
      </c>
      <c r="D16" s="163">
        <v>35334</v>
      </c>
      <c r="E16" s="163">
        <v>35336</v>
      </c>
      <c r="F16" s="163">
        <v>38233</v>
      </c>
      <c r="G16" s="163">
        <v>37362</v>
      </c>
      <c r="H16" s="164">
        <f t="shared" si="0"/>
        <v>-2.2781366882012932E-2</v>
      </c>
      <c r="I16" s="165">
        <f t="shared" si="1"/>
        <v>-0.23825640189202413</v>
      </c>
      <c r="J16" s="164">
        <f t="shared" si="2"/>
        <v>7.2056330531078419E-2</v>
      </c>
      <c r="K16" s="79"/>
      <c r="L16" s="162" t="s">
        <v>113</v>
      </c>
      <c r="M16" s="163">
        <v>1672</v>
      </c>
      <c r="N16" s="163">
        <v>962</v>
      </c>
      <c r="O16" s="163">
        <v>1370</v>
      </c>
      <c r="P16" s="163">
        <v>1837</v>
      </c>
      <c r="Q16" s="163">
        <v>1470</v>
      </c>
      <c r="R16" s="164">
        <f t="shared" si="3"/>
        <v>-0.19978225367446922</v>
      </c>
      <c r="S16" s="165">
        <f t="shared" si="4"/>
        <v>-0.12081339712918659</v>
      </c>
      <c r="T16" s="164">
        <f t="shared" si="5"/>
        <v>5.7826206679516934E-2</v>
      </c>
    </row>
    <row r="17" spans="2:24" x14ac:dyDescent="0.25">
      <c r="B17" s="162" t="s">
        <v>116</v>
      </c>
      <c r="C17" s="163">
        <v>14012</v>
      </c>
      <c r="D17" s="163">
        <v>11705</v>
      </c>
      <c r="E17" s="163">
        <v>16234</v>
      </c>
      <c r="F17" s="163">
        <v>18305</v>
      </c>
      <c r="G17" s="163">
        <v>17983</v>
      </c>
      <c r="H17" s="164">
        <f t="shared" si="0"/>
        <v>-1.7590822179732291E-2</v>
      </c>
      <c r="I17" s="165">
        <f t="shared" si="1"/>
        <v>0.2833999429060805</v>
      </c>
      <c r="J17" s="164">
        <f t="shared" si="2"/>
        <v>3.4682002889041892E-2</v>
      </c>
      <c r="K17" s="79"/>
      <c r="L17" s="162" t="s">
        <v>116</v>
      </c>
      <c r="M17" s="163">
        <v>1754</v>
      </c>
      <c r="N17" s="163">
        <v>1404</v>
      </c>
      <c r="O17" s="163">
        <v>1920</v>
      </c>
      <c r="P17" s="163">
        <v>2346</v>
      </c>
      <c r="Q17" s="163">
        <v>1937</v>
      </c>
      <c r="R17" s="164">
        <f t="shared" si="3"/>
        <v>-0.17433930093776639</v>
      </c>
      <c r="S17" s="165">
        <f t="shared" si="4"/>
        <v>0.10433295324971503</v>
      </c>
      <c r="T17" s="164">
        <f t="shared" si="5"/>
        <v>7.6196845128043741E-2</v>
      </c>
    </row>
    <row r="18" spans="2:24" x14ac:dyDescent="0.25">
      <c r="B18" s="162" t="s">
        <v>123</v>
      </c>
      <c r="C18" s="163">
        <v>12530</v>
      </c>
      <c r="D18" s="163">
        <v>16171</v>
      </c>
      <c r="E18" s="163">
        <v>17018</v>
      </c>
      <c r="F18" s="163">
        <v>17333</v>
      </c>
      <c r="G18" s="163">
        <v>16397</v>
      </c>
      <c r="H18" s="164">
        <f t="shared" si="0"/>
        <v>-5.4001038481509278E-2</v>
      </c>
      <c r="I18" s="165">
        <f t="shared" si="1"/>
        <v>0.3086193136472466</v>
      </c>
      <c r="J18" s="164">
        <f t="shared" si="2"/>
        <v>3.1623244251327357E-2</v>
      </c>
      <c r="K18" s="79"/>
      <c r="L18" s="162" t="s">
        <v>123</v>
      </c>
      <c r="M18" s="163">
        <v>393</v>
      </c>
      <c r="N18" s="163">
        <v>724</v>
      </c>
      <c r="O18" s="163">
        <v>961</v>
      </c>
      <c r="P18" s="163">
        <v>1021</v>
      </c>
      <c r="Q18" s="163">
        <v>533</v>
      </c>
      <c r="R18" s="164">
        <f t="shared" si="3"/>
        <v>-0.47796278158667971</v>
      </c>
      <c r="S18" s="165">
        <f t="shared" si="4"/>
        <v>0.35623409669211203</v>
      </c>
      <c r="T18" s="164">
        <f t="shared" si="5"/>
        <v>2.0966917115770426E-2</v>
      </c>
    </row>
    <row r="19" spans="2:24" x14ac:dyDescent="0.25">
      <c r="B19" s="162" t="s">
        <v>119</v>
      </c>
      <c r="C19" s="163">
        <v>12175</v>
      </c>
      <c r="D19" s="163">
        <v>14403</v>
      </c>
      <c r="E19" s="163">
        <v>12868</v>
      </c>
      <c r="F19" s="163">
        <v>13370</v>
      </c>
      <c r="G19" s="163">
        <v>13293</v>
      </c>
      <c r="H19" s="164">
        <f t="shared" si="0"/>
        <v>-5.7591623036649109E-3</v>
      </c>
      <c r="I19" s="165">
        <f t="shared" si="1"/>
        <v>9.1827515400410675E-2</v>
      </c>
      <c r="J19" s="164">
        <f t="shared" si="2"/>
        <v>2.5636871734640153E-2</v>
      </c>
      <c r="K19" s="79"/>
      <c r="L19" s="162" t="s">
        <v>119</v>
      </c>
      <c r="M19" s="163">
        <v>448</v>
      </c>
      <c r="N19" s="163">
        <v>592</v>
      </c>
      <c r="O19" s="163">
        <v>363</v>
      </c>
      <c r="P19" s="163">
        <v>402</v>
      </c>
      <c r="Q19" s="163">
        <v>269</v>
      </c>
      <c r="R19" s="164">
        <f t="shared" si="3"/>
        <v>-0.3308457711442786</v>
      </c>
      <c r="S19" s="165">
        <f t="shared" si="4"/>
        <v>-0.3995535714285714</v>
      </c>
      <c r="T19" s="164">
        <f t="shared" si="5"/>
        <v>1.0581802446795956E-2</v>
      </c>
    </row>
    <row r="20" spans="2:24" x14ac:dyDescent="0.25">
      <c r="B20" s="162" t="s">
        <v>128</v>
      </c>
      <c r="C20" s="163">
        <v>2171</v>
      </c>
      <c r="D20" s="163">
        <v>1052</v>
      </c>
      <c r="E20" s="163">
        <v>1557</v>
      </c>
      <c r="F20" s="163">
        <v>1535</v>
      </c>
      <c r="G20" s="163">
        <v>1846</v>
      </c>
      <c r="H20" s="164">
        <f t="shared" si="0"/>
        <v>0.20260586319218232</v>
      </c>
      <c r="I20" s="165">
        <f t="shared" si="1"/>
        <v>-0.14970059880239517</v>
      </c>
      <c r="J20" s="164">
        <f t="shared" si="2"/>
        <v>3.5601944799628165E-3</v>
      </c>
      <c r="K20" s="79"/>
      <c r="L20" s="162" t="s">
        <v>128</v>
      </c>
      <c r="M20" s="163">
        <v>9</v>
      </c>
      <c r="N20" s="163">
        <v>3</v>
      </c>
      <c r="O20" s="163">
        <v>22</v>
      </c>
      <c r="P20" s="163">
        <v>12</v>
      </c>
      <c r="Q20" s="163">
        <v>12</v>
      </c>
      <c r="R20" s="164">
        <f t="shared" si="3"/>
        <v>0</v>
      </c>
      <c r="S20" s="165">
        <f t="shared" si="4"/>
        <v>0.33333333333333326</v>
      </c>
      <c r="T20" s="164">
        <f t="shared" si="5"/>
        <v>4.7205066677156679E-4</v>
      </c>
    </row>
    <row r="21" spans="2:24" x14ac:dyDescent="0.25">
      <c r="B21" s="162" t="s">
        <v>131</v>
      </c>
      <c r="C21" s="163">
        <v>1515</v>
      </c>
      <c r="D21" s="163">
        <v>320</v>
      </c>
      <c r="E21" s="163">
        <v>821</v>
      </c>
      <c r="F21" s="163">
        <v>1131</v>
      </c>
      <c r="G21" s="163">
        <v>638</v>
      </c>
      <c r="H21" s="164">
        <f t="shared" si="0"/>
        <v>-0.4358974358974359</v>
      </c>
      <c r="I21" s="165">
        <f t="shared" si="1"/>
        <v>-0.5788778877887788</v>
      </c>
      <c r="J21" s="164">
        <f t="shared" si="2"/>
        <v>1.2304464129015585E-3</v>
      </c>
      <c r="K21" s="79"/>
      <c r="L21" s="162" t="s">
        <v>131</v>
      </c>
      <c r="M21" s="163">
        <v>30</v>
      </c>
      <c r="N21" s="163">
        <v>0</v>
      </c>
      <c r="O21" s="163">
        <v>3</v>
      </c>
      <c r="P21" s="163">
        <v>11</v>
      </c>
      <c r="Q21" s="163">
        <v>12</v>
      </c>
      <c r="R21" s="164">
        <f t="shared" si="3"/>
        <v>9.0909090909090828E-2</v>
      </c>
      <c r="S21" s="165">
        <f t="shared" si="4"/>
        <v>-0.6</v>
      </c>
      <c r="T21" s="164">
        <f t="shared" si="5"/>
        <v>4.7205066677156679E-4</v>
      </c>
    </row>
    <row r="22" spans="2:24" x14ac:dyDescent="0.25">
      <c r="B22" s="168" t="s">
        <v>145</v>
      </c>
      <c r="C22" s="169">
        <f>C14-SUM(C15:C21)</f>
        <v>83391</v>
      </c>
      <c r="D22" s="169">
        <f>D14-SUM(D15:D21)</f>
        <v>61796</v>
      </c>
      <c r="E22" s="169">
        <f>E14-SUM(E15:E21)</f>
        <v>84543</v>
      </c>
      <c r="F22" s="169">
        <f>F14-SUM(F15:F21)</f>
        <v>87597</v>
      </c>
      <c r="G22" s="169">
        <f>G14-SUM(G15:G21)</f>
        <v>102182</v>
      </c>
      <c r="H22" s="170">
        <f t="shared" si="0"/>
        <v>0.16650113588364901</v>
      </c>
      <c r="I22" s="171">
        <f t="shared" si="1"/>
        <v>0.2253360674413305</v>
      </c>
      <c r="J22" s="170">
        <f t="shared" si="2"/>
        <v>0.19706814320236216</v>
      </c>
      <c r="K22" s="79"/>
      <c r="L22" s="168" t="s">
        <v>145</v>
      </c>
      <c r="M22" s="169">
        <f>M14-SUM(M15:M21)</f>
        <v>4819</v>
      </c>
      <c r="N22" s="169">
        <f>N14-SUM(N15:N21)</f>
        <v>5167</v>
      </c>
      <c r="O22" s="169">
        <f>O14-SUM(O15:O21)</f>
        <v>5604</v>
      </c>
      <c r="P22" s="169">
        <f>P14-SUM(P15:P21)</f>
        <v>5650</v>
      </c>
      <c r="Q22" s="169">
        <f>Q14-SUM(Q15:Q21)</f>
        <v>6740</v>
      </c>
      <c r="R22" s="170">
        <f t="shared" si="3"/>
        <v>0.19292035398230079</v>
      </c>
      <c r="S22" s="171">
        <f t="shared" si="4"/>
        <v>0.39863042124922177</v>
      </c>
      <c r="T22" s="170">
        <f t="shared" si="5"/>
        <v>0.26513512450336335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168508</v>
      </c>
      <c r="D24" s="176">
        <v>126117</v>
      </c>
      <c r="E24" s="176">
        <v>171345</v>
      </c>
      <c r="F24" s="176">
        <v>183654</v>
      </c>
      <c r="G24" s="176">
        <v>181999</v>
      </c>
      <c r="H24" s="177">
        <f t="shared" ref="H24:H36" si="6">IFERROR(G24/F24-1,"-")</f>
        <v>-9.0115107756977286E-3</v>
      </c>
      <c r="I24" s="177">
        <f t="shared" ref="I24:I36" si="7">IFERROR(G24/C24-1,"-")</f>
        <v>8.0061480760557302E-2</v>
      </c>
      <c r="J24" s="177">
        <f t="shared" ref="J24:J36" si="8">G24/G$10</f>
        <v>0.35100316097440554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26790</v>
      </c>
      <c r="D25" s="158">
        <v>30586</v>
      </c>
      <c r="E25" s="158">
        <v>22949</v>
      </c>
      <c r="F25" s="158">
        <v>20260</v>
      </c>
      <c r="G25" s="158">
        <v>18598</v>
      </c>
      <c r="H25" s="159">
        <f t="shared" si="6"/>
        <v>-8.2033563672260557E-2</v>
      </c>
      <c r="I25" s="160">
        <f t="shared" si="7"/>
        <v>-0.30578574094811495</v>
      </c>
      <c r="J25" s="159">
        <f t="shared" si="8"/>
        <v>3.5868091515898412E-2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13995</v>
      </c>
      <c r="D26" s="163">
        <v>12846</v>
      </c>
      <c r="E26" s="163">
        <v>8758</v>
      </c>
      <c r="F26" s="163">
        <v>7870</v>
      </c>
      <c r="G26" s="163">
        <v>6503</v>
      </c>
      <c r="H26" s="164">
        <f t="shared" si="6"/>
        <v>-0.17369758576874206</v>
      </c>
      <c r="I26" s="165">
        <f t="shared" si="7"/>
        <v>-0.53533404787424077</v>
      </c>
      <c r="J26" s="164">
        <f t="shared" si="8"/>
        <v>1.2541681854386888E-2</v>
      </c>
    </row>
    <row r="27" spans="2:24" x14ac:dyDescent="0.25">
      <c r="B27" s="162" t="s">
        <v>100</v>
      </c>
      <c r="C27" s="163">
        <v>12795</v>
      </c>
      <c r="D27" s="163">
        <v>17740</v>
      </c>
      <c r="E27" s="163">
        <v>14191</v>
      </c>
      <c r="F27" s="163">
        <v>12390</v>
      </c>
      <c r="G27" s="163">
        <v>12095</v>
      </c>
      <c r="H27" s="164">
        <f t="shared" si="6"/>
        <v>-2.3809523809523836E-2</v>
      </c>
      <c r="I27" s="165">
        <f t="shared" si="7"/>
        <v>-5.4708870652598662E-2</v>
      </c>
      <c r="J27" s="164">
        <f t="shared" si="8"/>
        <v>2.3326409661511522E-2</v>
      </c>
    </row>
    <row r="28" spans="2:24" x14ac:dyDescent="0.25">
      <c r="B28" s="157" t="s">
        <v>107</v>
      </c>
      <c r="C28" s="158">
        <v>141718</v>
      </c>
      <c r="D28" s="158">
        <v>95531</v>
      </c>
      <c r="E28" s="158">
        <v>148396</v>
      </c>
      <c r="F28" s="158">
        <v>163394</v>
      </c>
      <c r="G28" s="158">
        <v>163401</v>
      </c>
      <c r="H28" s="159">
        <f t="shared" si="6"/>
        <v>4.2841230400103569E-5</v>
      </c>
      <c r="I28" s="160">
        <f t="shared" si="7"/>
        <v>0.15300103021493383</v>
      </c>
      <c r="J28" s="159">
        <f t="shared" si="8"/>
        <v>0.31513506945850717</v>
      </c>
    </row>
    <row r="29" spans="2:24" x14ac:dyDescent="0.25">
      <c r="B29" s="162" t="s">
        <v>110</v>
      </c>
      <c r="C29" s="163">
        <v>74067</v>
      </c>
      <c r="D29" s="163">
        <v>35490</v>
      </c>
      <c r="E29" s="163">
        <v>85087</v>
      </c>
      <c r="F29" s="163">
        <v>95823</v>
      </c>
      <c r="G29" s="163">
        <v>94224</v>
      </c>
      <c r="H29" s="164">
        <f t="shared" si="6"/>
        <v>-1.6687016687016665E-2</v>
      </c>
      <c r="I29" s="165">
        <f t="shared" si="7"/>
        <v>0.272145489894285</v>
      </c>
      <c r="J29" s="164">
        <f t="shared" si="8"/>
        <v>0.18172034923077812</v>
      </c>
    </row>
    <row r="30" spans="2:24" x14ac:dyDescent="0.25">
      <c r="B30" s="162" t="s">
        <v>113</v>
      </c>
      <c r="C30" s="163">
        <v>21292</v>
      </c>
      <c r="D30" s="163">
        <v>19804</v>
      </c>
      <c r="E30" s="163">
        <v>16493</v>
      </c>
      <c r="F30" s="163">
        <v>17384</v>
      </c>
      <c r="G30" s="163">
        <v>16729</v>
      </c>
      <c r="H30" s="164">
        <f t="shared" si="6"/>
        <v>-3.7678324896456505E-2</v>
      </c>
      <c r="I30" s="165">
        <f t="shared" si="7"/>
        <v>-0.21430584256997931</v>
      </c>
      <c r="J30" s="164">
        <f t="shared" si="8"/>
        <v>3.2263539249890553E-2</v>
      </c>
    </row>
    <row r="31" spans="2:24" x14ac:dyDescent="0.25">
      <c r="B31" s="162" t="s">
        <v>116</v>
      </c>
      <c r="C31" s="163">
        <v>4039</v>
      </c>
      <c r="D31" s="163">
        <v>3611</v>
      </c>
      <c r="E31" s="163">
        <v>5012</v>
      </c>
      <c r="F31" s="163">
        <v>5882</v>
      </c>
      <c r="G31" s="163">
        <v>3614</v>
      </c>
      <c r="H31" s="164">
        <f t="shared" si="6"/>
        <v>-0.38558313498809926</v>
      </c>
      <c r="I31" s="165">
        <f t="shared" si="7"/>
        <v>-0.10522406536271356</v>
      </c>
      <c r="J31" s="164">
        <f t="shared" si="8"/>
        <v>6.9699582072511477E-3</v>
      </c>
    </row>
    <row r="32" spans="2:24" x14ac:dyDescent="0.25">
      <c r="B32" s="162" t="s">
        <v>123</v>
      </c>
      <c r="C32" s="163">
        <v>5729</v>
      </c>
      <c r="D32" s="163">
        <v>7659</v>
      </c>
      <c r="E32" s="163">
        <v>7424</v>
      </c>
      <c r="F32" s="163">
        <v>7152</v>
      </c>
      <c r="G32" s="163">
        <v>6638</v>
      </c>
      <c r="H32" s="164">
        <f t="shared" si="6"/>
        <v>-7.1868008948545836E-2</v>
      </c>
      <c r="I32" s="165">
        <f t="shared" si="7"/>
        <v>0.15866643393262359</v>
      </c>
      <c r="J32" s="164">
        <f t="shared" si="8"/>
        <v>1.2802042772477344E-2</v>
      </c>
    </row>
    <row r="33" spans="2:10" x14ac:dyDescent="0.25">
      <c r="B33" s="162" t="s">
        <v>119</v>
      </c>
      <c r="C33" s="163">
        <v>5623</v>
      </c>
      <c r="D33" s="163">
        <v>7782</v>
      </c>
      <c r="E33" s="163">
        <v>6516</v>
      </c>
      <c r="F33" s="163">
        <v>6621</v>
      </c>
      <c r="G33" s="163">
        <v>6812</v>
      </c>
      <c r="H33" s="164">
        <f t="shared" si="6"/>
        <v>2.8847606101797263E-2</v>
      </c>
      <c r="I33" s="165">
        <f t="shared" si="7"/>
        <v>0.21145296105281886</v>
      </c>
      <c r="J33" s="164">
        <f t="shared" si="8"/>
        <v>1.3137619066905042E-2</v>
      </c>
    </row>
    <row r="34" spans="2:10" x14ac:dyDescent="0.25">
      <c r="B34" s="162" t="s">
        <v>128</v>
      </c>
      <c r="C34" s="163">
        <v>1033</v>
      </c>
      <c r="D34" s="163">
        <v>220</v>
      </c>
      <c r="E34" s="163">
        <v>564</v>
      </c>
      <c r="F34" s="163">
        <v>734</v>
      </c>
      <c r="G34" s="163">
        <v>961</v>
      </c>
      <c r="H34" s="164">
        <f t="shared" si="6"/>
        <v>0.30926430517711179</v>
      </c>
      <c r="I34" s="165">
        <f t="shared" si="7"/>
        <v>-6.9699903194578861E-2</v>
      </c>
      <c r="J34" s="164">
        <f t="shared" si="8"/>
        <v>1.8533840169253882E-3</v>
      </c>
    </row>
    <row r="35" spans="2:10" x14ac:dyDescent="0.25">
      <c r="B35" s="162" t="s">
        <v>131</v>
      </c>
      <c r="C35" s="163">
        <v>717</v>
      </c>
      <c r="D35" s="163">
        <v>65</v>
      </c>
      <c r="E35" s="163">
        <v>431</v>
      </c>
      <c r="F35" s="163">
        <v>464</v>
      </c>
      <c r="G35" s="163">
        <v>235</v>
      </c>
      <c r="H35" s="164">
        <f t="shared" si="6"/>
        <v>-0.49353448275862066</v>
      </c>
      <c r="I35" s="165">
        <f t="shared" si="7"/>
        <v>-0.6722454672245467</v>
      </c>
      <c r="J35" s="164">
        <f t="shared" si="8"/>
        <v>4.5322085741671825E-4</v>
      </c>
    </row>
    <row r="36" spans="2:10" x14ac:dyDescent="0.25">
      <c r="B36" s="168" t="s">
        <v>145</v>
      </c>
      <c r="C36" s="169">
        <f>C28-SUM(C29:C35)</f>
        <v>29218</v>
      </c>
      <c r="D36" s="169">
        <f>D28-SUM(D29:D35)</f>
        <v>20900</v>
      </c>
      <c r="E36" s="169">
        <f>E28-SUM(E29:E35)</f>
        <v>26869</v>
      </c>
      <c r="F36" s="169">
        <f>F28-SUM(F29:F35)</f>
        <v>29334</v>
      </c>
      <c r="G36" s="169">
        <f>G28-SUM(G29:G35)</f>
        <v>34188</v>
      </c>
      <c r="H36" s="170">
        <f t="shared" si="6"/>
        <v>0.1654735119656372</v>
      </c>
      <c r="I36" s="171">
        <f t="shared" si="7"/>
        <v>0.17010062290368944</v>
      </c>
      <c r="J36" s="170">
        <f t="shared" si="8"/>
        <v>6.5934956056862823E-2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122832</v>
      </c>
      <c r="D38" s="176">
        <v>68931</v>
      </c>
      <c r="E38" s="176">
        <v>125170</v>
      </c>
      <c r="F38" s="176">
        <v>128953</v>
      </c>
      <c r="G38" s="176">
        <v>134918</v>
      </c>
      <c r="H38" s="177">
        <f t="shared" ref="H38:H50" si="9">IFERROR(G38/F38-1,"-")</f>
        <v>4.6257163462656958E-2</v>
      </c>
      <c r="I38" s="177">
        <f t="shared" ref="I38:I50" si="10">IFERROR(G38/C38-1,"-")</f>
        <v>9.8394555164777797E-2</v>
      </c>
      <c r="J38" s="177">
        <f t="shared" ref="J38:J50" si="11">G38/G$10</f>
        <v>0.26020277294020766</v>
      </c>
    </row>
    <row r="39" spans="2:10" x14ac:dyDescent="0.25">
      <c r="B39" s="157" t="s">
        <v>97</v>
      </c>
      <c r="C39" s="158">
        <v>10774</v>
      </c>
      <c r="D39" s="158">
        <v>9669</v>
      </c>
      <c r="E39" s="158">
        <v>12300</v>
      </c>
      <c r="F39" s="158">
        <v>12391</v>
      </c>
      <c r="G39" s="158">
        <v>12285</v>
      </c>
      <c r="H39" s="159">
        <f t="shared" si="9"/>
        <v>-8.5545960777984043E-3</v>
      </c>
      <c r="I39" s="160">
        <f t="shared" si="10"/>
        <v>0.14024503434193436</v>
      </c>
      <c r="J39" s="159">
        <f t="shared" si="11"/>
        <v>2.3692843546231419E-2</v>
      </c>
    </row>
    <row r="40" spans="2:10" x14ac:dyDescent="0.25">
      <c r="B40" s="162" t="s">
        <v>103</v>
      </c>
      <c r="C40" s="163">
        <v>3385</v>
      </c>
      <c r="D40" s="163">
        <v>2943</v>
      </c>
      <c r="E40" s="163">
        <v>4194</v>
      </c>
      <c r="F40" s="163">
        <v>5378</v>
      </c>
      <c r="G40" s="163">
        <v>5410</v>
      </c>
      <c r="H40" s="164">
        <f t="shared" si="9"/>
        <v>5.9501673484567696E-3</v>
      </c>
      <c r="I40" s="165">
        <f t="shared" si="10"/>
        <v>0.5982274741506648</v>
      </c>
      <c r="J40" s="164">
        <f t="shared" si="11"/>
        <v>1.0433722717550832E-2</v>
      </c>
    </row>
    <row r="41" spans="2:10" x14ac:dyDescent="0.25">
      <c r="B41" s="162" t="s">
        <v>100</v>
      </c>
      <c r="C41" s="163">
        <v>7389</v>
      </c>
      <c r="D41" s="163">
        <v>6726</v>
      </c>
      <c r="E41" s="163">
        <v>8106</v>
      </c>
      <c r="F41" s="163">
        <v>7013</v>
      </c>
      <c r="G41" s="163">
        <v>6875</v>
      </c>
      <c r="H41" s="164">
        <f t="shared" si="9"/>
        <v>-1.9677741337516097E-2</v>
      </c>
      <c r="I41" s="165">
        <f t="shared" si="10"/>
        <v>-6.9562863716335133E-2</v>
      </c>
      <c r="J41" s="164">
        <f t="shared" si="11"/>
        <v>1.3259120828680587E-2</v>
      </c>
    </row>
    <row r="42" spans="2:10" x14ac:dyDescent="0.25">
      <c r="B42" s="157" t="s">
        <v>107</v>
      </c>
      <c r="C42" s="158">
        <v>112058</v>
      </c>
      <c r="D42" s="158">
        <v>59262</v>
      </c>
      <c r="E42" s="158">
        <v>112870</v>
      </c>
      <c r="F42" s="158">
        <v>116562</v>
      </c>
      <c r="G42" s="158">
        <v>122633</v>
      </c>
      <c r="H42" s="159">
        <f t="shared" si="9"/>
        <v>5.2083869528662952E-2</v>
      </c>
      <c r="I42" s="160">
        <f t="shared" si="10"/>
        <v>9.4370772278641324E-2</v>
      </c>
      <c r="J42" s="159">
        <f t="shared" si="11"/>
        <v>0.23650992939397622</v>
      </c>
    </row>
    <row r="43" spans="2:10" x14ac:dyDescent="0.25">
      <c r="B43" s="162" t="s">
        <v>110</v>
      </c>
      <c r="C43" s="163">
        <v>72039</v>
      </c>
      <c r="D43" s="163">
        <v>27108</v>
      </c>
      <c r="E43" s="163">
        <v>68258</v>
      </c>
      <c r="F43" s="163">
        <v>72064</v>
      </c>
      <c r="G43" s="163">
        <v>76519</v>
      </c>
      <c r="H43" s="164">
        <f t="shared" si="9"/>
        <v>6.1820048845470765E-2</v>
      </c>
      <c r="I43" s="165">
        <f t="shared" si="10"/>
        <v>6.2188536764807845E-2</v>
      </c>
      <c r="J43" s="164">
        <f t="shared" si="11"/>
        <v>0.14757449697306324</v>
      </c>
    </row>
    <row r="44" spans="2:10" x14ac:dyDescent="0.25">
      <c r="B44" s="162" t="s">
        <v>113</v>
      </c>
      <c r="C44" s="163">
        <v>4749</v>
      </c>
      <c r="D44" s="163">
        <v>3104</v>
      </c>
      <c r="E44" s="163">
        <v>3215</v>
      </c>
      <c r="F44" s="163">
        <v>3854</v>
      </c>
      <c r="G44" s="163">
        <v>3441</v>
      </c>
      <c r="H44" s="164">
        <f t="shared" si="9"/>
        <v>-0.10716139076284381</v>
      </c>
      <c r="I44" s="165">
        <f t="shared" si="10"/>
        <v>-0.27542640555906506</v>
      </c>
      <c r="J44" s="164">
        <f t="shared" si="11"/>
        <v>6.6363105122167129E-3</v>
      </c>
    </row>
    <row r="45" spans="2:10" x14ac:dyDescent="0.25">
      <c r="B45" s="162" t="s">
        <v>116</v>
      </c>
      <c r="C45" s="163">
        <v>1883</v>
      </c>
      <c r="D45" s="163">
        <v>1620</v>
      </c>
      <c r="E45" s="163">
        <v>2240</v>
      </c>
      <c r="F45" s="163">
        <v>2611</v>
      </c>
      <c r="G45" s="163">
        <v>2354</v>
      </c>
      <c r="H45" s="164">
        <f t="shared" si="9"/>
        <v>-9.8429720413634625E-2</v>
      </c>
      <c r="I45" s="165">
        <f t="shared" si="10"/>
        <v>0.2501327668613913</v>
      </c>
      <c r="J45" s="164">
        <f t="shared" si="11"/>
        <v>4.5399229717402335E-3</v>
      </c>
    </row>
    <row r="46" spans="2:10" x14ac:dyDescent="0.25">
      <c r="B46" s="162" t="s">
        <v>123</v>
      </c>
      <c r="C46" s="163">
        <v>4925</v>
      </c>
      <c r="D46" s="163">
        <v>5580</v>
      </c>
      <c r="E46" s="163">
        <v>6502</v>
      </c>
      <c r="F46" s="163">
        <v>6405</v>
      </c>
      <c r="G46" s="163">
        <v>5630</v>
      </c>
      <c r="H46" s="164">
        <f t="shared" si="9"/>
        <v>-0.12099921935987512</v>
      </c>
      <c r="I46" s="165">
        <f t="shared" si="10"/>
        <v>0.14314720812182746</v>
      </c>
      <c r="J46" s="164">
        <f t="shared" si="11"/>
        <v>1.0858014584068612E-2</v>
      </c>
    </row>
    <row r="47" spans="2:10" x14ac:dyDescent="0.25">
      <c r="B47" s="162" t="s">
        <v>119</v>
      </c>
      <c r="C47" s="163">
        <v>4362</v>
      </c>
      <c r="D47" s="163">
        <v>3905</v>
      </c>
      <c r="E47" s="163">
        <v>4026</v>
      </c>
      <c r="F47" s="163">
        <v>4643</v>
      </c>
      <c r="G47" s="163">
        <v>3835</v>
      </c>
      <c r="H47" s="164">
        <f t="shared" si="9"/>
        <v>-0.17402541460262766</v>
      </c>
      <c r="I47" s="165">
        <f t="shared" si="10"/>
        <v>-0.12081613938560298</v>
      </c>
      <c r="J47" s="164">
        <f t="shared" si="11"/>
        <v>7.3961786731621898E-3</v>
      </c>
    </row>
    <row r="48" spans="2:10" x14ac:dyDescent="0.25">
      <c r="B48" s="162" t="s">
        <v>128</v>
      </c>
      <c r="C48" s="163">
        <v>730</v>
      </c>
      <c r="D48" s="163">
        <v>646</v>
      </c>
      <c r="E48" s="163">
        <v>625</v>
      </c>
      <c r="F48" s="163">
        <v>539</v>
      </c>
      <c r="G48" s="163">
        <v>547</v>
      </c>
      <c r="H48" s="164">
        <f t="shared" si="9"/>
        <v>1.4842300556586308E-2</v>
      </c>
      <c r="I48" s="165">
        <f t="shared" si="10"/>
        <v>-0.25068493150684934</v>
      </c>
      <c r="J48" s="164">
        <f t="shared" si="11"/>
        <v>1.0549438681146592E-3</v>
      </c>
    </row>
    <row r="49" spans="2:10" x14ac:dyDescent="0.25">
      <c r="B49" s="162" t="s">
        <v>131</v>
      </c>
      <c r="C49" s="163">
        <v>454</v>
      </c>
      <c r="D49" s="163">
        <v>92</v>
      </c>
      <c r="E49" s="163">
        <v>134</v>
      </c>
      <c r="F49" s="163">
        <v>422</v>
      </c>
      <c r="G49" s="163">
        <v>113</v>
      </c>
      <c r="H49" s="164">
        <f t="shared" si="9"/>
        <v>-0.73222748815165883</v>
      </c>
      <c r="I49" s="165">
        <f t="shared" si="10"/>
        <v>-0.75110132158590304</v>
      </c>
      <c r="J49" s="164">
        <f t="shared" si="11"/>
        <v>2.179317314386773E-4</v>
      </c>
    </row>
    <row r="50" spans="2:10" x14ac:dyDescent="0.25">
      <c r="B50" s="168" t="s">
        <v>145</v>
      </c>
      <c r="C50" s="169">
        <f>C42-SUM(C43:C49)</f>
        <v>22916</v>
      </c>
      <c r="D50" s="169">
        <f>D42-SUM(D43:D49)</f>
        <v>17207</v>
      </c>
      <c r="E50" s="169">
        <f>E42-SUM(E43:E49)</f>
        <v>27870</v>
      </c>
      <c r="F50" s="169">
        <f>F42-SUM(F43:F49)</f>
        <v>26024</v>
      </c>
      <c r="G50" s="169">
        <f>G42-SUM(G43:G49)</f>
        <v>30194</v>
      </c>
      <c r="H50" s="170">
        <f t="shared" si="9"/>
        <v>0.16023670458038741</v>
      </c>
      <c r="I50" s="171">
        <f t="shared" si="10"/>
        <v>0.31759469366381565</v>
      </c>
      <c r="J50" s="170">
        <f t="shared" si="11"/>
        <v>5.8232130080171876E-2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3964</v>
      </c>
      <c r="D52" s="176">
        <v>2558</v>
      </c>
      <c r="E52" s="176">
        <v>3499</v>
      </c>
      <c r="F52" s="176">
        <v>4023</v>
      </c>
      <c r="G52" s="176">
        <v>3471</v>
      </c>
      <c r="H52" s="177">
        <f t="shared" ref="H52:H64" si="12">IFERROR(G52/F52-1,"-")</f>
        <v>-0.13721103653989564</v>
      </c>
      <c r="I52" s="177">
        <f t="shared" ref="I52:I64" si="13">IFERROR(G52/C52-1,"-")</f>
        <v>-0.12436932391523714</v>
      </c>
      <c r="J52" s="177">
        <f t="shared" ref="J52:J64" si="14">G52/G$10</f>
        <v>6.6941684940145917E-3</v>
      </c>
    </row>
    <row r="53" spans="2:10" x14ac:dyDescent="0.25">
      <c r="B53" s="157" t="s">
        <v>97</v>
      </c>
      <c r="C53" s="158">
        <v>1162</v>
      </c>
      <c r="D53" s="158">
        <v>695</v>
      </c>
      <c r="E53" s="158">
        <v>563</v>
      </c>
      <c r="F53" s="158">
        <v>1757</v>
      </c>
      <c r="G53" s="158">
        <v>908</v>
      </c>
      <c r="H53" s="159">
        <f t="shared" si="12"/>
        <v>-0.48321001707455891</v>
      </c>
      <c r="I53" s="160">
        <f t="shared" si="13"/>
        <v>-0.21858864027538727</v>
      </c>
      <c r="J53" s="159">
        <f t="shared" si="14"/>
        <v>1.7511682490824688E-3</v>
      </c>
    </row>
    <row r="54" spans="2:10" x14ac:dyDescent="0.25">
      <c r="B54" s="162" t="s">
        <v>103</v>
      </c>
      <c r="C54" s="163">
        <v>757</v>
      </c>
      <c r="D54" s="163">
        <v>333</v>
      </c>
      <c r="E54" s="163">
        <v>284</v>
      </c>
      <c r="F54" s="163">
        <v>1401</v>
      </c>
      <c r="G54" s="163">
        <v>691</v>
      </c>
      <c r="H54" s="164">
        <f t="shared" si="12"/>
        <v>-0.50678087080656675</v>
      </c>
      <c r="I54" s="165">
        <f t="shared" si="13"/>
        <v>-8.7186261558784728E-2</v>
      </c>
      <c r="J54" s="164">
        <f t="shared" si="14"/>
        <v>1.3326621807444778E-3</v>
      </c>
    </row>
    <row r="55" spans="2:10" x14ac:dyDescent="0.25">
      <c r="B55" s="162" t="s">
        <v>100</v>
      </c>
      <c r="C55" s="163">
        <v>405</v>
      </c>
      <c r="D55" s="163">
        <v>362</v>
      </c>
      <c r="E55" s="163">
        <v>279</v>
      </c>
      <c r="F55" s="163">
        <v>356</v>
      </c>
      <c r="G55" s="163">
        <v>217</v>
      </c>
      <c r="H55" s="164">
        <f t="shared" si="12"/>
        <v>-0.3904494382022472</v>
      </c>
      <c r="I55" s="165">
        <f t="shared" si="13"/>
        <v>-0.46419753086419757</v>
      </c>
      <c r="J55" s="164">
        <f t="shared" si="14"/>
        <v>4.1850606833799089E-4</v>
      </c>
    </row>
    <row r="56" spans="2:10" x14ac:dyDescent="0.25">
      <c r="B56" s="157" t="s">
        <v>107</v>
      </c>
      <c r="C56" s="158">
        <v>2802</v>
      </c>
      <c r="D56" s="158">
        <v>1863</v>
      </c>
      <c r="E56" s="158">
        <v>2936</v>
      </c>
      <c r="F56" s="158">
        <v>2266</v>
      </c>
      <c r="G56" s="158">
        <v>2563</v>
      </c>
      <c r="H56" s="159">
        <f t="shared" si="12"/>
        <v>0.13106796116504849</v>
      </c>
      <c r="I56" s="160">
        <f t="shared" si="13"/>
        <v>-8.5296216987865825E-2</v>
      </c>
      <c r="J56" s="159">
        <f t="shared" si="14"/>
        <v>4.9430002449321227E-3</v>
      </c>
    </row>
    <row r="57" spans="2:10" x14ac:dyDescent="0.25">
      <c r="B57" s="162" t="s">
        <v>110</v>
      </c>
      <c r="C57" s="163">
        <v>1100</v>
      </c>
      <c r="D57" s="163">
        <v>696</v>
      </c>
      <c r="E57" s="163">
        <v>956</v>
      </c>
      <c r="F57" s="163">
        <v>940</v>
      </c>
      <c r="G57" s="163">
        <v>1013</v>
      </c>
      <c r="H57" s="164">
        <f t="shared" si="12"/>
        <v>7.7659574468085024E-2</v>
      </c>
      <c r="I57" s="165">
        <f t="shared" si="13"/>
        <v>-7.9090909090909101E-2</v>
      </c>
      <c r="J57" s="164">
        <f t="shared" si="14"/>
        <v>1.9536711853750449E-3</v>
      </c>
    </row>
    <row r="58" spans="2:10" x14ac:dyDescent="0.25">
      <c r="B58" s="162" t="s">
        <v>113</v>
      </c>
      <c r="C58" s="163">
        <v>791</v>
      </c>
      <c r="D58" s="163">
        <v>488</v>
      </c>
      <c r="E58" s="163">
        <v>525</v>
      </c>
      <c r="F58" s="163">
        <v>404</v>
      </c>
      <c r="G58" s="163">
        <v>401</v>
      </c>
      <c r="H58" s="164">
        <f t="shared" si="12"/>
        <v>-7.4257425742574323E-3</v>
      </c>
      <c r="I58" s="165">
        <f t="shared" si="13"/>
        <v>-0.49304677623261695</v>
      </c>
      <c r="J58" s="164">
        <f t="shared" si="14"/>
        <v>7.7336835669831495E-4</v>
      </c>
    </row>
    <row r="59" spans="2:10" x14ac:dyDescent="0.25">
      <c r="B59" s="162" t="s">
        <v>116</v>
      </c>
      <c r="C59" s="163">
        <v>110</v>
      </c>
      <c r="D59" s="163">
        <v>106</v>
      </c>
      <c r="E59" s="163">
        <v>307</v>
      </c>
      <c r="F59" s="163">
        <v>177</v>
      </c>
      <c r="G59" s="163">
        <v>210</v>
      </c>
      <c r="H59" s="164">
        <f t="shared" si="12"/>
        <v>0.18644067796610164</v>
      </c>
      <c r="I59" s="165">
        <f t="shared" si="13"/>
        <v>0.90909090909090917</v>
      </c>
      <c r="J59" s="164">
        <f t="shared" si="14"/>
        <v>4.0500587258515247E-4</v>
      </c>
    </row>
    <row r="60" spans="2:10" x14ac:dyDescent="0.25">
      <c r="B60" s="162" t="s">
        <v>123</v>
      </c>
      <c r="C60" s="163">
        <v>45</v>
      </c>
      <c r="D60" s="163">
        <v>58</v>
      </c>
      <c r="E60" s="163">
        <v>52</v>
      </c>
      <c r="F60" s="163">
        <v>36</v>
      </c>
      <c r="G60" s="163">
        <v>88</v>
      </c>
      <c r="H60" s="164">
        <f t="shared" si="12"/>
        <v>1.4444444444444446</v>
      </c>
      <c r="I60" s="165">
        <f t="shared" si="13"/>
        <v>0.95555555555555549</v>
      </c>
      <c r="J60" s="164">
        <f t="shared" si="14"/>
        <v>1.6971674660711152E-4</v>
      </c>
    </row>
    <row r="61" spans="2:10" x14ac:dyDescent="0.25">
      <c r="B61" s="162" t="s">
        <v>119</v>
      </c>
      <c r="C61" s="163">
        <v>48</v>
      </c>
      <c r="D61" s="163">
        <v>25</v>
      </c>
      <c r="E61" s="163">
        <v>57</v>
      </c>
      <c r="F61" s="163">
        <v>18</v>
      </c>
      <c r="G61" s="163">
        <v>70</v>
      </c>
      <c r="H61" s="164">
        <f t="shared" si="12"/>
        <v>2.8888888888888888</v>
      </c>
      <c r="I61" s="165">
        <f t="shared" si="13"/>
        <v>0.45833333333333326</v>
      </c>
      <c r="J61" s="164">
        <f t="shared" si="14"/>
        <v>1.3500195752838416E-4</v>
      </c>
    </row>
    <row r="62" spans="2:10" x14ac:dyDescent="0.25">
      <c r="B62" s="162" t="s">
        <v>128</v>
      </c>
      <c r="C62" s="163">
        <v>2</v>
      </c>
      <c r="D62" s="163">
        <v>0</v>
      </c>
      <c r="E62" s="163">
        <v>3</v>
      </c>
      <c r="F62" s="163">
        <v>7</v>
      </c>
      <c r="G62" s="163">
        <v>4</v>
      </c>
      <c r="H62" s="164">
        <f t="shared" si="12"/>
        <v>-0.4285714285714286</v>
      </c>
      <c r="I62" s="165">
        <f t="shared" si="13"/>
        <v>1</v>
      </c>
      <c r="J62" s="164">
        <f t="shared" si="14"/>
        <v>7.7143975730505236E-6</v>
      </c>
    </row>
    <row r="63" spans="2:10" x14ac:dyDescent="0.25">
      <c r="B63" s="162" t="s">
        <v>131</v>
      </c>
      <c r="C63" s="163">
        <v>11</v>
      </c>
      <c r="D63" s="163">
        <v>2</v>
      </c>
      <c r="E63" s="163">
        <v>0</v>
      </c>
      <c r="F63" s="163">
        <v>0</v>
      </c>
      <c r="G63" s="163">
        <v>4</v>
      </c>
      <c r="H63" s="164" t="str">
        <f t="shared" si="12"/>
        <v>-</v>
      </c>
      <c r="I63" s="165">
        <f t="shared" si="13"/>
        <v>-0.63636363636363635</v>
      </c>
      <c r="J63" s="164">
        <f t="shared" si="14"/>
        <v>7.7143975730505236E-6</v>
      </c>
    </row>
    <row r="64" spans="2:10" x14ac:dyDescent="0.25">
      <c r="B64" s="168" t="s">
        <v>145</v>
      </c>
      <c r="C64" s="169">
        <f>C56-SUM(C57:C63)</f>
        <v>695</v>
      </c>
      <c r="D64" s="169">
        <f>D56-SUM(D57:D63)</f>
        <v>488</v>
      </c>
      <c r="E64" s="169">
        <f>E56-SUM(E57:E63)</f>
        <v>1036</v>
      </c>
      <c r="F64" s="169">
        <f>F56-SUM(F57:F63)</f>
        <v>684</v>
      </c>
      <c r="G64" s="169">
        <f>G56-SUM(G57:G63)</f>
        <v>773</v>
      </c>
      <c r="H64" s="170">
        <f t="shared" si="12"/>
        <v>0.13011695906432741</v>
      </c>
      <c r="I64" s="171">
        <f t="shared" si="13"/>
        <v>0.11223021582733805</v>
      </c>
      <c r="J64" s="170">
        <f t="shared" si="14"/>
        <v>1.4908073309920138E-3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14155</v>
      </c>
      <c r="D66" s="176">
        <v>9924</v>
      </c>
      <c r="E66" s="176">
        <v>13134</v>
      </c>
      <c r="F66" s="176">
        <v>18421</v>
      </c>
      <c r="G66" s="176">
        <v>19553</v>
      </c>
      <c r="H66" s="177">
        <f t="shared" ref="H66:H78" si="15">IFERROR(G66/F66-1,"-")</f>
        <v>6.1451604147440442E-2</v>
      </c>
      <c r="I66" s="177">
        <f t="shared" ref="I66:I78" si="16">IFERROR(G66/C66-1,"-")</f>
        <v>0.3813493465206641</v>
      </c>
      <c r="J66" s="177">
        <f t="shared" ref="J66:J78" si="17">G66/G$10</f>
        <v>3.7709903936464222E-2</v>
      </c>
    </row>
    <row r="67" spans="2:10" x14ac:dyDescent="0.25">
      <c r="B67" s="157" t="s">
        <v>97</v>
      </c>
      <c r="C67" s="158">
        <v>6768</v>
      </c>
      <c r="D67" s="158">
        <v>5017</v>
      </c>
      <c r="E67" s="158">
        <v>1381</v>
      </c>
      <c r="F67" s="158">
        <v>9816</v>
      </c>
      <c r="G67" s="158">
        <v>7884</v>
      </c>
      <c r="H67" s="159">
        <f t="shared" si="15"/>
        <v>-0.19682151589242058</v>
      </c>
      <c r="I67" s="160">
        <f t="shared" si="16"/>
        <v>0.16489361702127669</v>
      </c>
      <c r="J67" s="159">
        <f t="shared" si="17"/>
        <v>1.5205077616482581E-2</v>
      </c>
    </row>
    <row r="68" spans="2:10" x14ac:dyDescent="0.25">
      <c r="B68" s="162" t="s">
        <v>103</v>
      </c>
      <c r="C68" s="163">
        <v>3707</v>
      </c>
      <c r="D68" s="163">
        <v>3373</v>
      </c>
      <c r="E68" s="163">
        <v>286</v>
      </c>
      <c r="F68" s="163">
        <v>7748</v>
      </c>
      <c r="G68" s="163">
        <v>5350</v>
      </c>
      <c r="H68" s="164">
        <f t="shared" si="15"/>
        <v>-0.30949922560660814</v>
      </c>
      <c r="I68" s="165">
        <f t="shared" si="16"/>
        <v>0.44321553817102788</v>
      </c>
      <c r="J68" s="164">
        <f t="shared" si="17"/>
        <v>1.0318006753955075E-2</v>
      </c>
    </row>
    <row r="69" spans="2:10" x14ac:dyDescent="0.25">
      <c r="B69" s="162" t="s">
        <v>100</v>
      </c>
      <c r="C69" s="163">
        <v>3061</v>
      </c>
      <c r="D69" s="163">
        <v>1644</v>
      </c>
      <c r="E69" s="163">
        <v>1095</v>
      </c>
      <c r="F69" s="163">
        <v>2068</v>
      </c>
      <c r="G69" s="163">
        <v>2534</v>
      </c>
      <c r="H69" s="164">
        <f t="shared" si="15"/>
        <v>0.22533849129593819</v>
      </c>
      <c r="I69" s="165">
        <f t="shared" si="16"/>
        <v>-0.17216595883698138</v>
      </c>
      <c r="J69" s="164">
        <f t="shared" si="17"/>
        <v>4.8870708625275063E-3</v>
      </c>
    </row>
    <row r="70" spans="2:10" x14ac:dyDescent="0.25">
      <c r="B70" s="157" t="s">
        <v>107</v>
      </c>
      <c r="C70" s="158">
        <v>7387</v>
      </c>
      <c r="D70" s="158">
        <v>4907</v>
      </c>
      <c r="E70" s="158">
        <v>11753</v>
      </c>
      <c r="F70" s="158">
        <v>8605</v>
      </c>
      <c r="G70" s="158">
        <v>11669</v>
      </c>
      <c r="H70" s="159">
        <f t="shared" si="15"/>
        <v>0.35607205113306217</v>
      </c>
      <c r="I70" s="160">
        <f t="shared" si="16"/>
        <v>0.5796669825368892</v>
      </c>
      <c r="J70" s="159">
        <f t="shared" si="17"/>
        <v>2.250482631998164E-2</v>
      </c>
    </row>
    <row r="71" spans="2:10" x14ac:dyDescent="0.25">
      <c r="B71" s="162" t="s">
        <v>110</v>
      </c>
      <c r="C71" s="163">
        <v>2707</v>
      </c>
      <c r="D71" s="163">
        <v>2258</v>
      </c>
      <c r="E71" s="163">
        <v>5708</v>
      </c>
      <c r="F71" s="163">
        <v>3480</v>
      </c>
      <c r="G71" s="163">
        <v>5692</v>
      </c>
      <c r="H71" s="164">
        <f t="shared" si="15"/>
        <v>0.63563218390804588</v>
      </c>
      <c r="I71" s="165">
        <f t="shared" si="16"/>
        <v>1.1026967122275582</v>
      </c>
      <c r="J71" s="164">
        <f t="shared" si="17"/>
        <v>1.0977587746450895E-2</v>
      </c>
    </row>
    <row r="72" spans="2:10" x14ac:dyDescent="0.25">
      <c r="B72" s="162" t="s">
        <v>113</v>
      </c>
      <c r="C72" s="163">
        <v>1326</v>
      </c>
      <c r="D72" s="163">
        <v>578</v>
      </c>
      <c r="E72" s="163">
        <v>289</v>
      </c>
      <c r="F72" s="163">
        <v>835</v>
      </c>
      <c r="G72" s="163">
        <v>580</v>
      </c>
      <c r="H72" s="164">
        <f t="shared" si="15"/>
        <v>-0.30538922155688619</v>
      </c>
      <c r="I72" s="165">
        <f t="shared" si="16"/>
        <v>-0.56259426847662142</v>
      </c>
      <c r="J72" s="164">
        <f t="shared" si="17"/>
        <v>1.118587648092326E-3</v>
      </c>
    </row>
    <row r="73" spans="2:10" x14ac:dyDescent="0.25">
      <c r="B73" s="162" t="s">
        <v>116</v>
      </c>
      <c r="C73" s="163">
        <v>762</v>
      </c>
      <c r="D73" s="163">
        <v>438</v>
      </c>
      <c r="E73" s="163">
        <v>1556</v>
      </c>
      <c r="F73" s="163">
        <v>323</v>
      </c>
      <c r="G73" s="163">
        <v>1041</v>
      </c>
      <c r="H73" s="164">
        <f t="shared" si="15"/>
        <v>2.2229102167182662</v>
      </c>
      <c r="I73" s="165">
        <f t="shared" si="16"/>
        <v>0.36614173228346458</v>
      </c>
      <c r="J73" s="164">
        <f t="shared" si="17"/>
        <v>2.0076719683863988E-3</v>
      </c>
    </row>
    <row r="74" spans="2:10" x14ac:dyDescent="0.25">
      <c r="B74" s="162" t="s">
        <v>123</v>
      </c>
      <c r="C74" s="163">
        <v>64</v>
      </c>
      <c r="D74" s="163">
        <v>432</v>
      </c>
      <c r="E74" s="163">
        <v>194</v>
      </c>
      <c r="F74" s="163">
        <v>319</v>
      </c>
      <c r="G74" s="163">
        <v>527</v>
      </c>
      <c r="H74" s="164">
        <f t="shared" si="15"/>
        <v>0.65203761755485901</v>
      </c>
      <c r="I74" s="165">
        <f t="shared" si="16"/>
        <v>7.234375</v>
      </c>
      <c r="J74" s="164">
        <f t="shared" si="17"/>
        <v>1.0163718802494064E-3</v>
      </c>
    </row>
    <row r="75" spans="2:10" x14ac:dyDescent="0.25">
      <c r="B75" s="162" t="s">
        <v>119</v>
      </c>
      <c r="C75" s="163">
        <v>125</v>
      </c>
      <c r="D75" s="163">
        <v>108</v>
      </c>
      <c r="E75" s="163">
        <v>393</v>
      </c>
      <c r="F75" s="163">
        <v>58</v>
      </c>
      <c r="G75" s="163">
        <v>290</v>
      </c>
      <c r="H75" s="164">
        <f t="shared" si="15"/>
        <v>4</v>
      </c>
      <c r="I75" s="165">
        <f t="shared" si="16"/>
        <v>1.3199999999999998</v>
      </c>
      <c r="J75" s="164">
        <f t="shared" si="17"/>
        <v>5.59293824046163E-4</v>
      </c>
    </row>
    <row r="76" spans="2:10" x14ac:dyDescent="0.25">
      <c r="B76" s="162" t="s">
        <v>128</v>
      </c>
      <c r="C76" s="163">
        <v>6</v>
      </c>
      <c r="D76" s="163">
        <v>22</v>
      </c>
      <c r="E76" s="163">
        <v>14</v>
      </c>
      <c r="F76" s="163">
        <v>6</v>
      </c>
      <c r="G76" s="163">
        <v>33</v>
      </c>
      <c r="H76" s="164">
        <f t="shared" si="15"/>
        <v>4.5</v>
      </c>
      <c r="I76" s="165">
        <f t="shared" si="16"/>
        <v>4.5</v>
      </c>
      <c r="J76" s="164">
        <f t="shared" si="17"/>
        <v>6.3643779977666818E-5</v>
      </c>
    </row>
    <row r="77" spans="2:10" x14ac:dyDescent="0.25">
      <c r="B77" s="162" t="s">
        <v>131</v>
      </c>
      <c r="C77" s="163">
        <v>15</v>
      </c>
      <c r="D77" s="163">
        <v>7</v>
      </c>
      <c r="E77" s="163">
        <v>13</v>
      </c>
      <c r="F77" s="163">
        <v>8</v>
      </c>
      <c r="G77" s="163">
        <v>47</v>
      </c>
      <c r="H77" s="164">
        <f t="shared" si="15"/>
        <v>4.875</v>
      </c>
      <c r="I77" s="165">
        <f t="shared" si="16"/>
        <v>2.1333333333333333</v>
      </c>
      <c r="J77" s="164">
        <f t="shared" si="17"/>
        <v>9.0644171483343647E-5</v>
      </c>
    </row>
    <row r="78" spans="2:10" x14ac:dyDescent="0.25">
      <c r="B78" s="168" t="s">
        <v>145</v>
      </c>
      <c r="C78" s="169">
        <f>C70-SUM(C71:C77)</f>
        <v>2382</v>
      </c>
      <c r="D78" s="169">
        <f>D70-SUM(D71:D77)</f>
        <v>1064</v>
      </c>
      <c r="E78" s="169">
        <f>E70-SUM(E71:E77)</f>
        <v>3586</v>
      </c>
      <c r="F78" s="169">
        <f>F70-SUM(F71:F77)</f>
        <v>3576</v>
      </c>
      <c r="G78" s="169">
        <f>G70-SUM(G71:G77)</f>
        <v>3459</v>
      </c>
      <c r="H78" s="170">
        <f t="shared" si="15"/>
        <v>-3.2718120805369177E-2</v>
      </c>
      <c r="I78" s="171">
        <f t="shared" si="16"/>
        <v>0.45214105793450887</v>
      </c>
      <c r="J78" s="170">
        <f t="shared" si="17"/>
        <v>6.6710253012954406E-3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81941</v>
      </c>
      <c r="D80" s="176">
        <v>55397</v>
      </c>
      <c r="E80" s="176">
        <v>71676</v>
      </c>
      <c r="F80" s="176">
        <v>83171</v>
      </c>
      <c r="G80" s="176">
        <v>91131</v>
      </c>
      <c r="H80" s="177">
        <f t="shared" ref="H80:H92" si="18">IFERROR(G80/F80-1,"-")</f>
        <v>9.5706436137596107E-2</v>
      </c>
      <c r="I80" s="177">
        <f t="shared" ref="I80:I92" si="19">IFERROR(G80/C80-1,"-")</f>
        <v>0.11215386680660466</v>
      </c>
      <c r="J80" s="177">
        <f t="shared" ref="J80:J92" si="20">G80/G$10</f>
        <v>0.17575519130741682</v>
      </c>
    </row>
    <row r="81" spans="2:10" x14ac:dyDescent="0.25">
      <c r="B81" s="157" t="s">
        <v>97</v>
      </c>
      <c r="C81" s="158">
        <v>36909</v>
      </c>
      <c r="D81" s="158">
        <v>30530</v>
      </c>
      <c r="E81" s="158">
        <v>36680</v>
      </c>
      <c r="F81" s="158">
        <v>38459</v>
      </c>
      <c r="G81" s="158">
        <v>38667</v>
      </c>
      <c r="H81" s="159">
        <f t="shared" si="18"/>
        <v>5.4083569515588348E-3</v>
      </c>
      <c r="I81" s="160">
        <f t="shared" si="19"/>
        <v>4.7630659188815816E-2</v>
      </c>
      <c r="J81" s="159">
        <f t="shared" si="20"/>
        <v>7.457315273928615E-2</v>
      </c>
    </row>
    <row r="82" spans="2:10" x14ac:dyDescent="0.25">
      <c r="B82" s="162" t="s">
        <v>103</v>
      </c>
      <c r="C82" s="163">
        <v>7517</v>
      </c>
      <c r="D82" s="163">
        <v>8973</v>
      </c>
      <c r="E82" s="163">
        <v>8316</v>
      </c>
      <c r="F82" s="163">
        <v>11755</v>
      </c>
      <c r="G82" s="163">
        <v>8535</v>
      </c>
      <c r="H82" s="164">
        <f t="shared" si="18"/>
        <v>-0.27392598894087627</v>
      </c>
      <c r="I82" s="165">
        <f t="shared" si="19"/>
        <v>0.13542636690168952</v>
      </c>
      <c r="J82" s="164">
        <f t="shared" si="20"/>
        <v>1.6460595821496556E-2</v>
      </c>
    </row>
    <row r="83" spans="2:10" x14ac:dyDescent="0.25">
      <c r="B83" s="162" t="s">
        <v>100</v>
      </c>
      <c r="C83" s="163">
        <v>29392</v>
      </c>
      <c r="D83" s="163">
        <v>21557</v>
      </c>
      <c r="E83" s="163">
        <v>28364</v>
      </c>
      <c r="F83" s="163">
        <v>26704</v>
      </c>
      <c r="G83" s="163">
        <v>30132</v>
      </c>
      <c r="H83" s="164">
        <f t="shared" si="18"/>
        <v>0.12837028160575192</v>
      </c>
      <c r="I83" s="165">
        <f t="shared" si="19"/>
        <v>2.5176918889493693E-2</v>
      </c>
      <c r="J83" s="164">
        <f t="shared" si="20"/>
        <v>5.8112556917789597E-2</v>
      </c>
    </row>
    <row r="84" spans="2:10" x14ac:dyDescent="0.25">
      <c r="B84" s="157" t="s">
        <v>107</v>
      </c>
      <c r="C84" s="158">
        <v>45032</v>
      </c>
      <c r="D84" s="158">
        <v>24867</v>
      </c>
      <c r="E84" s="158">
        <v>34996</v>
      </c>
      <c r="F84" s="158">
        <v>44712</v>
      </c>
      <c r="G84" s="158">
        <v>52464</v>
      </c>
      <c r="H84" s="159">
        <f t="shared" si="18"/>
        <v>0.17337627482555029</v>
      </c>
      <c r="I84" s="160">
        <f t="shared" si="19"/>
        <v>0.16503819506128981</v>
      </c>
      <c r="J84" s="159">
        <f t="shared" si="20"/>
        <v>0.10118203856813067</v>
      </c>
    </row>
    <row r="85" spans="2:10" x14ac:dyDescent="0.25">
      <c r="B85" s="162" t="s">
        <v>110</v>
      </c>
      <c r="C85" s="163">
        <v>9366</v>
      </c>
      <c r="D85" s="163">
        <v>2422</v>
      </c>
      <c r="E85" s="163">
        <v>7553</v>
      </c>
      <c r="F85" s="163">
        <v>11321</v>
      </c>
      <c r="G85" s="163">
        <v>13030</v>
      </c>
      <c r="H85" s="164">
        <f t="shared" si="18"/>
        <v>0.15095839590142224</v>
      </c>
      <c r="I85" s="165">
        <f t="shared" si="19"/>
        <v>0.39120222079863343</v>
      </c>
      <c r="J85" s="164">
        <f t="shared" si="20"/>
        <v>2.5129650094212079E-2</v>
      </c>
    </row>
    <row r="86" spans="2:10" x14ac:dyDescent="0.25">
      <c r="B86" s="162" t="s">
        <v>113</v>
      </c>
      <c r="C86" s="163">
        <v>15897</v>
      </c>
      <c r="D86" s="163">
        <v>8104</v>
      </c>
      <c r="E86" s="163">
        <v>11169</v>
      </c>
      <c r="F86" s="163">
        <v>11398</v>
      </c>
      <c r="G86" s="163">
        <v>12402</v>
      </c>
      <c r="H86" s="164">
        <f t="shared" si="18"/>
        <v>8.8085629057729431E-2</v>
      </c>
      <c r="I86" s="165">
        <f t="shared" si="19"/>
        <v>-0.21985280241555005</v>
      </c>
      <c r="J86" s="164">
        <f t="shared" si="20"/>
        <v>2.3918489675243147E-2</v>
      </c>
    </row>
    <row r="87" spans="2:10" x14ac:dyDescent="0.25">
      <c r="B87" s="162" t="s">
        <v>116</v>
      </c>
      <c r="C87" s="163">
        <v>2657</v>
      </c>
      <c r="D87" s="163">
        <v>2405</v>
      </c>
      <c r="E87" s="163">
        <v>2802</v>
      </c>
      <c r="F87" s="163">
        <v>4299</v>
      </c>
      <c r="G87" s="163">
        <v>5249</v>
      </c>
      <c r="H87" s="164">
        <f t="shared" si="18"/>
        <v>0.22098162363340301</v>
      </c>
      <c r="I87" s="165">
        <f t="shared" si="19"/>
        <v>0.97553631915694394</v>
      </c>
      <c r="J87" s="164">
        <f t="shared" si="20"/>
        <v>1.012321821523555E-2</v>
      </c>
    </row>
    <row r="88" spans="2:10" x14ac:dyDescent="0.25">
      <c r="B88" s="162" t="s">
        <v>123</v>
      </c>
      <c r="C88" s="163">
        <v>974</v>
      </c>
      <c r="D88" s="163">
        <v>825</v>
      </c>
      <c r="E88" s="163">
        <v>1068</v>
      </c>
      <c r="F88" s="163">
        <v>1572</v>
      </c>
      <c r="G88" s="163">
        <v>2152</v>
      </c>
      <c r="H88" s="164">
        <f t="shared" si="18"/>
        <v>0.36895674300254444</v>
      </c>
      <c r="I88" s="165">
        <f t="shared" si="19"/>
        <v>1.2094455852156059</v>
      </c>
      <c r="J88" s="164">
        <f t="shared" si="20"/>
        <v>4.1503458943011814E-3</v>
      </c>
    </row>
    <row r="89" spans="2:10" x14ac:dyDescent="0.25">
      <c r="B89" s="162" t="s">
        <v>119</v>
      </c>
      <c r="C89" s="163">
        <v>691</v>
      </c>
      <c r="D89" s="163">
        <v>961</v>
      </c>
      <c r="E89" s="163">
        <v>552</v>
      </c>
      <c r="F89" s="163">
        <v>787</v>
      </c>
      <c r="G89" s="163">
        <v>972</v>
      </c>
      <c r="H89" s="164">
        <f t="shared" si="18"/>
        <v>0.2350698856416773</v>
      </c>
      <c r="I89" s="165">
        <f t="shared" si="19"/>
        <v>0.40665701881331406</v>
      </c>
      <c r="J89" s="164">
        <f t="shared" si="20"/>
        <v>1.8745986102512771E-3</v>
      </c>
    </row>
    <row r="90" spans="2:10" x14ac:dyDescent="0.25">
      <c r="B90" s="162" t="s">
        <v>128</v>
      </c>
      <c r="C90" s="163">
        <v>294</v>
      </c>
      <c r="D90" s="163">
        <v>123</v>
      </c>
      <c r="E90" s="163">
        <v>258</v>
      </c>
      <c r="F90" s="163">
        <v>141</v>
      </c>
      <c r="G90" s="163">
        <v>224</v>
      </c>
      <c r="H90" s="164">
        <f t="shared" si="18"/>
        <v>0.58865248226950362</v>
      </c>
      <c r="I90" s="165">
        <f t="shared" si="19"/>
        <v>-0.23809523809523814</v>
      </c>
      <c r="J90" s="164">
        <f t="shared" si="20"/>
        <v>4.3200626409082931E-4</v>
      </c>
    </row>
    <row r="91" spans="2:10" x14ac:dyDescent="0.25">
      <c r="B91" s="162" t="s">
        <v>131</v>
      </c>
      <c r="C91" s="163">
        <v>215</v>
      </c>
      <c r="D91" s="163">
        <v>85</v>
      </c>
      <c r="E91" s="163">
        <v>186</v>
      </c>
      <c r="F91" s="163">
        <v>123</v>
      </c>
      <c r="G91" s="163">
        <v>182</v>
      </c>
      <c r="H91" s="164">
        <f t="shared" si="18"/>
        <v>0.47967479674796754</v>
      </c>
      <c r="I91" s="165">
        <f t="shared" si="19"/>
        <v>-0.15348837209302324</v>
      </c>
      <c r="J91" s="164">
        <f t="shared" si="20"/>
        <v>3.5100508957379884E-4</v>
      </c>
    </row>
    <row r="92" spans="2:10" x14ac:dyDescent="0.25">
      <c r="B92" s="168" t="s">
        <v>145</v>
      </c>
      <c r="C92" s="169">
        <f>C84-SUM(C85:C91)</f>
        <v>14938</v>
      </c>
      <c r="D92" s="169">
        <f>D84-SUM(D85:D91)</f>
        <v>9942</v>
      </c>
      <c r="E92" s="169">
        <f>E84-SUM(E85:E91)</f>
        <v>11408</v>
      </c>
      <c r="F92" s="169">
        <f>F84-SUM(F85:F91)</f>
        <v>15071</v>
      </c>
      <c r="G92" s="169">
        <f>G84-SUM(G85:G91)</f>
        <v>18253</v>
      </c>
      <c r="H92" s="170">
        <f t="shared" si="18"/>
        <v>0.21113396589476485</v>
      </c>
      <c r="I92" s="171">
        <f t="shared" si="19"/>
        <v>0.22191725799973216</v>
      </c>
      <c r="J92" s="170">
        <f t="shared" si="20"/>
        <v>3.5202724725222803E-2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3949</v>
      </c>
      <c r="D94" s="176">
        <v>3996</v>
      </c>
      <c r="E94" s="176">
        <v>4766</v>
      </c>
      <c r="F94" s="176">
        <v>4736</v>
      </c>
      <c r="G94" s="176">
        <v>5250</v>
      </c>
      <c r="H94" s="177">
        <f t="shared" ref="H94:H106" si="21">IFERROR(G94/F94-1,"-")</f>
        <v>0.10853040540540548</v>
      </c>
      <c r="I94" s="177">
        <f t="shared" ref="I94:I106" si="22">IFERROR(G94/C94-1,"-")</f>
        <v>0.32945049379589775</v>
      </c>
      <c r="J94" s="177">
        <f t="shared" ref="J94:J106" si="23">G94/G$10</f>
        <v>1.0125146814628812E-2</v>
      </c>
    </row>
    <row r="95" spans="2:10" x14ac:dyDescent="0.25">
      <c r="B95" s="157" t="s">
        <v>97</v>
      </c>
      <c r="C95" s="158">
        <v>2858</v>
      </c>
      <c r="D95" s="158">
        <v>3108</v>
      </c>
      <c r="E95" s="158">
        <v>3605</v>
      </c>
      <c r="F95" s="158">
        <v>3460</v>
      </c>
      <c r="G95" s="158">
        <v>4146</v>
      </c>
      <c r="H95" s="159">
        <f t="shared" si="21"/>
        <v>0.19826589595375732</v>
      </c>
      <c r="I95" s="160">
        <f t="shared" si="22"/>
        <v>0.45066480055983216</v>
      </c>
      <c r="J95" s="159">
        <f t="shared" si="23"/>
        <v>7.9959730844668675E-3</v>
      </c>
    </row>
    <row r="96" spans="2:10" x14ac:dyDescent="0.25">
      <c r="B96" s="162" t="s">
        <v>103</v>
      </c>
      <c r="C96" s="163">
        <v>1437</v>
      </c>
      <c r="D96" s="163">
        <v>1461</v>
      </c>
      <c r="E96" s="163">
        <v>1690</v>
      </c>
      <c r="F96" s="163">
        <v>945</v>
      </c>
      <c r="G96" s="163">
        <v>1760</v>
      </c>
      <c r="H96" s="164">
        <f t="shared" si="21"/>
        <v>0.86243386243386233</v>
      </c>
      <c r="I96" s="165">
        <f t="shared" si="22"/>
        <v>0.22477383437717458</v>
      </c>
      <c r="J96" s="164">
        <f t="shared" si="23"/>
        <v>3.3943349321422303E-3</v>
      </c>
    </row>
    <row r="97" spans="2:10" x14ac:dyDescent="0.25">
      <c r="B97" s="162" t="s">
        <v>100</v>
      </c>
      <c r="C97" s="163">
        <v>1421</v>
      </c>
      <c r="D97" s="163">
        <v>1647</v>
      </c>
      <c r="E97" s="163">
        <v>1915</v>
      </c>
      <c r="F97" s="163">
        <v>2515</v>
      </c>
      <c r="G97" s="163">
        <v>2386</v>
      </c>
      <c r="H97" s="164">
        <f t="shared" si="21"/>
        <v>-5.1292246520874718E-2</v>
      </c>
      <c r="I97" s="165">
        <f t="shared" si="22"/>
        <v>0.67909922589725547</v>
      </c>
      <c r="J97" s="164">
        <f t="shared" si="23"/>
        <v>4.6016381523246372E-3</v>
      </c>
    </row>
    <row r="98" spans="2:10" x14ac:dyDescent="0.25">
      <c r="B98" s="157" t="s">
        <v>107</v>
      </c>
      <c r="C98" s="158">
        <v>1091</v>
      </c>
      <c r="D98" s="158">
        <v>888</v>
      </c>
      <c r="E98" s="158">
        <v>1161</v>
      </c>
      <c r="F98" s="158">
        <v>1276</v>
      </c>
      <c r="G98" s="158">
        <v>1104</v>
      </c>
      <c r="H98" s="159">
        <f t="shared" si="21"/>
        <v>-0.13479623824451414</v>
      </c>
      <c r="I98" s="160">
        <f t="shared" si="22"/>
        <v>1.1915673693858819E-2</v>
      </c>
      <c r="J98" s="159">
        <f t="shared" si="23"/>
        <v>2.1291737301619446E-3</v>
      </c>
    </row>
    <row r="99" spans="2:10" x14ac:dyDescent="0.25">
      <c r="B99" s="162" t="s">
        <v>110</v>
      </c>
      <c r="C99" s="163">
        <v>148</v>
      </c>
      <c r="D99" s="163">
        <v>81</v>
      </c>
      <c r="E99" s="163">
        <v>179</v>
      </c>
      <c r="F99" s="163">
        <v>167</v>
      </c>
      <c r="G99" s="163">
        <v>134</v>
      </c>
      <c r="H99" s="164">
        <f t="shared" si="21"/>
        <v>-0.19760479041916168</v>
      </c>
      <c r="I99" s="165">
        <f t="shared" si="22"/>
        <v>-9.4594594594594628E-2</v>
      </c>
      <c r="J99" s="164">
        <f t="shared" si="23"/>
        <v>2.5843231869719256E-4</v>
      </c>
    </row>
    <row r="100" spans="2:10" x14ac:dyDescent="0.25">
      <c r="B100" s="162" t="s">
        <v>113</v>
      </c>
      <c r="C100" s="163">
        <v>194</v>
      </c>
      <c r="D100" s="163">
        <v>227</v>
      </c>
      <c r="E100" s="163">
        <v>257</v>
      </c>
      <c r="F100" s="163">
        <v>257</v>
      </c>
      <c r="G100" s="163">
        <v>258</v>
      </c>
      <c r="H100" s="164">
        <f t="shared" si="21"/>
        <v>3.8910505836575737E-3</v>
      </c>
      <c r="I100" s="165">
        <f t="shared" si="22"/>
        <v>0.32989690721649478</v>
      </c>
      <c r="J100" s="164">
        <f t="shared" si="23"/>
        <v>4.9757864346175874E-4</v>
      </c>
    </row>
    <row r="101" spans="2:10" x14ac:dyDescent="0.25">
      <c r="B101" s="162" t="s">
        <v>116</v>
      </c>
      <c r="C101" s="163">
        <v>217</v>
      </c>
      <c r="D101" s="163">
        <v>188</v>
      </c>
      <c r="E101" s="163">
        <v>162</v>
      </c>
      <c r="F101" s="163">
        <v>224</v>
      </c>
      <c r="G101" s="163">
        <v>166</v>
      </c>
      <c r="H101" s="164">
        <f t="shared" si="21"/>
        <v>-0.2589285714285714</v>
      </c>
      <c r="I101" s="165">
        <f t="shared" si="22"/>
        <v>-0.23502304147465436</v>
      </c>
      <c r="J101" s="164">
        <f t="shared" si="23"/>
        <v>3.2014749928159671E-4</v>
      </c>
    </row>
    <row r="102" spans="2:10" x14ac:dyDescent="0.25">
      <c r="B102" s="162" t="s">
        <v>123</v>
      </c>
      <c r="C102" s="163">
        <v>44</v>
      </c>
      <c r="D102" s="163">
        <v>46</v>
      </c>
      <c r="E102" s="163">
        <v>73</v>
      </c>
      <c r="F102" s="163">
        <v>44</v>
      </c>
      <c r="G102" s="163">
        <v>36</v>
      </c>
      <c r="H102" s="164">
        <f t="shared" si="21"/>
        <v>-0.18181818181818177</v>
      </c>
      <c r="I102" s="165">
        <f t="shared" si="22"/>
        <v>-0.18181818181818177</v>
      </c>
      <c r="J102" s="164">
        <f t="shared" si="23"/>
        <v>6.9429578157454707E-5</v>
      </c>
    </row>
    <row r="103" spans="2:10" x14ac:dyDescent="0.25">
      <c r="B103" s="162" t="s">
        <v>119</v>
      </c>
      <c r="C103" s="163">
        <v>16</v>
      </c>
      <c r="D103" s="163">
        <v>37</v>
      </c>
      <c r="E103" s="163">
        <v>34</v>
      </c>
      <c r="F103" s="163">
        <v>45</v>
      </c>
      <c r="G103" s="163">
        <v>46</v>
      </c>
      <c r="H103" s="164">
        <f t="shared" si="21"/>
        <v>2.2222222222222143E-2</v>
      </c>
      <c r="I103" s="165">
        <f t="shared" si="22"/>
        <v>1.875</v>
      </c>
      <c r="J103" s="164">
        <f t="shared" si="23"/>
        <v>8.8715572090081017E-5</v>
      </c>
    </row>
    <row r="104" spans="2:10" x14ac:dyDescent="0.25">
      <c r="B104" s="162" t="s">
        <v>128</v>
      </c>
      <c r="C104" s="163">
        <v>2</v>
      </c>
      <c r="D104" s="163">
        <v>1</v>
      </c>
      <c r="E104" s="163">
        <v>9</v>
      </c>
      <c r="F104" s="163">
        <v>4</v>
      </c>
      <c r="G104" s="163">
        <v>13</v>
      </c>
      <c r="H104" s="164">
        <f t="shared" si="21"/>
        <v>2.25</v>
      </c>
      <c r="I104" s="165">
        <f t="shared" si="22"/>
        <v>5.5</v>
      </c>
      <c r="J104" s="164">
        <f t="shared" si="23"/>
        <v>2.5071792112414202E-5</v>
      </c>
    </row>
    <row r="105" spans="2:10" x14ac:dyDescent="0.25">
      <c r="B105" s="162" t="s">
        <v>131</v>
      </c>
      <c r="C105" s="163">
        <v>0</v>
      </c>
      <c r="D105" s="163">
        <v>10</v>
      </c>
      <c r="E105" s="163">
        <v>6</v>
      </c>
      <c r="F105" s="163">
        <v>14</v>
      </c>
      <c r="G105" s="163">
        <v>10</v>
      </c>
      <c r="H105" s="164">
        <f t="shared" si="21"/>
        <v>-0.2857142857142857</v>
      </c>
      <c r="I105" s="165" t="str">
        <f t="shared" si="22"/>
        <v>-</v>
      </c>
      <c r="J105" s="164">
        <f t="shared" si="23"/>
        <v>1.928599393262631E-5</v>
      </c>
    </row>
    <row r="106" spans="2:10" x14ac:dyDescent="0.25">
      <c r="B106" s="168" t="s">
        <v>145</v>
      </c>
      <c r="C106" s="169">
        <f>C98-SUM(C99:C105)</f>
        <v>470</v>
      </c>
      <c r="D106" s="169">
        <f>D98-SUM(D99:D105)</f>
        <v>298</v>
      </c>
      <c r="E106" s="169">
        <f>E98-SUM(E99:E105)</f>
        <v>441</v>
      </c>
      <c r="F106" s="169">
        <f>F98-SUM(F99:F105)</f>
        <v>521</v>
      </c>
      <c r="G106" s="169">
        <f>G98-SUM(G99:G105)</f>
        <v>441</v>
      </c>
      <c r="H106" s="170">
        <f t="shared" si="21"/>
        <v>-0.15355086372360849</v>
      </c>
      <c r="I106" s="171">
        <f t="shared" si="22"/>
        <v>-6.1702127659574502E-2</v>
      </c>
      <c r="J106" s="170">
        <f t="shared" si="23"/>
        <v>8.5051233242882025E-4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14009</v>
      </c>
      <c r="D108" s="176">
        <v>15344</v>
      </c>
      <c r="E108" s="176">
        <v>20526</v>
      </c>
      <c r="F108" s="176">
        <v>22179</v>
      </c>
      <c r="G108" s="176">
        <v>24127</v>
      </c>
      <c r="H108" s="177">
        <f t="shared" ref="H108:H120" si="24">IFERROR(G108/F108-1,"-")</f>
        <v>8.7830830966229234E-2</v>
      </c>
      <c r="I108" s="177">
        <f t="shared" ref="I108:I120" si="25">IFERROR(G108/C108-1,"-")</f>
        <v>0.72224998215432934</v>
      </c>
      <c r="J108" s="177">
        <f t="shared" ref="J108:J120" si="26">G108/G$10</f>
        <v>4.6531317561247496E-2</v>
      </c>
    </row>
    <row r="109" spans="2:10" x14ac:dyDescent="0.25">
      <c r="B109" s="157" t="s">
        <v>97</v>
      </c>
      <c r="C109" s="158">
        <v>3421</v>
      </c>
      <c r="D109" s="158">
        <v>6535</v>
      </c>
      <c r="E109" s="158">
        <v>6601</v>
      </c>
      <c r="F109" s="158">
        <v>5808</v>
      </c>
      <c r="G109" s="158">
        <v>6215</v>
      </c>
      <c r="H109" s="159">
        <f t="shared" si="24"/>
        <v>7.0075757575757569E-2</v>
      </c>
      <c r="I109" s="160">
        <f t="shared" si="25"/>
        <v>0.81672025723472674</v>
      </c>
      <c r="J109" s="159">
        <f t="shared" si="26"/>
        <v>1.1986245229127251E-2</v>
      </c>
    </row>
    <row r="110" spans="2:10" x14ac:dyDescent="0.25">
      <c r="B110" s="162" t="s">
        <v>103</v>
      </c>
      <c r="C110" s="163">
        <v>1412</v>
      </c>
      <c r="D110" s="163">
        <v>3410</v>
      </c>
      <c r="E110" s="163">
        <v>2043</v>
      </c>
      <c r="F110" s="163">
        <v>1628</v>
      </c>
      <c r="G110" s="163">
        <v>2250</v>
      </c>
      <c r="H110" s="164">
        <f t="shared" si="24"/>
        <v>0.38206388206388198</v>
      </c>
      <c r="I110" s="165">
        <f t="shared" si="25"/>
        <v>0.59348441926345608</v>
      </c>
      <c r="J110" s="164">
        <f t="shared" si="26"/>
        <v>4.3393486348409192E-3</v>
      </c>
    </row>
    <row r="111" spans="2:10" x14ac:dyDescent="0.25">
      <c r="B111" s="162" t="s">
        <v>100</v>
      </c>
      <c r="C111" s="163">
        <v>2009</v>
      </c>
      <c r="D111" s="163">
        <v>3125</v>
      </c>
      <c r="E111" s="163">
        <v>4558</v>
      </c>
      <c r="F111" s="163">
        <v>4180</v>
      </c>
      <c r="G111" s="163">
        <v>3965</v>
      </c>
      <c r="H111" s="164">
        <f t="shared" si="24"/>
        <v>-5.1435406698564612E-2</v>
      </c>
      <c r="I111" s="165">
        <f t="shared" si="25"/>
        <v>0.97361871577899461</v>
      </c>
      <c r="J111" s="164">
        <f t="shared" si="26"/>
        <v>7.6468965942863313E-3</v>
      </c>
    </row>
    <row r="112" spans="2:10" x14ac:dyDescent="0.25">
      <c r="B112" s="157" t="s">
        <v>107</v>
      </c>
      <c r="C112" s="158">
        <v>10588</v>
      </c>
      <c r="D112" s="158">
        <v>8809</v>
      </c>
      <c r="E112" s="158">
        <v>13925</v>
      </c>
      <c r="F112" s="158">
        <v>16371</v>
      </c>
      <c r="G112" s="158">
        <v>17912</v>
      </c>
      <c r="H112" s="159">
        <f t="shared" si="24"/>
        <v>9.4129863783519729E-2</v>
      </c>
      <c r="I112" s="160">
        <f t="shared" si="25"/>
        <v>0.69172648281072924</v>
      </c>
      <c r="J112" s="159">
        <f t="shared" si="26"/>
        <v>3.4545072332120244E-2</v>
      </c>
    </row>
    <row r="113" spans="2:10" x14ac:dyDescent="0.25">
      <c r="B113" s="162" t="s">
        <v>110</v>
      </c>
      <c r="C113" s="163">
        <v>5926</v>
      </c>
      <c r="D113" s="163">
        <v>4493</v>
      </c>
      <c r="E113" s="163">
        <v>9251</v>
      </c>
      <c r="F113" s="163">
        <v>11562</v>
      </c>
      <c r="G113" s="163">
        <v>12021</v>
      </c>
      <c r="H113" s="164">
        <f t="shared" si="24"/>
        <v>3.9699014011416622E-2</v>
      </c>
      <c r="I113" s="165">
        <f t="shared" si="25"/>
        <v>1.028518393520081</v>
      </c>
      <c r="J113" s="164">
        <f t="shared" si="26"/>
        <v>2.3183693306410087E-2</v>
      </c>
    </row>
    <row r="114" spans="2:10" x14ac:dyDescent="0.25">
      <c r="B114" s="162" t="s">
        <v>113</v>
      </c>
      <c r="C114" s="163">
        <v>1144</v>
      </c>
      <c r="D114" s="163">
        <v>620</v>
      </c>
      <c r="E114" s="163">
        <v>491</v>
      </c>
      <c r="F114" s="163">
        <v>659</v>
      </c>
      <c r="G114" s="163">
        <v>606</v>
      </c>
      <c r="H114" s="164">
        <f t="shared" si="24"/>
        <v>-8.0424886191198808E-2</v>
      </c>
      <c r="I114" s="165">
        <f t="shared" si="25"/>
        <v>-0.47027972027972031</v>
      </c>
      <c r="J114" s="164">
        <f t="shared" si="26"/>
        <v>1.1687312323171543E-3</v>
      </c>
    </row>
    <row r="115" spans="2:10" x14ac:dyDescent="0.25">
      <c r="B115" s="162" t="s">
        <v>116</v>
      </c>
      <c r="C115" s="163">
        <v>1191</v>
      </c>
      <c r="D115" s="163">
        <v>809</v>
      </c>
      <c r="E115" s="163">
        <v>997</v>
      </c>
      <c r="F115" s="163">
        <v>767</v>
      </c>
      <c r="G115" s="163">
        <v>1443</v>
      </c>
      <c r="H115" s="164">
        <f t="shared" si="24"/>
        <v>0.88135593220338992</v>
      </c>
      <c r="I115" s="165">
        <f t="shared" si="25"/>
        <v>0.21158690176322414</v>
      </c>
      <c r="J115" s="164">
        <f t="shared" si="26"/>
        <v>2.7829689244779762E-3</v>
      </c>
    </row>
    <row r="116" spans="2:10" x14ac:dyDescent="0.25">
      <c r="B116" s="162" t="s">
        <v>123</v>
      </c>
      <c r="C116" s="163">
        <v>128</v>
      </c>
      <c r="D116" s="163">
        <v>633</v>
      </c>
      <c r="E116" s="163">
        <v>421</v>
      </c>
      <c r="F116" s="163">
        <v>453</v>
      </c>
      <c r="G116" s="163">
        <v>436</v>
      </c>
      <c r="H116" s="164">
        <f t="shared" si="24"/>
        <v>-3.7527593818984517E-2</v>
      </c>
      <c r="I116" s="165">
        <f t="shared" si="25"/>
        <v>2.40625</v>
      </c>
      <c r="J116" s="164">
        <f t="shared" si="26"/>
        <v>8.4086933546250711E-4</v>
      </c>
    </row>
    <row r="117" spans="2:10" x14ac:dyDescent="0.25">
      <c r="B117" s="162" t="s">
        <v>119</v>
      </c>
      <c r="C117" s="163">
        <v>322</v>
      </c>
      <c r="D117" s="163">
        <v>676</v>
      </c>
      <c r="E117" s="163">
        <v>518</v>
      </c>
      <c r="F117" s="163">
        <v>406</v>
      </c>
      <c r="G117" s="163">
        <v>400</v>
      </c>
      <c r="H117" s="164">
        <f t="shared" si="24"/>
        <v>-1.4778325123152691E-2</v>
      </c>
      <c r="I117" s="165">
        <f t="shared" si="25"/>
        <v>0.2422360248447204</v>
      </c>
      <c r="J117" s="164">
        <f t="shared" si="26"/>
        <v>7.7143975730505239E-4</v>
      </c>
    </row>
    <row r="118" spans="2:10" x14ac:dyDescent="0.25">
      <c r="B118" s="162" t="s">
        <v>128</v>
      </c>
      <c r="C118" s="163">
        <v>19</v>
      </c>
      <c r="D118" s="163">
        <v>10</v>
      </c>
      <c r="E118" s="163">
        <v>19</v>
      </c>
      <c r="F118" s="163">
        <v>47</v>
      </c>
      <c r="G118" s="163">
        <v>13</v>
      </c>
      <c r="H118" s="164">
        <f t="shared" si="24"/>
        <v>-0.72340425531914887</v>
      </c>
      <c r="I118" s="165">
        <f t="shared" si="25"/>
        <v>-0.31578947368421051</v>
      </c>
      <c r="J118" s="164">
        <f t="shared" si="26"/>
        <v>2.5071792112414202E-5</v>
      </c>
    </row>
    <row r="119" spans="2:10" x14ac:dyDescent="0.25">
      <c r="B119" s="162" t="s">
        <v>131</v>
      </c>
      <c r="C119" s="163">
        <v>24</v>
      </c>
      <c r="D119" s="163">
        <v>13</v>
      </c>
      <c r="E119" s="163">
        <v>8</v>
      </c>
      <c r="F119" s="163">
        <v>22</v>
      </c>
      <c r="G119" s="163">
        <v>4</v>
      </c>
      <c r="H119" s="164">
        <f t="shared" si="24"/>
        <v>-0.81818181818181812</v>
      </c>
      <c r="I119" s="165">
        <f t="shared" si="25"/>
        <v>-0.83333333333333337</v>
      </c>
      <c r="J119" s="164">
        <f t="shared" si="26"/>
        <v>7.7143975730505236E-6</v>
      </c>
    </row>
    <row r="120" spans="2:10" x14ac:dyDescent="0.25">
      <c r="B120" s="168" t="s">
        <v>145</v>
      </c>
      <c r="C120" s="169">
        <f>C112-SUM(C113:C119)</f>
        <v>1834</v>
      </c>
      <c r="D120" s="169">
        <f>D112-SUM(D113:D119)</f>
        <v>1555</v>
      </c>
      <c r="E120" s="169">
        <f>E112-SUM(E113:E119)</f>
        <v>2220</v>
      </c>
      <c r="F120" s="169">
        <f>F112-SUM(F113:F119)</f>
        <v>2455</v>
      </c>
      <c r="G120" s="169">
        <f>G112-SUM(G113:G119)</f>
        <v>2989</v>
      </c>
      <c r="H120" s="170">
        <f t="shared" si="24"/>
        <v>0.2175152749490834</v>
      </c>
      <c r="I120" s="171">
        <f t="shared" si="25"/>
        <v>0.62977099236641232</v>
      </c>
      <c r="J120" s="170">
        <f t="shared" si="26"/>
        <v>5.7645835864620033E-3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16545</v>
      </c>
      <c r="D122" s="176">
        <v>16992</v>
      </c>
      <c r="E122" s="176">
        <v>20549</v>
      </c>
      <c r="F122" s="176">
        <v>16671</v>
      </c>
      <c r="G122" s="176">
        <v>20174</v>
      </c>
      <c r="H122" s="177">
        <f t="shared" ref="H122:H134" si="27">IFERROR(G122/F122-1,"-")</f>
        <v>0.21012536740447474</v>
      </c>
      <c r="I122" s="177">
        <f t="shared" ref="I122:I134" si="28">IFERROR(G122/C122-1,"-")</f>
        <v>0.21934119069205193</v>
      </c>
      <c r="J122" s="177">
        <f t="shared" ref="J122:J134" si="29">G122/G$10</f>
        <v>3.8907564159680316E-2</v>
      </c>
    </row>
    <row r="123" spans="2:10" x14ac:dyDescent="0.25">
      <c r="B123" s="157" t="s">
        <v>97</v>
      </c>
      <c r="C123" s="158">
        <v>9542</v>
      </c>
      <c r="D123" s="158">
        <v>11386</v>
      </c>
      <c r="E123" s="158">
        <v>13102</v>
      </c>
      <c r="F123" s="158">
        <v>11658</v>
      </c>
      <c r="G123" s="158">
        <v>14592</v>
      </c>
      <c r="H123" s="159">
        <f t="shared" si="27"/>
        <v>0.2516726711271231</v>
      </c>
      <c r="I123" s="160">
        <f t="shared" si="28"/>
        <v>0.52923915321735482</v>
      </c>
      <c r="J123" s="159">
        <f t="shared" si="29"/>
        <v>2.8142122346488309E-2</v>
      </c>
    </row>
    <row r="124" spans="2:10" x14ac:dyDescent="0.25">
      <c r="B124" s="162" t="s">
        <v>103</v>
      </c>
      <c r="C124" s="163">
        <v>4702</v>
      </c>
      <c r="D124" s="163">
        <v>5443</v>
      </c>
      <c r="E124" s="163">
        <v>6791</v>
      </c>
      <c r="F124" s="163">
        <v>4887</v>
      </c>
      <c r="G124" s="163">
        <v>8256</v>
      </c>
      <c r="H124" s="164">
        <f t="shared" si="27"/>
        <v>0.68937998772252906</v>
      </c>
      <c r="I124" s="165">
        <f t="shared" si="28"/>
        <v>0.75584857507443637</v>
      </c>
      <c r="J124" s="164">
        <f t="shared" si="29"/>
        <v>1.592251659077628E-2</v>
      </c>
    </row>
    <row r="125" spans="2:10" x14ac:dyDescent="0.25">
      <c r="B125" s="162" t="s">
        <v>100</v>
      </c>
      <c r="C125" s="163">
        <v>4840</v>
      </c>
      <c r="D125" s="163">
        <v>5943</v>
      </c>
      <c r="E125" s="163">
        <v>6311</v>
      </c>
      <c r="F125" s="163">
        <v>6771</v>
      </c>
      <c r="G125" s="163">
        <v>6336</v>
      </c>
      <c r="H125" s="164">
        <f t="shared" si="27"/>
        <v>-6.4244572441293779E-2</v>
      </c>
      <c r="I125" s="165">
        <f t="shared" si="28"/>
        <v>0.30909090909090908</v>
      </c>
      <c r="J125" s="164">
        <f t="shared" si="29"/>
        <v>1.2219605755712029E-2</v>
      </c>
    </row>
    <row r="126" spans="2:10" x14ac:dyDescent="0.25">
      <c r="B126" s="157" t="s">
        <v>107</v>
      </c>
      <c r="C126" s="158">
        <v>7003</v>
      </c>
      <c r="D126" s="158">
        <v>5606</v>
      </c>
      <c r="E126" s="158">
        <v>7447</v>
      </c>
      <c r="F126" s="158">
        <v>5013</v>
      </c>
      <c r="G126" s="158">
        <v>5582</v>
      </c>
      <c r="H126" s="159">
        <f t="shared" si="27"/>
        <v>0.1135048872930382</v>
      </c>
      <c r="I126" s="160">
        <f t="shared" si="28"/>
        <v>-0.20291303726974153</v>
      </c>
      <c r="J126" s="159">
        <f t="shared" si="29"/>
        <v>1.0765441813192006E-2</v>
      </c>
    </row>
    <row r="127" spans="2:10" x14ac:dyDescent="0.25">
      <c r="B127" s="162" t="s">
        <v>110</v>
      </c>
      <c r="C127" s="163">
        <v>969</v>
      </c>
      <c r="D127" s="163">
        <v>315</v>
      </c>
      <c r="E127" s="163">
        <v>1108</v>
      </c>
      <c r="F127" s="163">
        <v>640</v>
      </c>
      <c r="G127" s="163">
        <v>666</v>
      </c>
      <c r="H127" s="164">
        <f t="shared" si="27"/>
        <v>4.0624999999999911E-2</v>
      </c>
      <c r="I127" s="165">
        <f t="shared" si="28"/>
        <v>-0.31269349845201233</v>
      </c>
      <c r="J127" s="164">
        <f t="shared" si="29"/>
        <v>1.2844471959129122E-3</v>
      </c>
    </row>
    <row r="128" spans="2:10" x14ac:dyDescent="0.25">
      <c r="B128" s="162" t="s">
        <v>113</v>
      </c>
      <c r="C128" s="163">
        <v>415</v>
      </c>
      <c r="D128" s="163">
        <v>516</v>
      </c>
      <c r="E128" s="163">
        <v>741</v>
      </c>
      <c r="F128" s="163">
        <v>618</v>
      </c>
      <c r="G128" s="163">
        <v>600</v>
      </c>
      <c r="H128" s="164">
        <f t="shared" si="27"/>
        <v>-2.9126213592232997E-2</v>
      </c>
      <c r="I128" s="165">
        <f t="shared" si="28"/>
        <v>0.44578313253012047</v>
      </c>
      <c r="J128" s="164">
        <f t="shared" si="29"/>
        <v>1.1571596359575785E-3</v>
      </c>
    </row>
    <row r="129" spans="2:10" x14ac:dyDescent="0.25">
      <c r="B129" s="162" t="s">
        <v>116</v>
      </c>
      <c r="C129" s="163">
        <v>513</v>
      </c>
      <c r="D129" s="163">
        <v>582</v>
      </c>
      <c r="E129" s="163">
        <v>608</v>
      </c>
      <c r="F129" s="163">
        <v>584</v>
      </c>
      <c r="G129" s="163">
        <v>657</v>
      </c>
      <c r="H129" s="164">
        <f t="shared" si="27"/>
        <v>0.125</v>
      </c>
      <c r="I129" s="165">
        <f t="shared" si="28"/>
        <v>0.2807017543859649</v>
      </c>
      <c r="J129" s="164">
        <f t="shared" si="29"/>
        <v>1.2670898013735486E-3</v>
      </c>
    </row>
    <row r="130" spans="2:10" x14ac:dyDescent="0.25">
      <c r="B130" s="162" t="s">
        <v>123</v>
      </c>
      <c r="C130" s="163">
        <v>127</v>
      </c>
      <c r="D130" s="163">
        <v>124</v>
      </c>
      <c r="E130" s="163">
        <v>212</v>
      </c>
      <c r="F130" s="163">
        <v>163</v>
      </c>
      <c r="G130" s="163">
        <v>112</v>
      </c>
      <c r="H130" s="164">
        <f t="shared" si="27"/>
        <v>-0.31288343558282206</v>
      </c>
      <c r="I130" s="165">
        <f t="shared" si="28"/>
        <v>-0.11811023622047245</v>
      </c>
      <c r="J130" s="164">
        <f t="shared" si="29"/>
        <v>2.1600313204541465E-4</v>
      </c>
    </row>
    <row r="131" spans="2:10" x14ac:dyDescent="0.25">
      <c r="B131" s="162" t="s">
        <v>119</v>
      </c>
      <c r="C131" s="163">
        <v>114</v>
      </c>
      <c r="D131" s="163">
        <v>100</v>
      </c>
      <c r="E131" s="163">
        <v>107</v>
      </c>
      <c r="F131" s="163">
        <v>105</v>
      </c>
      <c r="G131" s="163">
        <v>147</v>
      </c>
      <c r="H131" s="164">
        <f t="shared" si="27"/>
        <v>0.39999999999999991</v>
      </c>
      <c r="I131" s="165">
        <f t="shared" si="28"/>
        <v>0.28947368421052633</v>
      </c>
      <c r="J131" s="164">
        <f t="shared" si="29"/>
        <v>2.8350411080960673E-4</v>
      </c>
    </row>
    <row r="132" spans="2:10" x14ac:dyDescent="0.25">
      <c r="B132" s="162" t="s">
        <v>128</v>
      </c>
      <c r="C132" s="163">
        <v>62</v>
      </c>
      <c r="D132" s="163">
        <v>20</v>
      </c>
      <c r="E132" s="163">
        <v>32</v>
      </c>
      <c r="F132" s="163">
        <v>32</v>
      </c>
      <c r="G132" s="163">
        <v>24</v>
      </c>
      <c r="H132" s="164">
        <f t="shared" si="27"/>
        <v>-0.25</v>
      </c>
      <c r="I132" s="165">
        <f t="shared" si="28"/>
        <v>-0.61290322580645162</v>
      </c>
      <c r="J132" s="164">
        <f t="shared" si="29"/>
        <v>4.6286385438303138E-5</v>
      </c>
    </row>
    <row r="133" spans="2:10" x14ac:dyDescent="0.25">
      <c r="B133" s="162" t="s">
        <v>131</v>
      </c>
      <c r="C133" s="163">
        <v>39</v>
      </c>
      <c r="D133" s="163">
        <v>36</v>
      </c>
      <c r="E133" s="163">
        <v>34</v>
      </c>
      <c r="F133" s="163">
        <v>44</v>
      </c>
      <c r="G133" s="163">
        <v>24</v>
      </c>
      <c r="H133" s="164">
        <f t="shared" si="27"/>
        <v>-0.45454545454545459</v>
      </c>
      <c r="I133" s="165">
        <f t="shared" si="28"/>
        <v>-0.38461538461538458</v>
      </c>
      <c r="J133" s="164">
        <f t="shared" si="29"/>
        <v>4.6286385438303138E-5</v>
      </c>
    </row>
    <row r="134" spans="2:10" x14ac:dyDescent="0.25">
      <c r="B134" s="168" t="s">
        <v>145</v>
      </c>
      <c r="C134" s="169">
        <f>C126-SUM(C127:C133)</f>
        <v>4764</v>
      </c>
      <c r="D134" s="169">
        <f>D126-SUM(D127:D133)</f>
        <v>3913</v>
      </c>
      <c r="E134" s="169">
        <f>E126-SUM(E127:E133)</f>
        <v>4605</v>
      </c>
      <c r="F134" s="169">
        <f>F126-SUM(F127:F133)</f>
        <v>2827</v>
      </c>
      <c r="G134" s="169">
        <f>G126-SUM(G127:G133)</f>
        <v>3352</v>
      </c>
      <c r="H134" s="170">
        <f t="shared" si="27"/>
        <v>0.18570923240183945</v>
      </c>
      <c r="I134" s="171">
        <f t="shared" si="28"/>
        <v>-0.29638958858102438</v>
      </c>
      <c r="J134" s="170">
        <f t="shared" si="29"/>
        <v>6.464665166216339E-3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26444</v>
      </c>
      <c r="D136" s="176">
        <v>17890</v>
      </c>
      <c r="E136" s="176">
        <v>24264</v>
      </c>
      <c r="F136" s="176">
        <v>26447</v>
      </c>
      <c r="G136" s="176">
        <v>25421</v>
      </c>
      <c r="H136" s="177">
        <f t="shared" ref="H136:H148" si="30">IFERROR(G136/F136-1,"-")</f>
        <v>-3.8794570272620676E-2</v>
      </c>
      <c r="I136" s="177">
        <f t="shared" ref="I136:I148" si="31">IFERROR(G136/C136-1,"-")</f>
        <v>-3.8685524126455872E-2</v>
      </c>
      <c r="J136" s="177">
        <f t="shared" ref="J136:J148" si="32">G136/G$10</f>
        <v>4.9026925176129339E-2</v>
      </c>
    </row>
    <row r="137" spans="2:10" x14ac:dyDescent="0.25">
      <c r="B137" s="157" t="s">
        <v>97</v>
      </c>
      <c r="C137" s="158">
        <v>6360</v>
      </c>
      <c r="D137" s="158">
        <v>5654</v>
      </c>
      <c r="E137" s="158">
        <v>3786</v>
      </c>
      <c r="F137" s="158">
        <v>3753</v>
      </c>
      <c r="G137" s="158">
        <v>3212</v>
      </c>
      <c r="H137" s="159">
        <f t="shared" si="30"/>
        <v>-0.14415134559019449</v>
      </c>
      <c r="I137" s="160">
        <f t="shared" si="31"/>
        <v>-0.4949685534591195</v>
      </c>
      <c r="J137" s="159">
        <f t="shared" si="32"/>
        <v>6.1946612511595703E-3</v>
      </c>
    </row>
    <row r="138" spans="2:10" x14ac:dyDescent="0.25">
      <c r="B138" s="162" t="s">
        <v>103</v>
      </c>
      <c r="C138" s="163">
        <v>2001</v>
      </c>
      <c r="D138" s="163">
        <v>4018</v>
      </c>
      <c r="E138" s="163">
        <v>2710</v>
      </c>
      <c r="F138" s="163">
        <v>2511</v>
      </c>
      <c r="G138" s="163">
        <v>1803</v>
      </c>
      <c r="H138" s="164">
        <f t="shared" si="30"/>
        <v>-0.28195937873357224</v>
      </c>
      <c r="I138" s="165">
        <f t="shared" si="31"/>
        <v>-9.8950524737631218E-2</v>
      </c>
      <c r="J138" s="164">
        <f t="shared" si="32"/>
        <v>3.4772647060525236E-3</v>
      </c>
    </row>
    <row r="139" spans="2:10" x14ac:dyDescent="0.25">
      <c r="B139" s="162" t="s">
        <v>100</v>
      </c>
      <c r="C139" s="163">
        <v>4359</v>
      </c>
      <c r="D139" s="163">
        <v>1636</v>
      </c>
      <c r="E139" s="163">
        <v>1076</v>
      </c>
      <c r="F139" s="163">
        <v>1242</v>
      </c>
      <c r="G139" s="163">
        <v>1409</v>
      </c>
      <c r="H139" s="164">
        <f t="shared" si="30"/>
        <v>0.1344605475040257</v>
      </c>
      <c r="I139" s="165">
        <f t="shared" si="31"/>
        <v>-0.67676072493691208</v>
      </c>
      <c r="J139" s="164">
        <f t="shared" si="32"/>
        <v>2.7173965451070467E-3</v>
      </c>
    </row>
    <row r="140" spans="2:10" x14ac:dyDescent="0.25">
      <c r="B140" s="157" t="s">
        <v>107</v>
      </c>
      <c r="C140" s="158">
        <v>20084</v>
      </c>
      <c r="D140" s="158">
        <v>12236</v>
      </c>
      <c r="E140" s="158">
        <v>20478</v>
      </c>
      <c r="F140" s="158">
        <v>22694</v>
      </c>
      <c r="G140" s="158">
        <v>22209</v>
      </c>
      <c r="H140" s="159">
        <f t="shared" si="30"/>
        <v>-2.1371287564995178E-2</v>
      </c>
      <c r="I140" s="160">
        <f t="shared" si="31"/>
        <v>0.10580561641107344</v>
      </c>
      <c r="J140" s="159">
        <f t="shared" si="32"/>
        <v>4.283226392496977E-2</v>
      </c>
    </row>
    <row r="141" spans="2:10" x14ac:dyDescent="0.25">
      <c r="B141" s="162" t="s">
        <v>110</v>
      </c>
      <c r="C141" s="163">
        <v>10959</v>
      </c>
      <c r="D141" s="163">
        <v>3384</v>
      </c>
      <c r="E141" s="163">
        <v>10235</v>
      </c>
      <c r="F141" s="163">
        <v>11415</v>
      </c>
      <c r="G141" s="163">
        <v>11236</v>
      </c>
      <c r="H141" s="164">
        <f t="shared" si="30"/>
        <v>-1.5681121331581283E-2</v>
      </c>
      <c r="I141" s="165">
        <f t="shared" si="31"/>
        <v>2.5276028834747777E-2</v>
      </c>
      <c r="J141" s="164">
        <f t="shared" si="32"/>
        <v>2.1669742782698922E-2</v>
      </c>
    </row>
    <row r="142" spans="2:10" x14ac:dyDescent="0.25">
      <c r="B142" s="162" t="s">
        <v>113</v>
      </c>
      <c r="C142" s="163">
        <v>1672</v>
      </c>
      <c r="D142" s="163">
        <v>962</v>
      </c>
      <c r="E142" s="163">
        <v>1370</v>
      </c>
      <c r="F142" s="163">
        <v>1837</v>
      </c>
      <c r="G142" s="163">
        <v>1470</v>
      </c>
      <c r="H142" s="164">
        <f t="shared" si="30"/>
        <v>-0.19978225367446922</v>
      </c>
      <c r="I142" s="165">
        <f t="shared" si="31"/>
        <v>-0.12081339712918659</v>
      </c>
      <c r="J142" s="164">
        <f t="shared" si="32"/>
        <v>2.8350411080960672E-3</v>
      </c>
    </row>
    <row r="143" spans="2:10" x14ac:dyDescent="0.25">
      <c r="B143" s="162" t="s">
        <v>116</v>
      </c>
      <c r="C143" s="163">
        <v>1754</v>
      </c>
      <c r="D143" s="163">
        <v>1404</v>
      </c>
      <c r="E143" s="163">
        <v>1920</v>
      </c>
      <c r="F143" s="163">
        <v>2346</v>
      </c>
      <c r="G143" s="163">
        <v>1937</v>
      </c>
      <c r="H143" s="164">
        <f t="shared" si="30"/>
        <v>-0.17433930093776639</v>
      </c>
      <c r="I143" s="165">
        <f t="shared" si="31"/>
        <v>0.10433295324971503</v>
      </c>
      <c r="J143" s="164">
        <f t="shared" si="32"/>
        <v>3.7356970247497162E-3</v>
      </c>
    </row>
    <row r="144" spans="2:10" x14ac:dyDescent="0.25">
      <c r="B144" s="162" t="s">
        <v>123</v>
      </c>
      <c r="C144" s="163">
        <v>393</v>
      </c>
      <c r="D144" s="163">
        <v>724</v>
      </c>
      <c r="E144" s="163">
        <v>961</v>
      </c>
      <c r="F144" s="163">
        <v>1021</v>
      </c>
      <c r="G144" s="163">
        <v>533</v>
      </c>
      <c r="H144" s="164">
        <f t="shared" si="30"/>
        <v>-0.47796278158667971</v>
      </c>
      <c r="I144" s="165">
        <f t="shared" si="31"/>
        <v>0.35623409669211203</v>
      </c>
      <c r="J144" s="164">
        <f t="shared" si="32"/>
        <v>1.0279434766089822E-3</v>
      </c>
    </row>
    <row r="145" spans="2:10" x14ac:dyDescent="0.25">
      <c r="B145" s="162" t="s">
        <v>119</v>
      </c>
      <c r="C145" s="163">
        <v>448</v>
      </c>
      <c r="D145" s="163">
        <v>592</v>
      </c>
      <c r="E145" s="163">
        <v>363</v>
      </c>
      <c r="F145" s="163">
        <v>402</v>
      </c>
      <c r="G145" s="163">
        <v>269</v>
      </c>
      <c r="H145" s="164">
        <f t="shared" si="30"/>
        <v>-0.3308457711442786</v>
      </c>
      <c r="I145" s="165">
        <f t="shared" si="31"/>
        <v>-0.3995535714285714</v>
      </c>
      <c r="J145" s="164">
        <f t="shared" si="32"/>
        <v>5.1879323678764768E-4</v>
      </c>
    </row>
    <row r="146" spans="2:10" x14ac:dyDescent="0.25">
      <c r="B146" s="162" t="s">
        <v>128</v>
      </c>
      <c r="C146" s="163">
        <v>9</v>
      </c>
      <c r="D146" s="163">
        <v>3</v>
      </c>
      <c r="E146" s="163">
        <v>22</v>
      </c>
      <c r="F146" s="163">
        <v>12</v>
      </c>
      <c r="G146" s="163">
        <v>12</v>
      </c>
      <c r="H146" s="164">
        <f t="shared" si="30"/>
        <v>0</v>
      </c>
      <c r="I146" s="165">
        <f t="shared" si="31"/>
        <v>0.33333333333333326</v>
      </c>
      <c r="J146" s="164">
        <f t="shared" si="32"/>
        <v>2.3143192719151569E-5</v>
      </c>
    </row>
    <row r="147" spans="2:10" x14ac:dyDescent="0.25">
      <c r="B147" s="162" t="s">
        <v>131</v>
      </c>
      <c r="C147" s="163">
        <v>30</v>
      </c>
      <c r="D147" s="163">
        <v>0</v>
      </c>
      <c r="E147" s="163">
        <v>3</v>
      </c>
      <c r="F147" s="163">
        <v>11</v>
      </c>
      <c r="G147" s="163">
        <v>12</v>
      </c>
      <c r="H147" s="164">
        <f t="shared" si="30"/>
        <v>9.0909090909090828E-2</v>
      </c>
      <c r="I147" s="165">
        <f t="shared" si="31"/>
        <v>-0.6</v>
      </c>
      <c r="J147" s="164">
        <f t="shared" si="32"/>
        <v>2.3143192719151569E-5</v>
      </c>
    </row>
    <row r="148" spans="2:10" x14ac:dyDescent="0.25">
      <c r="B148" s="168" t="s">
        <v>145</v>
      </c>
      <c r="C148" s="169">
        <f>C140-SUM(C141:C147)</f>
        <v>4819</v>
      </c>
      <c r="D148" s="169">
        <f>D140-SUM(D141:D147)</f>
        <v>5167</v>
      </c>
      <c r="E148" s="169">
        <f>E140-SUM(E141:E147)</f>
        <v>5604</v>
      </c>
      <c r="F148" s="169">
        <f>F140-SUM(F141:F147)</f>
        <v>5650</v>
      </c>
      <c r="G148" s="169">
        <f>G140-SUM(G141:G147)</f>
        <v>6740</v>
      </c>
      <c r="H148" s="170">
        <f t="shared" si="30"/>
        <v>0.19292035398230079</v>
      </c>
      <c r="I148" s="171">
        <f t="shared" si="31"/>
        <v>0.39863042124922177</v>
      </c>
      <c r="J148" s="170">
        <f t="shared" si="32"/>
        <v>1.2998759910590131E-2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9128</v>
      </c>
      <c r="D150" s="176">
        <v>8589</v>
      </c>
      <c r="E150" s="176">
        <v>10300</v>
      </c>
      <c r="F150" s="176">
        <v>11494</v>
      </c>
      <c r="G150" s="176">
        <v>12467</v>
      </c>
      <c r="H150" s="177">
        <f t="shared" ref="H150:H162" si="33">IFERROR(G150/F150-1,"-")</f>
        <v>8.4652862362972092E-2</v>
      </c>
      <c r="I150" s="177">
        <f t="shared" ref="I150:I162" si="34">IFERROR(G150/C150-1,"-")</f>
        <v>0.36579754601226999</v>
      </c>
      <c r="J150" s="177">
        <f t="shared" ref="J150:J162" si="35">G150/G$10</f>
        <v>2.4043848635805221E-2</v>
      </c>
    </row>
    <row r="151" spans="2:10" x14ac:dyDescent="0.25">
      <c r="B151" s="157" t="s">
        <v>97</v>
      </c>
      <c r="C151" s="158">
        <v>3146</v>
      </c>
      <c r="D151" s="158">
        <v>4764</v>
      </c>
      <c r="E151" s="158">
        <v>5825</v>
      </c>
      <c r="F151" s="158">
        <v>5944</v>
      </c>
      <c r="G151" s="158">
        <v>5979</v>
      </c>
      <c r="H151" s="159">
        <f t="shared" si="33"/>
        <v>5.8882907133244178E-3</v>
      </c>
      <c r="I151" s="160">
        <f t="shared" si="34"/>
        <v>0.90050858232676423</v>
      </c>
      <c r="J151" s="159">
        <f t="shared" si="35"/>
        <v>1.1531095772317271E-2</v>
      </c>
    </row>
    <row r="152" spans="2:10" x14ac:dyDescent="0.25">
      <c r="B152" s="162" t="s">
        <v>103</v>
      </c>
      <c r="C152" s="163">
        <v>1159</v>
      </c>
      <c r="D152" s="163">
        <v>3633</v>
      </c>
      <c r="E152" s="163">
        <v>4633</v>
      </c>
      <c r="F152" s="163">
        <v>4708</v>
      </c>
      <c r="G152" s="163">
        <v>4154</v>
      </c>
      <c r="H152" s="164">
        <f t="shared" si="33"/>
        <v>-0.11767204757858962</v>
      </c>
      <c r="I152" s="165">
        <f t="shared" si="34"/>
        <v>2.5841242450388267</v>
      </c>
      <c r="J152" s="164">
        <f t="shared" si="35"/>
        <v>8.0114018796129689E-3</v>
      </c>
    </row>
    <row r="153" spans="2:10" x14ac:dyDescent="0.25">
      <c r="B153" s="162" t="s">
        <v>100</v>
      </c>
      <c r="C153" s="163">
        <v>1987</v>
      </c>
      <c r="D153" s="163">
        <v>1131</v>
      </c>
      <c r="E153" s="163">
        <v>1192</v>
      </c>
      <c r="F153" s="163">
        <v>1236</v>
      </c>
      <c r="G153" s="163">
        <v>1825</v>
      </c>
      <c r="H153" s="164">
        <f t="shared" si="33"/>
        <v>0.47653721682847894</v>
      </c>
      <c r="I153" s="165">
        <f t="shared" si="34"/>
        <v>-8.1529944640161056E-2</v>
      </c>
      <c r="J153" s="164">
        <f t="shared" si="35"/>
        <v>3.5196938927043015E-3</v>
      </c>
    </row>
    <row r="154" spans="2:10" x14ac:dyDescent="0.25">
      <c r="B154" s="157" t="s">
        <v>107</v>
      </c>
      <c r="C154" s="158">
        <v>5982</v>
      </c>
      <c r="D154" s="158">
        <v>3825</v>
      </c>
      <c r="E154" s="158">
        <v>4475</v>
      </c>
      <c r="F154" s="158">
        <v>5550</v>
      </c>
      <c r="G154" s="158">
        <v>6488</v>
      </c>
      <c r="H154" s="159">
        <f t="shared" si="33"/>
        <v>0.16900900900900906</v>
      </c>
      <c r="I154" s="160">
        <f t="shared" si="34"/>
        <v>8.4587094617184944E-2</v>
      </c>
      <c r="J154" s="159">
        <f t="shared" si="35"/>
        <v>1.251275286348795E-2</v>
      </c>
    </row>
    <row r="155" spans="2:10" x14ac:dyDescent="0.25">
      <c r="B155" s="162" t="s">
        <v>110</v>
      </c>
      <c r="C155" s="163">
        <v>1622</v>
      </c>
      <c r="D155" s="163">
        <v>766</v>
      </c>
      <c r="E155" s="163">
        <v>1725</v>
      </c>
      <c r="F155" s="163">
        <v>1527</v>
      </c>
      <c r="G155" s="163">
        <v>1789</v>
      </c>
      <c r="H155" s="164">
        <f t="shared" si="33"/>
        <v>0.17157825802226578</v>
      </c>
      <c r="I155" s="165">
        <f t="shared" si="34"/>
        <v>0.1029593094944512</v>
      </c>
      <c r="J155" s="164">
        <f t="shared" si="35"/>
        <v>3.4502643145468467E-3</v>
      </c>
    </row>
    <row r="156" spans="2:10" x14ac:dyDescent="0.25">
      <c r="B156" s="162" t="s">
        <v>113</v>
      </c>
      <c r="C156" s="163">
        <v>1568</v>
      </c>
      <c r="D156" s="163">
        <v>931</v>
      </c>
      <c r="E156" s="163">
        <v>786</v>
      </c>
      <c r="F156" s="163">
        <v>987</v>
      </c>
      <c r="G156" s="163">
        <v>875</v>
      </c>
      <c r="H156" s="164">
        <f t="shared" si="33"/>
        <v>-0.11347517730496459</v>
      </c>
      <c r="I156" s="165">
        <f t="shared" si="34"/>
        <v>-0.4419642857142857</v>
      </c>
      <c r="J156" s="164">
        <f t="shared" si="35"/>
        <v>1.687524469104802E-3</v>
      </c>
    </row>
    <row r="157" spans="2:10" x14ac:dyDescent="0.25">
      <c r="B157" s="162" t="s">
        <v>116</v>
      </c>
      <c r="C157" s="163">
        <v>886</v>
      </c>
      <c r="D157" s="163">
        <v>542</v>
      </c>
      <c r="E157" s="163">
        <v>630</v>
      </c>
      <c r="F157" s="163">
        <v>1092</v>
      </c>
      <c r="G157" s="163">
        <v>1312</v>
      </c>
      <c r="H157" s="164">
        <f t="shared" si="33"/>
        <v>0.20146520146520142</v>
      </c>
      <c r="I157" s="165">
        <f t="shared" si="34"/>
        <v>0.4808126410835214</v>
      </c>
      <c r="J157" s="164">
        <f t="shared" si="35"/>
        <v>2.5303224039605718E-3</v>
      </c>
    </row>
    <row r="158" spans="2:10" x14ac:dyDescent="0.25">
      <c r="B158" s="162" t="s">
        <v>123</v>
      </c>
      <c r="C158" s="163">
        <v>101</v>
      </c>
      <c r="D158" s="163">
        <v>90</v>
      </c>
      <c r="E158" s="163">
        <v>111</v>
      </c>
      <c r="F158" s="163">
        <v>168</v>
      </c>
      <c r="G158" s="163">
        <v>245</v>
      </c>
      <c r="H158" s="164">
        <f t="shared" si="33"/>
        <v>0.45833333333333326</v>
      </c>
      <c r="I158" s="165">
        <f t="shared" si="34"/>
        <v>1.4257425742574257</v>
      </c>
      <c r="J158" s="164">
        <f t="shared" si="35"/>
        <v>4.7250685134934457E-4</v>
      </c>
    </row>
    <row r="159" spans="2:10" x14ac:dyDescent="0.25">
      <c r="B159" s="162" t="s">
        <v>119</v>
      </c>
      <c r="C159" s="163">
        <v>426</v>
      </c>
      <c r="D159" s="163">
        <v>217</v>
      </c>
      <c r="E159" s="163">
        <v>302</v>
      </c>
      <c r="F159" s="163">
        <v>285</v>
      </c>
      <c r="G159" s="163">
        <v>452</v>
      </c>
      <c r="H159" s="164">
        <f t="shared" si="33"/>
        <v>0.5859649122807018</v>
      </c>
      <c r="I159" s="165">
        <f t="shared" si="34"/>
        <v>6.1032863849765251E-2</v>
      </c>
      <c r="J159" s="164">
        <f t="shared" si="35"/>
        <v>8.7172692575470919E-4</v>
      </c>
    </row>
    <row r="160" spans="2:10" x14ac:dyDescent="0.25">
      <c r="B160" s="162" t="s">
        <v>128</v>
      </c>
      <c r="C160" s="163">
        <v>14</v>
      </c>
      <c r="D160" s="163">
        <v>7</v>
      </c>
      <c r="E160" s="163">
        <v>11</v>
      </c>
      <c r="F160" s="163">
        <v>13</v>
      </c>
      <c r="G160" s="163">
        <v>15</v>
      </c>
      <c r="H160" s="164">
        <f t="shared" si="33"/>
        <v>0.15384615384615374</v>
      </c>
      <c r="I160" s="165">
        <f t="shared" si="34"/>
        <v>7.1428571428571397E-2</v>
      </c>
      <c r="J160" s="164">
        <f t="shared" si="35"/>
        <v>2.8928990898939465E-5</v>
      </c>
    </row>
    <row r="161" spans="2:10" x14ac:dyDescent="0.25">
      <c r="B161" s="162" t="s">
        <v>131</v>
      </c>
      <c r="C161" s="163">
        <v>10</v>
      </c>
      <c r="D161" s="163">
        <v>10</v>
      </c>
      <c r="E161" s="163">
        <v>6</v>
      </c>
      <c r="F161" s="163">
        <v>23</v>
      </c>
      <c r="G161" s="163">
        <v>7</v>
      </c>
      <c r="H161" s="164">
        <f t="shared" si="33"/>
        <v>-0.69565217391304346</v>
      </c>
      <c r="I161" s="165">
        <f t="shared" si="34"/>
        <v>-0.30000000000000004</v>
      </c>
      <c r="J161" s="164">
        <f t="shared" si="35"/>
        <v>1.3500195752838416E-5</v>
      </c>
    </row>
    <row r="162" spans="2:10" x14ac:dyDescent="0.25">
      <c r="B162" s="168" t="s">
        <v>145</v>
      </c>
      <c r="C162" s="169">
        <f>C154-SUM(C155:C161)</f>
        <v>1355</v>
      </c>
      <c r="D162" s="169">
        <f>D154-SUM(D155:D161)</f>
        <v>1262</v>
      </c>
      <c r="E162" s="169">
        <f>E154-SUM(E155:E161)</f>
        <v>904</v>
      </c>
      <c r="F162" s="169">
        <f>F154-SUM(F155:F161)</f>
        <v>1455</v>
      </c>
      <c r="G162" s="169">
        <f>G154-SUM(G155:G161)</f>
        <v>1793</v>
      </c>
      <c r="H162" s="170">
        <f t="shared" si="33"/>
        <v>0.23230240549828185</v>
      </c>
      <c r="I162" s="171">
        <f t="shared" si="34"/>
        <v>0.32324723247232479</v>
      </c>
      <c r="J162" s="170">
        <f t="shared" si="35"/>
        <v>3.4579787121198973E-3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9F3CA-EE8D-4A32-81CE-13A70D135DD4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270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52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4363832</v>
      </c>
      <c r="D9" s="176">
        <v>4330865</v>
      </c>
      <c r="E9" s="176">
        <v>1593725</v>
      </c>
      <c r="F9" s="176">
        <v>4116712</v>
      </c>
      <c r="G9" s="176">
        <v>4116712</v>
      </c>
      <c r="H9" s="176">
        <v>4555390</v>
      </c>
      <c r="I9" s="176">
        <v>4846999</v>
      </c>
      <c r="J9" s="177">
        <f>IFERROR(I9/H9-1,"-")</f>
        <v>6.4014058071866442E-2</v>
      </c>
      <c r="K9" s="177">
        <f>IFERROR(I9/D9-1,"-")</f>
        <v>0.11917573048340224</v>
      </c>
      <c r="L9" s="176">
        <f>I9-H9</f>
        <v>291609</v>
      </c>
      <c r="M9" s="176">
        <f>I9-D9</f>
        <v>516134</v>
      </c>
      <c r="N9" s="177">
        <f t="shared" ref="N9:N21" si="0">I9/I$9</f>
        <v>1</v>
      </c>
      <c r="Q9" s="154" t="s">
        <v>68</v>
      </c>
      <c r="R9" s="176">
        <v>252815</v>
      </c>
      <c r="S9" s="176">
        <v>224428</v>
      </c>
      <c r="T9" s="176">
        <v>87336</v>
      </c>
      <c r="U9" s="176">
        <v>226073</v>
      </c>
      <c r="V9" s="176">
        <v>244622</v>
      </c>
      <c r="W9" s="176">
        <v>256066</v>
      </c>
      <c r="X9" s="177">
        <f>IFERROR(W9/V9-1,"-")</f>
        <v>4.6782382614809714E-2</v>
      </c>
      <c r="Y9" s="177">
        <f>IFERROR(W9/S9-1,"-")</f>
        <v>0.14097171475929926</v>
      </c>
      <c r="Z9" s="176">
        <f>W9-V9</f>
        <v>11444</v>
      </c>
      <c r="AA9" s="176">
        <f>W9-S9</f>
        <v>31638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909221</v>
      </c>
      <c r="D10" s="158">
        <v>909501</v>
      </c>
      <c r="E10" s="158">
        <v>389776</v>
      </c>
      <c r="F10" s="158">
        <v>873118</v>
      </c>
      <c r="G10" s="158">
        <v>873118</v>
      </c>
      <c r="H10" s="158">
        <v>913236</v>
      </c>
      <c r="I10" s="158">
        <v>912897</v>
      </c>
      <c r="J10" s="160">
        <f>IFERROR(I10/H10-1,"-")</f>
        <v>-3.7120744254492966E-4</v>
      </c>
      <c r="K10" s="159">
        <f t="shared" ref="K10:K21" si="2">IFERROR(I10/D10-1,"-")</f>
        <v>3.7339156306590571E-3</v>
      </c>
      <c r="L10" s="157">
        <f t="shared" ref="L10:L20" si="3">I10-H10</f>
        <v>-339</v>
      </c>
      <c r="M10" s="158">
        <f t="shared" ref="M10:M21" si="4">I10-D10</f>
        <v>3396</v>
      </c>
      <c r="N10" s="159">
        <f t="shared" si="0"/>
        <v>0.18834272505523522</v>
      </c>
      <c r="Q10" s="157" t="s">
        <v>97</v>
      </c>
      <c r="R10" s="158">
        <v>49146</v>
      </c>
      <c r="S10" s="158">
        <v>40957</v>
      </c>
      <c r="T10" s="158">
        <v>15858</v>
      </c>
      <c r="U10" s="158">
        <v>26334</v>
      </c>
      <c r="V10" s="158">
        <v>28935</v>
      </c>
      <c r="W10" s="158">
        <v>24980</v>
      </c>
      <c r="X10" s="160">
        <f>IFERROR(W10/V10-1,"-")</f>
        <v>-0.13668567478831861</v>
      </c>
      <c r="Y10" s="159">
        <f t="shared" ref="Y10:Y21" si="5">IFERROR(W10/S10-1,"-")</f>
        <v>-0.39009204775740414</v>
      </c>
      <c r="Z10" s="157">
        <f t="shared" ref="Z10:Z20" si="6">W10-V10</f>
        <v>-3955</v>
      </c>
      <c r="AA10" s="158">
        <f t="shared" ref="AA10:AA21" si="7">W10-S10</f>
        <v>-15977</v>
      </c>
      <c r="AB10" s="159">
        <f t="shared" si="1"/>
        <v>9.7552974623729818E-2</v>
      </c>
    </row>
    <row r="11" spans="1:28" x14ac:dyDescent="0.25">
      <c r="A11" s="161" t="s">
        <v>103</v>
      </c>
      <c r="B11" s="162" t="s">
        <v>103</v>
      </c>
      <c r="C11" s="163">
        <v>364420</v>
      </c>
      <c r="D11" s="163">
        <v>349280</v>
      </c>
      <c r="E11" s="163">
        <v>160831</v>
      </c>
      <c r="F11" s="163">
        <v>357801</v>
      </c>
      <c r="G11" s="163">
        <v>357801</v>
      </c>
      <c r="H11" s="163">
        <v>371583</v>
      </c>
      <c r="I11" s="163">
        <v>360702</v>
      </c>
      <c r="J11" s="165">
        <f>IFERROR(I11/H11-1,"-")</f>
        <v>-2.9282825102332488E-2</v>
      </c>
      <c r="K11" s="164">
        <f t="shared" si="2"/>
        <v>3.2701557489693167E-2</v>
      </c>
      <c r="L11" s="162">
        <f t="shared" si="3"/>
        <v>-10881</v>
      </c>
      <c r="M11" s="163">
        <f t="shared" si="4"/>
        <v>11422</v>
      </c>
      <c r="N11" s="164">
        <f t="shared" si="0"/>
        <v>7.4417593236557306E-2</v>
      </c>
      <c r="Q11" s="162" t="s">
        <v>103</v>
      </c>
      <c r="R11" s="163">
        <v>35831</v>
      </c>
      <c r="S11" s="163">
        <v>22725</v>
      </c>
      <c r="T11" s="163">
        <v>10814</v>
      </c>
      <c r="U11" s="163">
        <v>17960</v>
      </c>
      <c r="V11" s="163">
        <v>18744</v>
      </c>
      <c r="W11" s="163">
        <v>15731</v>
      </c>
      <c r="X11" s="165">
        <f>IFERROR(W11/V11-1,"-")</f>
        <v>-0.16074477166026457</v>
      </c>
      <c r="Y11" s="164">
        <f t="shared" si="5"/>
        <v>-0.30776677667766772</v>
      </c>
      <c r="Z11" s="162">
        <f t="shared" si="6"/>
        <v>-3013</v>
      </c>
      <c r="AA11" s="163">
        <f t="shared" si="7"/>
        <v>-6994</v>
      </c>
      <c r="AB11" s="164">
        <f t="shared" si="1"/>
        <v>6.1433380456601031E-2</v>
      </c>
    </row>
    <row r="12" spans="1:28" x14ac:dyDescent="0.25">
      <c r="A12" s="161" t="s">
        <v>100</v>
      </c>
      <c r="B12" s="162" t="s">
        <v>100</v>
      </c>
      <c r="C12" s="163">
        <v>544801</v>
      </c>
      <c r="D12" s="163">
        <v>560221</v>
      </c>
      <c r="E12" s="163">
        <v>228945</v>
      </c>
      <c r="F12" s="163">
        <v>515317</v>
      </c>
      <c r="G12" s="163">
        <v>515317</v>
      </c>
      <c r="H12" s="163">
        <v>541653</v>
      </c>
      <c r="I12" s="163">
        <v>552195</v>
      </c>
      <c r="J12" s="165">
        <f>IFERROR(I12/H12-1,"-")</f>
        <v>1.9462644903656123E-2</v>
      </c>
      <c r="K12" s="164">
        <f t="shared" si="2"/>
        <v>-1.4326489010586863E-2</v>
      </c>
      <c r="L12" s="162">
        <f t="shared" si="3"/>
        <v>10542</v>
      </c>
      <c r="M12" s="163">
        <f t="shared" si="4"/>
        <v>-8026</v>
      </c>
      <c r="N12" s="164">
        <f t="shared" si="0"/>
        <v>0.1139251318186779</v>
      </c>
      <c r="Q12" s="162" t="s">
        <v>100</v>
      </c>
      <c r="R12" s="163">
        <v>13315</v>
      </c>
      <c r="S12" s="163">
        <v>18232</v>
      </c>
      <c r="T12" s="163">
        <v>5044</v>
      </c>
      <c r="U12" s="163">
        <v>8374</v>
      </c>
      <c r="V12" s="163">
        <v>10191</v>
      </c>
      <c r="W12" s="163">
        <v>9249</v>
      </c>
      <c r="X12" s="165">
        <f>IFERROR(W12/V12-1,"-")</f>
        <v>-9.2434501030320915E-2</v>
      </c>
      <c r="Y12" s="164">
        <f t="shared" si="5"/>
        <v>-0.49270513383062742</v>
      </c>
      <c r="Z12" s="162">
        <f t="shared" si="6"/>
        <v>-942</v>
      </c>
      <c r="AA12" s="163">
        <f t="shared" si="7"/>
        <v>-8983</v>
      </c>
      <c r="AB12" s="164">
        <f t="shared" si="1"/>
        <v>3.6119594167128788E-2</v>
      </c>
    </row>
    <row r="13" spans="1:28" x14ac:dyDescent="0.25">
      <c r="A13" s="1"/>
      <c r="B13" s="157" t="s">
        <v>107</v>
      </c>
      <c r="C13" s="158">
        <v>3454611</v>
      </c>
      <c r="D13" s="158">
        <v>3421364</v>
      </c>
      <c r="E13" s="158">
        <v>1203949</v>
      </c>
      <c r="F13" s="158">
        <v>3243594</v>
      </c>
      <c r="G13" s="158">
        <v>3243594</v>
      </c>
      <c r="H13" s="158">
        <v>3642154</v>
      </c>
      <c r="I13" s="158">
        <v>3934102</v>
      </c>
      <c r="J13" s="160">
        <f>IFERROR(I13/H13-1,"-")</f>
        <v>8.0158060312661039E-2</v>
      </c>
      <c r="K13" s="159">
        <f t="shared" si="2"/>
        <v>0.14986362164329781</v>
      </c>
      <c r="L13" s="157">
        <f t="shared" si="3"/>
        <v>291948</v>
      </c>
      <c r="M13" s="158">
        <f t="shared" si="4"/>
        <v>512738</v>
      </c>
      <c r="N13" s="159">
        <f t="shared" si="0"/>
        <v>0.81165727494476481</v>
      </c>
      <c r="Q13" s="157" t="s">
        <v>107</v>
      </c>
      <c r="R13" s="158">
        <v>203669</v>
      </c>
      <c r="S13" s="158">
        <v>183471</v>
      </c>
      <c r="T13" s="158">
        <v>71478</v>
      </c>
      <c r="U13" s="158">
        <v>199739</v>
      </c>
      <c r="V13" s="158">
        <v>215687</v>
      </c>
      <c r="W13" s="158">
        <v>231086</v>
      </c>
      <c r="X13" s="160">
        <f>IFERROR(W13/V13-1,"-")</f>
        <v>7.139512348913013E-2</v>
      </c>
      <c r="Y13" s="159">
        <f t="shared" si="5"/>
        <v>0.25952330341034813</v>
      </c>
      <c r="Z13" s="157">
        <f t="shared" si="6"/>
        <v>15399</v>
      </c>
      <c r="AA13" s="158">
        <f t="shared" si="7"/>
        <v>47615</v>
      </c>
      <c r="AB13" s="159">
        <f t="shared" si="1"/>
        <v>0.9024470253762702</v>
      </c>
    </row>
    <row r="14" spans="1:28" s="56" customFormat="1" x14ac:dyDescent="0.25">
      <c r="B14" s="162" t="s">
        <v>110</v>
      </c>
      <c r="C14" s="163">
        <v>1536069</v>
      </c>
      <c r="D14" s="163">
        <v>1590514</v>
      </c>
      <c r="E14" s="163">
        <v>470686</v>
      </c>
      <c r="F14" s="163">
        <v>1521014</v>
      </c>
      <c r="G14" s="163">
        <v>1521014</v>
      </c>
      <c r="H14" s="163">
        <v>1730415</v>
      </c>
      <c r="I14" s="163">
        <v>1875633</v>
      </c>
      <c r="J14" s="165">
        <f t="shared" ref="J14:J21" si="8">IFERROR(I14/H14-1,"-")</f>
        <v>8.3920909146071976E-2</v>
      </c>
      <c r="K14" s="164">
        <f t="shared" si="2"/>
        <v>0.17926217562372915</v>
      </c>
      <c r="L14" s="162">
        <f t="shared" si="3"/>
        <v>145218</v>
      </c>
      <c r="M14" s="163">
        <f t="shared" si="4"/>
        <v>285119</v>
      </c>
      <c r="N14" s="164">
        <f t="shared" si="0"/>
        <v>0.38696789497996598</v>
      </c>
      <c r="Q14" s="162" t="s">
        <v>110</v>
      </c>
      <c r="R14" s="163">
        <v>106209</v>
      </c>
      <c r="S14" s="163">
        <v>91081</v>
      </c>
      <c r="T14" s="163">
        <v>29452</v>
      </c>
      <c r="U14" s="163">
        <v>86847</v>
      </c>
      <c r="V14" s="163">
        <v>92504</v>
      </c>
      <c r="W14" s="163">
        <v>104620</v>
      </c>
      <c r="X14" s="165">
        <f t="shared" ref="X14:X21" si="9">IFERROR(W14/V14-1,"-")</f>
        <v>0.13097811986508701</v>
      </c>
      <c r="Y14" s="164">
        <f t="shared" si="5"/>
        <v>0.14864790680822559</v>
      </c>
      <c r="Z14" s="162">
        <f t="shared" si="6"/>
        <v>12116</v>
      </c>
      <c r="AA14" s="163">
        <f t="shared" si="7"/>
        <v>13539</v>
      </c>
      <c r="AB14" s="164">
        <f t="shared" si="1"/>
        <v>0.40856654143853538</v>
      </c>
    </row>
    <row r="15" spans="1:28" s="56" customFormat="1" x14ac:dyDescent="0.25">
      <c r="B15" s="162" t="s">
        <v>113</v>
      </c>
      <c r="C15" s="163">
        <v>532853</v>
      </c>
      <c r="D15" s="163">
        <v>455691</v>
      </c>
      <c r="E15" s="163">
        <v>159243</v>
      </c>
      <c r="F15" s="163">
        <v>329839</v>
      </c>
      <c r="G15" s="163">
        <v>329839</v>
      </c>
      <c r="H15" s="163">
        <v>374298</v>
      </c>
      <c r="I15" s="163">
        <v>391353</v>
      </c>
      <c r="J15" s="165">
        <f t="shared" si="8"/>
        <v>4.5565298238302132E-2</v>
      </c>
      <c r="K15" s="164">
        <f t="shared" si="2"/>
        <v>-0.14118777856047193</v>
      </c>
      <c r="L15" s="162">
        <f t="shared" si="3"/>
        <v>17055</v>
      </c>
      <c r="M15" s="163">
        <f t="shared" si="4"/>
        <v>-64338</v>
      </c>
      <c r="N15" s="164">
        <f t="shared" si="0"/>
        <v>8.0741299925995449E-2</v>
      </c>
      <c r="Q15" s="162" t="s">
        <v>113</v>
      </c>
      <c r="R15" s="163">
        <v>13120</v>
      </c>
      <c r="S15" s="163">
        <v>12686</v>
      </c>
      <c r="T15" s="163">
        <v>5377</v>
      </c>
      <c r="U15" s="163">
        <v>13423</v>
      </c>
      <c r="V15" s="163">
        <v>18417</v>
      </c>
      <c r="W15" s="163">
        <v>19208</v>
      </c>
      <c r="X15" s="165">
        <f t="shared" si="9"/>
        <v>4.2949448878753405E-2</v>
      </c>
      <c r="Y15" s="164">
        <f t="shared" si="5"/>
        <v>0.51411004256660875</v>
      </c>
      <c r="Z15" s="162">
        <f t="shared" si="6"/>
        <v>791</v>
      </c>
      <c r="AA15" s="163">
        <f t="shared" si="7"/>
        <v>6522</v>
      </c>
      <c r="AB15" s="164">
        <f t="shared" si="1"/>
        <v>7.5011910991697447E-2</v>
      </c>
    </row>
    <row r="16" spans="1:28" x14ac:dyDescent="0.25">
      <c r="A16" s="1"/>
      <c r="B16" s="162" t="s">
        <v>116</v>
      </c>
      <c r="C16" s="163">
        <v>150445</v>
      </c>
      <c r="D16" s="163">
        <v>151730</v>
      </c>
      <c r="E16" s="163">
        <v>55054</v>
      </c>
      <c r="F16" s="163">
        <v>166671</v>
      </c>
      <c r="G16" s="163">
        <v>166671</v>
      </c>
      <c r="H16" s="163">
        <v>188864</v>
      </c>
      <c r="I16" s="163">
        <v>207728</v>
      </c>
      <c r="J16" s="165">
        <f t="shared" si="8"/>
        <v>9.9881396136902723E-2</v>
      </c>
      <c r="K16" s="164">
        <f t="shared" si="2"/>
        <v>0.36906346800237255</v>
      </c>
      <c r="L16" s="162">
        <f t="shared" si="3"/>
        <v>18864</v>
      </c>
      <c r="M16" s="163">
        <f t="shared" si="4"/>
        <v>55998</v>
      </c>
      <c r="N16" s="164">
        <f t="shared" si="0"/>
        <v>4.2857033805866272E-2</v>
      </c>
      <c r="Q16" s="162" t="s">
        <v>116</v>
      </c>
      <c r="R16" s="163">
        <v>23343</v>
      </c>
      <c r="S16" s="163">
        <v>17850</v>
      </c>
      <c r="T16" s="163">
        <v>5591</v>
      </c>
      <c r="U16" s="163">
        <v>23794</v>
      </c>
      <c r="V16" s="163">
        <v>22158</v>
      </c>
      <c r="W16" s="163">
        <v>22877</v>
      </c>
      <c r="X16" s="165">
        <f t="shared" si="9"/>
        <v>3.2448776965430026E-2</v>
      </c>
      <c r="Y16" s="164">
        <f t="shared" si="5"/>
        <v>0.28162464985994395</v>
      </c>
      <c r="Z16" s="162">
        <f t="shared" si="6"/>
        <v>719</v>
      </c>
      <c r="AA16" s="163">
        <f t="shared" si="7"/>
        <v>5027</v>
      </c>
      <c r="AB16" s="164">
        <f t="shared" si="1"/>
        <v>8.9340248217256488E-2</v>
      </c>
    </row>
    <row r="17" spans="1:28" x14ac:dyDescent="0.25">
      <c r="A17" s="1"/>
      <c r="B17" s="162" t="s">
        <v>123</v>
      </c>
      <c r="C17" s="163">
        <v>140017</v>
      </c>
      <c r="D17" s="163">
        <v>130840</v>
      </c>
      <c r="E17" s="163">
        <v>43938</v>
      </c>
      <c r="F17" s="163">
        <v>164373</v>
      </c>
      <c r="G17" s="163">
        <v>164373</v>
      </c>
      <c r="H17" s="163">
        <v>153800</v>
      </c>
      <c r="I17" s="163">
        <v>158736</v>
      </c>
      <c r="J17" s="165">
        <f t="shared" si="8"/>
        <v>3.2093628088426529E-2</v>
      </c>
      <c r="K17" s="164">
        <f t="shared" si="2"/>
        <v>0.21320697034546021</v>
      </c>
      <c r="L17" s="162">
        <f t="shared" si="3"/>
        <v>4936</v>
      </c>
      <c r="M17" s="163">
        <f t="shared" si="4"/>
        <v>27896</v>
      </c>
      <c r="N17" s="164">
        <f t="shared" si="0"/>
        <v>3.2749336238773727E-2</v>
      </c>
      <c r="Q17" s="162" t="s">
        <v>123</v>
      </c>
      <c r="R17" s="163">
        <v>4353</v>
      </c>
      <c r="S17" s="163">
        <v>3928</v>
      </c>
      <c r="T17" s="163">
        <v>1151</v>
      </c>
      <c r="U17" s="163">
        <v>9497</v>
      </c>
      <c r="V17" s="163">
        <v>8741</v>
      </c>
      <c r="W17" s="163">
        <v>6113</v>
      </c>
      <c r="X17" s="165">
        <f t="shared" si="9"/>
        <v>-0.30065209930213932</v>
      </c>
      <c r="Y17" s="164">
        <f t="shared" si="5"/>
        <v>0.55626272912423635</v>
      </c>
      <c r="Z17" s="162">
        <f t="shared" si="6"/>
        <v>-2628</v>
      </c>
      <c r="AA17" s="163">
        <f t="shared" si="7"/>
        <v>2185</v>
      </c>
      <c r="AB17" s="164">
        <f t="shared" si="1"/>
        <v>2.3872751556239406E-2</v>
      </c>
    </row>
    <row r="18" spans="1:28" x14ac:dyDescent="0.25">
      <c r="A18" s="1"/>
      <c r="B18" s="162" t="s">
        <v>119</v>
      </c>
      <c r="C18" s="163">
        <v>123590</v>
      </c>
      <c r="D18" s="163">
        <v>120803</v>
      </c>
      <c r="E18" s="163">
        <v>58400</v>
      </c>
      <c r="F18" s="163">
        <v>131106</v>
      </c>
      <c r="G18" s="163">
        <v>131106</v>
      </c>
      <c r="H18" s="163">
        <v>132154</v>
      </c>
      <c r="I18" s="163">
        <v>141055</v>
      </c>
      <c r="J18" s="165">
        <f t="shared" si="8"/>
        <v>6.7353239402515142E-2</v>
      </c>
      <c r="K18" s="164">
        <f t="shared" si="2"/>
        <v>0.16764484325720397</v>
      </c>
      <c r="L18" s="162">
        <f t="shared" si="3"/>
        <v>8901</v>
      </c>
      <c r="M18" s="163">
        <f t="shared" si="4"/>
        <v>20252</v>
      </c>
      <c r="N18" s="164">
        <f t="shared" si="0"/>
        <v>2.9101512090264511E-2</v>
      </c>
      <c r="Q18" s="162" t="s">
        <v>119</v>
      </c>
      <c r="R18" s="163">
        <v>4007</v>
      </c>
      <c r="S18" s="163">
        <v>3987</v>
      </c>
      <c r="T18" s="163">
        <v>1867</v>
      </c>
      <c r="U18" s="163">
        <v>4118</v>
      </c>
      <c r="V18" s="163">
        <v>4790</v>
      </c>
      <c r="W18" s="163">
        <v>5320</v>
      </c>
      <c r="X18" s="165">
        <f t="shared" si="9"/>
        <v>0.11064718162839249</v>
      </c>
      <c r="Y18" s="164">
        <f t="shared" si="5"/>
        <v>0.33433659393027337</v>
      </c>
      <c r="Z18" s="162">
        <f t="shared" si="6"/>
        <v>530</v>
      </c>
      <c r="AA18" s="163">
        <f t="shared" si="7"/>
        <v>1333</v>
      </c>
      <c r="AB18" s="164">
        <f t="shared" si="1"/>
        <v>2.0775893714901628E-2</v>
      </c>
    </row>
    <row r="19" spans="1:28" x14ac:dyDescent="0.25">
      <c r="A19" s="1"/>
      <c r="B19" s="162" t="s">
        <v>128</v>
      </c>
      <c r="C19" s="163">
        <v>57088</v>
      </c>
      <c r="D19" s="163">
        <v>63996</v>
      </c>
      <c r="E19" s="163">
        <v>35659</v>
      </c>
      <c r="F19" s="163">
        <v>46950</v>
      </c>
      <c r="G19" s="163">
        <v>46950</v>
      </c>
      <c r="H19" s="163">
        <v>56688</v>
      </c>
      <c r="I19" s="163">
        <v>53832</v>
      </c>
      <c r="J19" s="165">
        <f t="shared" si="8"/>
        <v>-5.038103302286201E-2</v>
      </c>
      <c r="K19" s="164">
        <f t="shared" si="2"/>
        <v>-0.15882242640165012</v>
      </c>
      <c r="L19" s="162">
        <f t="shared" si="3"/>
        <v>-2856</v>
      </c>
      <c r="M19" s="163">
        <f t="shared" si="4"/>
        <v>-10164</v>
      </c>
      <c r="N19" s="164">
        <f t="shared" si="0"/>
        <v>1.1106253580823929E-2</v>
      </c>
      <c r="Q19" s="162" t="s">
        <v>128</v>
      </c>
      <c r="R19" s="163">
        <v>1778</v>
      </c>
      <c r="S19" s="163">
        <v>1934</v>
      </c>
      <c r="T19" s="163">
        <v>2361</v>
      </c>
      <c r="U19" s="163">
        <v>2451</v>
      </c>
      <c r="V19" s="163">
        <v>2781</v>
      </c>
      <c r="W19" s="163">
        <v>2573</v>
      </c>
      <c r="X19" s="165">
        <f t="shared" si="9"/>
        <v>-7.4793239841783543E-2</v>
      </c>
      <c r="Y19" s="164">
        <f t="shared" si="5"/>
        <v>0.33040330920372285</v>
      </c>
      <c r="Z19" s="162">
        <f t="shared" si="6"/>
        <v>-208</v>
      </c>
      <c r="AA19" s="163">
        <f t="shared" si="7"/>
        <v>639</v>
      </c>
      <c r="AB19" s="164">
        <f t="shared" si="1"/>
        <v>1.0048190700834941E-2</v>
      </c>
    </row>
    <row r="20" spans="1:28" x14ac:dyDescent="0.25">
      <c r="A20" s="161" t="s">
        <v>144</v>
      </c>
      <c r="B20" s="162" t="s">
        <v>131</v>
      </c>
      <c r="C20" s="163">
        <v>93423</v>
      </c>
      <c r="D20" s="163">
        <v>79997</v>
      </c>
      <c r="E20" s="163">
        <v>51838</v>
      </c>
      <c r="F20" s="163">
        <v>35491</v>
      </c>
      <c r="G20" s="163">
        <v>35491</v>
      </c>
      <c r="H20" s="163">
        <v>51425</v>
      </c>
      <c r="I20" s="163">
        <v>54282</v>
      </c>
      <c r="J20" s="165">
        <f t="shared" si="8"/>
        <v>5.5556635877491489E-2</v>
      </c>
      <c r="K20" s="164">
        <f t="shared" si="2"/>
        <v>-0.32144955435828848</v>
      </c>
      <c r="L20" s="162">
        <f t="shared" si="3"/>
        <v>2857</v>
      </c>
      <c r="M20" s="163">
        <f t="shared" si="4"/>
        <v>-25715</v>
      </c>
      <c r="N20" s="164">
        <f t="shared" si="0"/>
        <v>1.119909453251383E-2</v>
      </c>
      <c r="Q20" s="162" t="s">
        <v>131</v>
      </c>
      <c r="R20" s="163">
        <v>8616</v>
      </c>
      <c r="S20" s="163">
        <v>5563</v>
      </c>
      <c r="T20" s="163">
        <v>4703</v>
      </c>
      <c r="U20" s="163">
        <v>1164</v>
      </c>
      <c r="V20" s="163">
        <v>2087</v>
      </c>
      <c r="W20" s="163">
        <v>1892</v>
      </c>
      <c r="X20" s="165">
        <f t="shared" si="9"/>
        <v>-9.3435553425970319E-2</v>
      </c>
      <c r="Y20" s="164">
        <f t="shared" si="5"/>
        <v>-0.65989573970879023</v>
      </c>
      <c r="Z20" s="162">
        <f t="shared" si="6"/>
        <v>-195</v>
      </c>
      <c r="AA20" s="163">
        <f t="shared" si="7"/>
        <v>-3671</v>
      </c>
      <c r="AB20" s="164">
        <f t="shared" si="1"/>
        <v>7.3887200956003528E-3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821126</v>
      </c>
      <c r="D21" s="169">
        <f t="shared" si="10"/>
        <v>827793</v>
      </c>
      <c r="E21" s="169">
        <f t="shared" si="10"/>
        <v>329131</v>
      </c>
      <c r="F21" s="169">
        <f t="shared" ref="F21" si="11">F13-SUM(F14:F20)</f>
        <v>848150</v>
      </c>
      <c r="G21" s="169">
        <f t="shared" si="10"/>
        <v>848150</v>
      </c>
      <c r="H21" s="169">
        <f t="shared" si="10"/>
        <v>954510</v>
      </c>
      <c r="I21" s="169">
        <f t="shared" si="10"/>
        <v>1051483</v>
      </c>
      <c r="J21" s="171">
        <f t="shared" si="8"/>
        <v>0.10159453541607744</v>
      </c>
      <c r="K21" s="170">
        <f t="shared" si="2"/>
        <v>0.27022456097116065</v>
      </c>
      <c r="L21" s="168">
        <f>I21-H21</f>
        <v>96973</v>
      </c>
      <c r="M21" s="169">
        <f t="shared" si="4"/>
        <v>223690</v>
      </c>
      <c r="N21" s="170">
        <f t="shared" si="0"/>
        <v>0.21693484979056113</v>
      </c>
      <c r="Q21" s="168" t="s">
        <v>145</v>
      </c>
      <c r="R21" s="169">
        <f t="shared" ref="R21:W21" si="12">R13-SUM(R14:R20)</f>
        <v>42243</v>
      </c>
      <c r="S21" s="169">
        <f t="shared" si="12"/>
        <v>46442</v>
      </c>
      <c r="T21" s="169">
        <f t="shared" si="12"/>
        <v>20976</v>
      </c>
      <c r="U21" s="169">
        <f t="shared" si="12"/>
        <v>58445</v>
      </c>
      <c r="V21" s="169">
        <f t="shared" si="12"/>
        <v>64209</v>
      </c>
      <c r="W21" s="169">
        <f t="shared" si="12"/>
        <v>68483</v>
      </c>
      <c r="X21" s="171">
        <f t="shared" si="9"/>
        <v>6.6563877338067901E-2</v>
      </c>
      <c r="Y21" s="170">
        <f t="shared" si="5"/>
        <v>0.47459196417036309</v>
      </c>
      <c r="Z21" s="168">
        <f>W21-V21</f>
        <v>4274</v>
      </c>
      <c r="AA21" s="169">
        <f t="shared" si="7"/>
        <v>22041</v>
      </c>
      <c r="AB21" s="170">
        <f t="shared" si="1"/>
        <v>0.26744276866120453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1545340</v>
      </c>
      <c r="D23" s="176">
        <v>1604718</v>
      </c>
      <c r="E23" s="176">
        <v>541906</v>
      </c>
      <c r="F23" s="176">
        <v>1558686</v>
      </c>
      <c r="G23" s="176">
        <v>1558686</v>
      </c>
      <c r="H23" s="176">
        <v>1686480</v>
      </c>
      <c r="I23" s="176">
        <v>1747927</v>
      </c>
      <c r="J23" s="177">
        <f>IFERROR(I23/H23-1,"-")</f>
        <v>3.6435060006640985E-2</v>
      </c>
      <c r="K23" s="177">
        <f>IFERROR(I23/D23-1,"-")</f>
        <v>8.9242471262863665E-2</v>
      </c>
      <c r="L23" s="176">
        <f>I23-H23</f>
        <v>61447</v>
      </c>
      <c r="M23" s="176">
        <f>I23-D23</f>
        <v>143209</v>
      </c>
      <c r="N23" s="177">
        <f t="shared" ref="N23:N35" si="13">I23/I$9</f>
        <v>0.36062045814327587</v>
      </c>
    </row>
    <row r="24" spans="1:28" x14ac:dyDescent="0.25">
      <c r="A24" s="1" t="s">
        <v>96</v>
      </c>
      <c r="B24" s="157" t="s">
        <v>97</v>
      </c>
      <c r="C24" s="158">
        <v>169509</v>
      </c>
      <c r="D24" s="158">
        <v>203129</v>
      </c>
      <c r="E24" s="158">
        <v>84333</v>
      </c>
      <c r="F24" s="158">
        <v>189098</v>
      </c>
      <c r="G24" s="158">
        <v>189098</v>
      </c>
      <c r="H24" s="158">
        <v>165418</v>
      </c>
      <c r="I24" s="158">
        <v>148493</v>
      </c>
      <c r="J24" s="160">
        <f>IFERROR(I24/H24-1,"-")</f>
        <v>-0.10231655563481601</v>
      </c>
      <c r="K24" s="159">
        <f t="shared" ref="K24:K35" si="14">IFERROR(I24/D24-1,"-")</f>
        <v>-0.26897193409114406</v>
      </c>
      <c r="L24" s="157">
        <f t="shared" ref="L24:L34" si="15">I24-H24</f>
        <v>-16925</v>
      </c>
      <c r="M24" s="158">
        <f t="shared" ref="M24:M35" si="16">I24-D24</f>
        <v>-54636</v>
      </c>
      <c r="N24" s="159">
        <f t="shared" si="13"/>
        <v>3.0636069865085592E-2</v>
      </c>
    </row>
    <row r="25" spans="1:28" x14ac:dyDescent="0.25">
      <c r="A25" s="161" t="s">
        <v>103</v>
      </c>
      <c r="B25" s="162" t="s">
        <v>103</v>
      </c>
      <c r="C25" s="163">
        <v>78465</v>
      </c>
      <c r="D25" s="163">
        <v>102461</v>
      </c>
      <c r="E25" s="163">
        <v>45984</v>
      </c>
      <c r="F25" s="163">
        <v>78369</v>
      </c>
      <c r="G25" s="163">
        <v>78369</v>
      </c>
      <c r="H25" s="163">
        <v>68127</v>
      </c>
      <c r="I25" s="163">
        <v>55552</v>
      </c>
      <c r="J25" s="165">
        <f>IFERROR(I25/H25-1,"-")</f>
        <v>-0.18458173704992142</v>
      </c>
      <c r="K25" s="164">
        <f t="shared" si="14"/>
        <v>-0.45782297654717408</v>
      </c>
      <c r="L25" s="162">
        <f t="shared" si="15"/>
        <v>-12575</v>
      </c>
      <c r="M25" s="163">
        <f t="shared" si="16"/>
        <v>-46909</v>
      </c>
      <c r="N25" s="164">
        <f t="shared" si="13"/>
        <v>1.1461112329505328E-2</v>
      </c>
    </row>
    <row r="26" spans="1:28" x14ac:dyDescent="0.25">
      <c r="A26" s="161" t="s">
        <v>100</v>
      </c>
      <c r="B26" s="162" t="s">
        <v>100</v>
      </c>
      <c r="C26" s="163">
        <v>91044</v>
      </c>
      <c r="D26" s="163">
        <v>100668</v>
      </c>
      <c r="E26" s="163">
        <v>38349</v>
      </c>
      <c r="F26" s="163">
        <v>110729</v>
      </c>
      <c r="G26" s="163">
        <v>110729</v>
      </c>
      <c r="H26" s="163">
        <v>97291</v>
      </c>
      <c r="I26" s="163">
        <v>92941</v>
      </c>
      <c r="J26" s="165">
        <f>IFERROR(I26/H26-1,"-")</f>
        <v>-4.4711227143312327E-2</v>
      </c>
      <c r="K26" s="164">
        <f t="shared" si="14"/>
        <v>-7.6757261493225259E-2</v>
      </c>
      <c r="L26" s="162">
        <f t="shared" si="15"/>
        <v>-4350</v>
      </c>
      <c r="M26" s="163">
        <f t="shared" si="16"/>
        <v>-7727</v>
      </c>
      <c r="N26" s="164">
        <f t="shared" si="13"/>
        <v>1.9174957535580264E-2</v>
      </c>
    </row>
    <row r="27" spans="1:28" x14ac:dyDescent="0.25">
      <c r="A27" s="1"/>
      <c r="B27" s="157" t="s">
        <v>107</v>
      </c>
      <c r="C27" s="158">
        <v>1375831</v>
      </c>
      <c r="D27" s="158">
        <v>1401589</v>
      </c>
      <c r="E27" s="158">
        <v>457573</v>
      </c>
      <c r="F27" s="158">
        <v>1369588</v>
      </c>
      <c r="G27" s="158">
        <v>1369588</v>
      </c>
      <c r="H27" s="158">
        <v>1521062</v>
      </c>
      <c r="I27" s="158">
        <v>1599434</v>
      </c>
      <c r="J27" s="160">
        <f>IFERROR(I27/H27-1,"-")</f>
        <v>5.1524526942360094E-2</v>
      </c>
      <c r="K27" s="159">
        <f t="shared" si="14"/>
        <v>0.141157643217805</v>
      </c>
      <c r="L27" s="157">
        <f t="shared" si="15"/>
        <v>78372</v>
      </c>
      <c r="M27" s="158">
        <f t="shared" si="16"/>
        <v>197845</v>
      </c>
      <c r="N27" s="159">
        <f t="shared" si="13"/>
        <v>0.32998438827819027</v>
      </c>
    </row>
    <row r="28" spans="1:28" s="56" customFormat="1" x14ac:dyDescent="0.25">
      <c r="B28" s="162" t="s">
        <v>110</v>
      </c>
      <c r="C28" s="163">
        <v>662692</v>
      </c>
      <c r="D28" s="163">
        <v>696493</v>
      </c>
      <c r="E28" s="163">
        <v>200687</v>
      </c>
      <c r="F28" s="163">
        <v>695780</v>
      </c>
      <c r="G28" s="163">
        <v>695780</v>
      </c>
      <c r="H28" s="163">
        <v>795063</v>
      </c>
      <c r="I28" s="163">
        <v>841957</v>
      </c>
      <c r="J28" s="165">
        <f t="shared" ref="J28:J35" si="17">IFERROR(I28/H28-1,"-")</f>
        <v>5.8981489517182961E-2</v>
      </c>
      <c r="K28" s="164">
        <f t="shared" si="14"/>
        <v>0.20885206312195526</v>
      </c>
      <c r="L28" s="162">
        <f t="shared" si="15"/>
        <v>46894</v>
      </c>
      <c r="M28" s="163">
        <f t="shared" si="16"/>
        <v>145464</v>
      </c>
      <c r="N28" s="164">
        <f t="shared" si="13"/>
        <v>0.17370686480438721</v>
      </c>
    </row>
    <row r="29" spans="1:28" s="56" customFormat="1" x14ac:dyDescent="0.25">
      <c r="B29" s="162" t="s">
        <v>113</v>
      </c>
      <c r="C29" s="163">
        <v>204735</v>
      </c>
      <c r="D29" s="163">
        <v>188741</v>
      </c>
      <c r="E29" s="163">
        <v>58756</v>
      </c>
      <c r="F29" s="163">
        <v>149604</v>
      </c>
      <c r="G29" s="163">
        <v>149604</v>
      </c>
      <c r="H29" s="163">
        <v>161991</v>
      </c>
      <c r="I29" s="163">
        <v>162623</v>
      </c>
      <c r="J29" s="165">
        <f t="shared" si="17"/>
        <v>3.9014513151964803E-3</v>
      </c>
      <c r="K29" s="164">
        <f t="shared" si="14"/>
        <v>-0.13838010819058921</v>
      </c>
      <c r="L29" s="162">
        <f t="shared" si="15"/>
        <v>632</v>
      </c>
      <c r="M29" s="163">
        <f t="shared" si="16"/>
        <v>-26118</v>
      </c>
      <c r="N29" s="164">
        <f t="shared" si="13"/>
        <v>3.3551275748148493E-2</v>
      </c>
    </row>
    <row r="30" spans="1:28" x14ac:dyDescent="0.25">
      <c r="A30" s="1"/>
      <c r="B30" s="162" t="s">
        <v>116</v>
      </c>
      <c r="C30" s="163">
        <v>45281</v>
      </c>
      <c r="D30" s="163">
        <v>48834</v>
      </c>
      <c r="E30" s="163">
        <v>19382</v>
      </c>
      <c r="F30" s="163">
        <v>55841</v>
      </c>
      <c r="G30" s="163">
        <v>55841</v>
      </c>
      <c r="H30" s="163">
        <v>59248</v>
      </c>
      <c r="I30" s="163">
        <v>55398</v>
      </c>
      <c r="J30" s="165">
        <f t="shared" si="17"/>
        <v>-6.4981096408317618E-2</v>
      </c>
      <c r="K30" s="164">
        <f t="shared" si="14"/>
        <v>0.13441454724167579</v>
      </c>
      <c r="L30" s="162">
        <f t="shared" si="15"/>
        <v>-3850</v>
      </c>
      <c r="M30" s="163">
        <f t="shared" si="16"/>
        <v>6564</v>
      </c>
      <c r="N30" s="164">
        <f t="shared" si="13"/>
        <v>1.1429340092704784E-2</v>
      </c>
    </row>
    <row r="31" spans="1:28" x14ac:dyDescent="0.25">
      <c r="A31" s="1"/>
      <c r="B31" s="162" t="s">
        <v>123</v>
      </c>
      <c r="C31" s="163">
        <v>62640</v>
      </c>
      <c r="D31" s="163">
        <v>58080</v>
      </c>
      <c r="E31" s="163">
        <v>18863</v>
      </c>
      <c r="F31" s="163">
        <v>75459</v>
      </c>
      <c r="G31" s="163">
        <v>75459</v>
      </c>
      <c r="H31" s="163">
        <v>67581</v>
      </c>
      <c r="I31" s="163">
        <v>65766</v>
      </c>
      <c r="J31" s="165">
        <f t="shared" si="17"/>
        <v>-2.6856660895813955E-2</v>
      </c>
      <c r="K31" s="164">
        <f t="shared" si="14"/>
        <v>0.13233471074380154</v>
      </c>
      <c r="L31" s="162">
        <f t="shared" si="15"/>
        <v>-1815</v>
      </c>
      <c r="M31" s="163">
        <f t="shared" si="16"/>
        <v>7686</v>
      </c>
      <c r="N31" s="164">
        <f t="shared" si="13"/>
        <v>1.3568395619640111E-2</v>
      </c>
    </row>
    <row r="32" spans="1:28" x14ac:dyDescent="0.25">
      <c r="A32" s="1"/>
      <c r="B32" s="162" t="s">
        <v>119</v>
      </c>
      <c r="C32" s="163">
        <v>64492</v>
      </c>
      <c r="D32" s="163">
        <v>63720</v>
      </c>
      <c r="E32" s="163">
        <v>28388</v>
      </c>
      <c r="F32" s="163">
        <v>74967</v>
      </c>
      <c r="G32" s="163">
        <v>74967</v>
      </c>
      <c r="H32" s="163">
        <v>69996</v>
      </c>
      <c r="I32" s="163">
        <v>73042</v>
      </c>
      <c r="J32" s="165">
        <f t="shared" si="17"/>
        <v>4.3516772386993585E-2</v>
      </c>
      <c r="K32" s="164">
        <f t="shared" si="14"/>
        <v>0.14629629629629637</v>
      </c>
      <c r="L32" s="162">
        <f t="shared" si="15"/>
        <v>3046</v>
      </c>
      <c r="M32" s="163">
        <f t="shared" si="16"/>
        <v>9322</v>
      </c>
      <c r="N32" s="164">
        <f t="shared" si="13"/>
        <v>1.5069530651852826E-2</v>
      </c>
    </row>
    <row r="33" spans="1:14" x14ac:dyDescent="0.25">
      <c r="A33" s="1"/>
      <c r="B33" s="162" t="s">
        <v>128</v>
      </c>
      <c r="C33" s="163">
        <v>23368</v>
      </c>
      <c r="D33" s="163">
        <v>27317</v>
      </c>
      <c r="E33" s="163">
        <v>14172</v>
      </c>
      <c r="F33" s="163">
        <v>17870</v>
      </c>
      <c r="G33" s="163">
        <v>17870</v>
      </c>
      <c r="H33" s="163">
        <v>20459</v>
      </c>
      <c r="I33" s="163">
        <v>20390</v>
      </c>
      <c r="J33" s="165">
        <f t="shared" si="17"/>
        <v>-3.3725988562490761E-3</v>
      </c>
      <c r="K33" s="164">
        <f t="shared" si="14"/>
        <v>-0.2535783577991727</v>
      </c>
      <c r="L33" s="162">
        <f t="shared" si="15"/>
        <v>-69</v>
      </c>
      <c r="M33" s="163">
        <f t="shared" si="16"/>
        <v>-6927</v>
      </c>
      <c r="N33" s="164">
        <f t="shared" si="13"/>
        <v>4.2067266776824172E-3</v>
      </c>
    </row>
    <row r="34" spans="1:14" x14ac:dyDescent="0.25">
      <c r="A34" s="161" t="s">
        <v>144</v>
      </c>
      <c r="B34" s="162" t="s">
        <v>131</v>
      </c>
      <c r="C34" s="163">
        <v>28820</v>
      </c>
      <c r="D34" s="163">
        <v>25915</v>
      </c>
      <c r="E34" s="163">
        <v>16095</v>
      </c>
      <c r="F34" s="163">
        <v>11287</v>
      </c>
      <c r="G34" s="163">
        <v>11287</v>
      </c>
      <c r="H34" s="163">
        <v>18231</v>
      </c>
      <c r="I34" s="163">
        <v>18052</v>
      </c>
      <c r="J34" s="165">
        <f t="shared" si="17"/>
        <v>-9.8184411167790975E-3</v>
      </c>
      <c r="K34" s="164">
        <f t="shared" si="14"/>
        <v>-0.30341501061161491</v>
      </c>
      <c r="L34" s="162">
        <f t="shared" si="15"/>
        <v>-179</v>
      </c>
      <c r="M34" s="163">
        <f t="shared" si="16"/>
        <v>-7863</v>
      </c>
      <c r="N34" s="164">
        <f t="shared" si="13"/>
        <v>3.7243663553468858E-3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283803</v>
      </c>
      <c r="D35" s="169">
        <f t="shared" si="18"/>
        <v>292489</v>
      </c>
      <c r="E35" s="169">
        <f t="shared" si="18"/>
        <v>101230</v>
      </c>
      <c r="F35" s="169">
        <f t="shared" ref="F35" si="19">F27-SUM(F28:F34)</f>
        <v>288780</v>
      </c>
      <c r="G35" s="169">
        <f t="shared" si="18"/>
        <v>288780</v>
      </c>
      <c r="H35" s="169">
        <f t="shared" si="18"/>
        <v>328493</v>
      </c>
      <c r="I35" s="169">
        <f t="shared" si="18"/>
        <v>362206</v>
      </c>
      <c r="J35" s="171">
        <f t="shared" si="17"/>
        <v>0.10262927977156289</v>
      </c>
      <c r="K35" s="170">
        <f t="shared" si="14"/>
        <v>0.23835768182735073</v>
      </c>
      <c r="L35" s="168">
        <f>I35-H35</f>
        <v>33713</v>
      </c>
      <c r="M35" s="169">
        <f t="shared" si="16"/>
        <v>69717</v>
      </c>
      <c r="N35" s="170">
        <f t="shared" si="13"/>
        <v>7.4727888328427555E-2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1200232</v>
      </c>
      <c r="D37" s="176">
        <v>1188723</v>
      </c>
      <c r="E37" s="176">
        <v>382043</v>
      </c>
      <c r="F37" s="176">
        <v>1092077</v>
      </c>
      <c r="G37" s="176">
        <v>1092077</v>
      </c>
      <c r="H37" s="176">
        <v>1177799</v>
      </c>
      <c r="I37" s="176">
        <v>1245078</v>
      </c>
      <c r="J37" s="177">
        <f>IFERROR(I37/H37-1,"-")</f>
        <v>5.7122649959797878E-2</v>
      </c>
      <c r="K37" s="177">
        <f>IFERROR(I37/D37-1,"-")</f>
        <v>4.7408016838237366E-2</v>
      </c>
      <c r="L37" s="176">
        <f>I37-H37</f>
        <v>67279</v>
      </c>
      <c r="M37" s="176">
        <f>I37-D37</f>
        <v>56355</v>
      </c>
      <c r="N37" s="177">
        <f t="shared" ref="N37:N49" si="20">I37/I$9</f>
        <v>0.25687605877368658</v>
      </c>
    </row>
    <row r="38" spans="1:14" x14ac:dyDescent="0.25">
      <c r="A38" s="1" t="s">
        <v>96</v>
      </c>
      <c r="B38" s="157" t="s">
        <v>97</v>
      </c>
      <c r="C38" s="158">
        <v>120104</v>
      </c>
      <c r="D38" s="158">
        <v>111701</v>
      </c>
      <c r="E38" s="158">
        <v>39466</v>
      </c>
      <c r="F38" s="158">
        <v>108654</v>
      </c>
      <c r="G38" s="158">
        <v>108654</v>
      </c>
      <c r="H38" s="158">
        <v>105007</v>
      </c>
      <c r="I38" s="158">
        <v>102258</v>
      </c>
      <c r="J38" s="160">
        <f>IFERROR(I38/H38-1,"-")</f>
        <v>-2.6179207100479052E-2</v>
      </c>
      <c r="K38" s="159">
        <f t="shared" ref="K38:K49" si="21">IFERROR(I38/D38-1,"-")</f>
        <v>-8.4538186766456858E-2</v>
      </c>
      <c r="L38" s="157">
        <f t="shared" ref="L38:L48" si="22">I38-H38</f>
        <v>-2749</v>
      </c>
      <c r="M38" s="158">
        <f t="shared" ref="M38:M49" si="23">I38-D38</f>
        <v>-9443</v>
      </c>
      <c r="N38" s="159">
        <f t="shared" si="20"/>
        <v>2.1097177862013174E-2</v>
      </c>
    </row>
    <row r="39" spans="1:14" x14ac:dyDescent="0.25">
      <c r="A39" s="161" t="s">
        <v>103</v>
      </c>
      <c r="B39" s="162" t="s">
        <v>103</v>
      </c>
      <c r="C39" s="163">
        <v>38835</v>
      </c>
      <c r="D39" s="163">
        <v>44390</v>
      </c>
      <c r="E39" s="163">
        <v>17920</v>
      </c>
      <c r="F39" s="163">
        <v>43342</v>
      </c>
      <c r="G39" s="163">
        <v>43342</v>
      </c>
      <c r="H39" s="163">
        <v>45406</v>
      </c>
      <c r="I39" s="163">
        <v>46459</v>
      </c>
      <c r="J39" s="165">
        <f>IFERROR(I39/H39-1,"-")</f>
        <v>2.3190767739946327E-2</v>
      </c>
      <c r="K39" s="164">
        <f t="shared" si="21"/>
        <v>4.660959675602605E-2</v>
      </c>
      <c r="L39" s="162">
        <f t="shared" si="22"/>
        <v>1053</v>
      </c>
      <c r="M39" s="163">
        <f t="shared" si="23"/>
        <v>2069</v>
      </c>
      <c r="N39" s="164">
        <f t="shared" si="20"/>
        <v>9.5851061656913889E-3</v>
      </c>
    </row>
    <row r="40" spans="1:14" x14ac:dyDescent="0.25">
      <c r="A40" s="161" t="s">
        <v>100</v>
      </c>
      <c r="B40" s="162" t="s">
        <v>100</v>
      </c>
      <c r="C40" s="163">
        <v>81269</v>
      </c>
      <c r="D40" s="163">
        <v>67311</v>
      </c>
      <c r="E40" s="163">
        <v>21546</v>
      </c>
      <c r="F40" s="163">
        <v>65312</v>
      </c>
      <c r="G40" s="163">
        <v>65312</v>
      </c>
      <c r="H40" s="163">
        <v>59601</v>
      </c>
      <c r="I40" s="163">
        <v>55799</v>
      </c>
      <c r="J40" s="165">
        <f>IFERROR(I40/H40-1,"-")</f>
        <v>-6.3790875992013607E-2</v>
      </c>
      <c r="K40" s="164">
        <f t="shared" si="21"/>
        <v>-0.1710270238148297</v>
      </c>
      <c r="L40" s="162">
        <f t="shared" si="22"/>
        <v>-3802</v>
      </c>
      <c r="M40" s="163">
        <f t="shared" si="23"/>
        <v>-11512</v>
      </c>
      <c r="N40" s="164">
        <f t="shared" si="20"/>
        <v>1.1512071696321785E-2</v>
      </c>
    </row>
    <row r="41" spans="1:14" x14ac:dyDescent="0.25">
      <c r="A41" s="1"/>
      <c r="B41" s="157" t="s">
        <v>107</v>
      </c>
      <c r="C41" s="158">
        <v>1080128</v>
      </c>
      <c r="D41" s="158">
        <v>1077022</v>
      </c>
      <c r="E41" s="158">
        <v>342577</v>
      </c>
      <c r="F41" s="158">
        <v>983423</v>
      </c>
      <c r="G41" s="158">
        <v>983423</v>
      </c>
      <c r="H41" s="158">
        <v>1072792</v>
      </c>
      <c r="I41" s="158">
        <v>1142820</v>
      </c>
      <c r="J41" s="160">
        <f>IFERROR(I41/H41-1,"-")</f>
        <v>6.5276400271441215E-2</v>
      </c>
      <c r="K41" s="159">
        <f t="shared" si="21"/>
        <v>6.1092531071788692E-2</v>
      </c>
      <c r="L41" s="157">
        <f t="shared" si="22"/>
        <v>70028</v>
      </c>
      <c r="M41" s="158">
        <f t="shared" si="23"/>
        <v>65798</v>
      </c>
      <c r="N41" s="159">
        <f t="shared" si="20"/>
        <v>0.2357788809116734</v>
      </c>
    </row>
    <row r="42" spans="1:14" s="56" customFormat="1" x14ac:dyDescent="0.25">
      <c r="B42" s="162" t="s">
        <v>110</v>
      </c>
      <c r="C42" s="163">
        <v>568133</v>
      </c>
      <c r="D42" s="163">
        <v>605142</v>
      </c>
      <c r="E42" s="163">
        <v>153858</v>
      </c>
      <c r="F42" s="163">
        <v>514059</v>
      </c>
      <c r="G42" s="163">
        <v>514059</v>
      </c>
      <c r="H42" s="163">
        <v>574197</v>
      </c>
      <c r="I42" s="163">
        <v>622655</v>
      </c>
      <c r="J42" s="165">
        <f t="shared" ref="J42:J49" si="24">IFERROR(I42/H42-1,"-")</f>
        <v>8.4392638763351346E-2</v>
      </c>
      <c r="K42" s="164">
        <f t="shared" si="21"/>
        <v>2.8940314835195657E-2</v>
      </c>
      <c r="L42" s="162">
        <f t="shared" si="22"/>
        <v>48458</v>
      </c>
      <c r="M42" s="163">
        <f t="shared" si="23"/>
        <v>17513</v>
      </c>
      <c r="N42" s="164">
        <f t="shared" si="20"/>
        <v>0.12846196172105667</v>
      </c>
    </row>
    <row r="43" spans="1:14" s="56" customFormat="1" x14ac:dyDescent="0.25">
      <c r="B43" s="162" t="s">
        <v>113</v>
      </c>
      <c r="C43" s="163">
        <v>67273</v>
      </c>
      <c r="D43" s="163">
        <v>48943</v>
      </c>
      <c r="E43" s="163">
        <v>16868</v>
      </c>
      <c r="F43" s="163">
        <v>32483</v>
      </c>
      <c r="G43" s="163">
        <v>32483</v>
      </c>
      <c r="H43" s="163">
        <v>38538</v>
      </c>
      <c r="I43" s="163">
        <v>37501</v>
      </c>
      <c r="J43" s="165">
        <f t="shared" si="24"/>
        <v>-2.6908505890290146E-2</v>
      </c>
      <c r="K43" s="164">
        <f t="shared" si="21"/>
        <v>-0.23378215475144559</v>
      </c>
      <c r="L43" s="162">
        <f t="shared" si="22"/>
        <v>-1037</v>
      </c>
      <c r="M43" s="163">
        <f t="shared" si="23"/>
        <v>-11442</v>
      </c>
      <c r="N43" s="164">
        <f t="shared" si="20"/>
        <v>7.736952287384421E-3</v>
      </c>
    </row>
    <row r="44" spans="1:14" x14ac:dyDescent="0.25">
      <c r="A44" s="1"/>
      <c r="B44" s="162" t="s">
        <v>116</v>
      </c>
      <c r="C44" s="163">
        <v>22300</v>
      </c>
      <c r="D44" s="163">
        <v>22209</v>
      </c>
      <c r="E44" s="163">
        <v>8537</v>
      </c>
      <c r="F44" s="163">
        <v>23461</v>
      </c>
      <c r="G44" s="163">
        <v>23461</v>
      </c>
      <c r="H44" s="163">
        <v>26431</v>
      </c>
      <c r="I44" s="163">
        <v>27080</v>
      </c>
      <c r="J44" s="165">
        <f t="shared" si="24"/>
        <v>2.4554500397260703E-2</v>
      </c>
      <c r="K44" s="164">
        <f t="shared" si="21"/>
        <v>0.2193254986717097</v>
      </c>
      <c r="L44" s="162">
        <f t="shared" si="22"/>
        <v>649</v>
      </c>
      <c r="M44" s="163">
        <f t="shared" si="23"/>
        <v>4871</v>
      </c>
      <c r="N44" s="164">
        <f t="shared" si="20"/>
        <v>5.5869621594722835E-3</v>
      </c>
    </row>
    <row r="45" spans="1:14" x14ac:dyDescent="0.25">
      <c r="A45" s="1"/>
      <c r="B45" s="162" t="s">
        <v>123</v>
      </c>
      <c r="C45" s="163">
        <v>53930</v>
      </c>
      <c r="D45" s="163">
        <v>52093</v>
      </c>
      <c r="E45" s="163">
        <v>15231</v>
      </c>
      <c r="F45" s="163">
        <v>56761</v>
      </c>
      <c r="G45" s="163">
        <v>56761</v>
      </c>
      <c r="H45" s="163">
        <v>53124</v>
      </c>
      <c r="I45" s="163">
        <v>54019</v>
      </c>
      <c r="J45" s="165">
        <f t="shared" si="24"/>
        <v>1.6847375950606036E-2</v>
      </c>
      <c r="K45" s="164">
        <f t="shared" si="21"/>
        <v>3.6972337934079391E-2</v>
      </c>
      <c r="L45" s="162">
        <f t="shared" si="22"/>
        <v>895</v>
      </c>
      <c r="M45" s="163">
        <f t="shared" si="23"/>
        <v>1926</v>
      </c>
      <c r="N45" s="164">
        <f t="shared" si="20"/>
        <v>1.1144834154081731E-2</v>
      </c>
    </row>
    <row r="46" spans="1:14" x14ac:dyDescent="0.25">
      <c r="A46" s="1"/>
      <c r="B46" s="162" t="s">
        <v>119</v>
      </c>
      <c r="C46" s="163">
        <v>38765</v>
      </c>
      <c r="D46" s="163">
        <v>36621</v>
      </c>
      <c r="E46" s="163">
        <v>16055</v>
      </c>
      <c r="F46" s="163">
        <v>33710</v>
      </c>
      <c r="G46" s="163">
        <v>33710</v>
      </c>
      <c r="H46" s="163">
        <v>39211</v>
      </c>
      <c r="I46" s="163">
        <v>41026</v>
      </c>
      <c r="J46" s="165">
        <f t="shared" si="24"/>
        <v>4.6288031419754683E-2</v>
      </c>
      <c r="K46" s="164">
        <f t="shared" si="21"/>
        <v>0.1202861745992736</v>
      </c>
      <c r="L46" s="162">
        <f t="shared" si="22"/>
        <v>1815</v>
      </c>
      <c r="M46" s="163">
        <f t="shared" si="23"/>
        <v>4405</v>
      </c>
      <c r="N46" s="164">
        <f t="shared" si="20"/>
        <v>8.4642064089553142E-3</v>
      </c>
    </row>
    <row r="47" spans="1:14" x14ac:dyDescent="0.25">
      <c r="A47" s="1"/>
      <c r="B47" s="162" t="s">
        <v>128</v>
      </c>
      <c r="C47" s="163">
        <v>22473</v>
      </c>
      <c r="D47" s="163">
        <v>23435</v>
      </c>
      <c r="E47" s="163">
        <v>12205</v>
      </c>
      <c r="F47" s="163">
        <v>17977</v>
      </c>
      <c r="G47" s="163">
        <v>17977</v>
      </c>
      <c r="H47" s="163">
        <v>19532</v>
      </c>
      <c r="I47" s="163">
        <v>18549</v>
      </c>
      <c r="J47" s="165">
        <f t="shared" si="24"/>
        <v>-5.032766741757122E-2</v>
      </c>
      <c r="K47" s="164">
        <f t="shared" si="21"/>
        <v>-0.20849157243439298</v>
      </c>
      <c r="L47" s="162">
        <f t="shared" si="22"/>
        <v>-983</v>
      </c>
      <c r="M47" s="163">
        <f t="shared" si="23"/>
        <v>-4886</v>
      </c>
      <c r="N47" s="164">
        <f t="shared" si="20"/>
        <v>3.8269040286577323E-3</v>
      </c>
    </row>
    <row r="48" spans="1:14" x14ac:dyDescent="0.25">
      <c r="A48" s="161" t="s">
        <v>144</v>
      </c>
      <c r="B48" s="162" t="s">
        <v>131</v>
      </c>
      <c r="C48" s="163">
        <v>37575</v>
      </c>
      <c r="D48" s="163">
        <v>33102</v>
      </c>
      <c r="E48" s="163">
        <v>20242</v>
      </c>
      <c r="F48" s="163">
        <v>15210</v>
      </c>
      <c r="G48" s="163">
        <v>15210</v>
      </c>
      <c r="H48" s="163">
        <v>19214</v>
      </c>
      <c r="I48" s="163">
        <v>20101</v>
      </c>
      <c r="J48" s="165">
        <f t="shared" si="24"/>
        <v>4.6164255230561002E-2</v>
      </c>
      <c r="K48" s="164">
        <f t="shared" si="21"/>
        <v>-0.39275572472962361</v>
      </c>
      <c r="L48" s="162">
        <f t="shared" si="22"/>
        <v>887</v>
      </c>
      <c r="M48" s="163">
        <f t="shared" si="23"/>
        <v>-13001</v>
      </c>
      <c r="N48" s="164">
        <f t="shared" si="20"/>
        <v>4.1471021553749028E-3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269679</v>
      </c>
      <c r="D49" s="169">
        <f t="shared" si="25"/>
        <v>255477</v>
      </c>
      <c r="E49" s="169">
        <f t="shared" si="25"/>
        <v>99581</v>
      </c>
      <c r="F49" s="169">
        <f t="shared" ref="F49" si="26">F41-SUM(F42:F48)</f>
        <v>289762</v>
      </c>
      <c r="G49" s="169">
        <f t="shared" si="25"/>
        <v>289762</v>
      </c>
      <c r="H49" s="169">
        <f t="shared" si="25"/>
        <v>302545</v>
      </c>
      <c r="I49" s="169">
        <f t="shared" si="25"/>
        <v>321889</v>
      </c>
      <c r="J49" s="171">
        <f t="shared" si="24"/>
        <v>6.3937596060090307E-2</v>
      </c>
      <c r="K49" s="170">
        <f t="shared" si="21"/>
        <v>0.25995295075486258</v>
      </c>
      <c r="L49" s="168">
        <f>I49-H49</f>
        <v>19344</v>
      </c>
      <c r="M49" s="169">
        <f t="shared" si="23"/>
        <v>66412</v>
      </c>
      <c r="N49" s="170">
        <f t="shared" si="20"/>
        <v>6.6409957996690319E-2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39103</v>
      </c>
      <c r="D51" s="176">
        <v>37865</v>
      </c>
      <c r="E51" s="176">
        <v>13314</v>
      </c>
      <c r="F51" s="176">
        <v>28629</v>
      </c>
      <c r="G51" s="176">
        <v>28629</v>
      </c>
      <c r="H51" s="176">
        <v>39892</v>
      </c>
      <c r="I51" s="176">
        <v>35375</v>
      </c>
      <c r="J51" s="177">
        <f>IFERROR(I51/H51-1,"-")</f>
        <v>-0.11323072295197034</v>
      </c>
      <c r="K51" s="177">
        <f>IFERROR(I51/D51-1,"-")</f>
        <v>-6.5759936616928583E-2</v>
      </c>
      <c r="L51" s="176">
        <f>I51-H51</f>
        <v>-4517</v>
      </c>
      <c r="M51" s="176">
        <f>I51-D51</f>
        <v>-2490</v>
      </c>
      <c r="N51" s="177">
        <f t="shared" ref="N51:N63" si="27">I51/I$9</f>
        <v>7.2983303689561317E-3</v>
      </c>
    </row>
    <row r="52" spans="1:14" x14ac:dyDescent="0.25">
      <c r="A52" s="1" t="s">
        <v>96</v>
      </c>
      <c r="B52" s="157" t="s">
        <v>97</v>
      </c>
      <c r="C52" s="158">
        <v>9713</v>
      </c>
      <c r="D52" s="158">
        <v>8966</v>
      </c>
      <c r="E52" s="158">
        <v>2278</v>
      </c>
      <c r="F52" s="158">
        <v>4513</v>
      </c>
      <c r="G52" s="158">
        <v>4513</v>
      </c>
      <c r="H52" s="158">
        <v>16849</v>
      </c>
      <c r="I52" s="158">
        <v>9052</v>
      </c>
      <c r="J52" s="160">
        <f>IFERROR(I52/H52-1,"-")</f>
        <v>-0.46275743367558908</v>
      </c>
      <c r="K52" s="159">
        <f t="shared" ref="K52:K63" si="28">IFERROR(I52/D52-1,"-")</f>
        <v>9.5917912112424286E-3</v>
      </c>
      <c r="L52" s="157">
        <f t="shared" ref="L52:L62" si="29">I52-H52</f>
        <v>-7797</v>
      </c>
      <c r="M52" s="158">
        <f t="shared" ref="M52:M63" si="30">I52-D52</f>
        <v>86</v>
      </c>
      <c r="N52" s="159">
        <f t="shared" si="27"/>
        <v>1.8675473215488594E-3</v>
      </c>
    </row>
    <row r="53" spans="1:14" x14ac:dyDescent="0.25">
      <c r="A53" s="161" t="s">
        <v>103</v>
      </c>
      <c r="B53" s="162" t="s">
        <v>103</v>
      </c>
      <c r="C53" s="163">
        <v>6164</v>
      </c>
      <c r="D53" s="163">
        <v>5174</v>
      </c>
      <c r="E53" s="163">
        <v>1633</v>
      </c>
      <c r="F53" s="163">
        <v>2216</v>
      </c>
      <c r="G53" s="163">
        <v>2216</v>
      </c>
      <c r="H53" s="163">
        <v>12509</v>
      </c>
      <c r="I53" s="163">
        <v>6046</v>
      </c>
      <c r="J53" s="165">
        <f>IFERROR(I53/H53-1,"-")</f>
        <v>-0.51666799904069072</v>
      </c>
      <c r="K53" s="164">
        <f t="shared" si="28"/>
        <v>0.16853498260533439</v>
      </c>
      <c r="L53" s="162">
        <f t="shared" si="29"/>
        <v>-6463</v>
      </c>
      <c r="M53" s="163">
        <f t="shared" si="30"/>
        <v>872</v>
      </c>
      <c r="N53" s="164">
        <f t="shared" si="27"/>
        <v>1.2473697642603186E-3</v>
      </c>
    </row>
    <row r="54" spans="1:14" x14ac:dyDescent="0.25">
      <c r="A54" s="161" t="s">
        <v>100</v>
      </c>
      <c r="B54" s="162" t="s">
        <v>100</v>
      </c>
      <c r="C54" s="163">
        <v>3549</v>
      </c>
      <c r="D54" s="163">
        <v>3792</v>
      </c>
      <c r="E54" s="163">
        <v>645</v>
      </c>
      <c r="F54" s="163">
        <v>2297</v>
      </c>
      <c r="G54" s="163">
        <v>2297</v>
      </c>
      <c r="H54" s="163">
        <v>4340</v>
      </c>
      <c r="I54" s="163">
        <v>3006</v>
      </c>
      <c r="J54" s="165">
        <f>IFERROR(I54/H54-1,"-")</f>
        <v>-0.30737327188940089</v>
      </c>
      <c r="K54" s="164">
        <f t="shared" si="28"/>
        <v>-0.20727848101265822</v>
      </c>
      <c r="L54" s="162">
        <f t="shared" si="29"/>
        <v>-1334</v>
      </c>
      <c r="M54" s="163">
        <f t="shared" si="30"/>
        <v>-786</v>
      </c>
      <c r="N54" s="164">
        <f t="shared" si="27"/>
        <v>6.201775572885408E-4</v>
      </c>
    </row>
    <row r="55" spans="1:14" x14ac:dyDescent="0.25">
      <c r="A55" s="1"/>
      <c r="B55" s="157" t="s">
        <v>107</v>
      </c>
      <c r="C55" s="158">
        <v>29390</v>
      </c>
      <c r="D55" s="158">
        <v>28899</v>
      </c>
      <c r="E55" s="158">
        <v>11036</v>
      </c>
      <c r="F55" s="158">
        <v>24116</v>
      </c>
      <c r="G55" s="158">
        <v>24116</v>
      </c>
      <c r="H55" s="158">
        <v>23043</v>
      </c>
      <c r="I55" s="158">
        <v>26323</v>
      </c>
      <c r="J55" s="160">
        <f>IFERROR(I55/H55-1,"-")</f>
        <v>0.14234257692140773</v>
      </c>
      <c r="K55" s="159">
        <f t="shared" si="28"/>
        <v>-8.9138032457870553E-2</v>
      </c>
      <c r="L55" s="157">
        <f t="shared" si="29"/>
        <v>3280</v>
      </c>
      <c r="M55" s="158">
        <f t="shared" si="30"/>
        <v>-2576</v>
      </c>
      <c r="N55" s="159">
        <f t="shared" si="27"/>
        <v>5.4307830474072723E-3</v>
      </c>
    </row>
    <row r="56" spans="1:14" s="56" customFormat="1" x14ac:dyDescent="0.25">
      <c r="B56" s="162" t="s">
        <v>110</v>
      </c>
      <c r="C56" s="163">
        <v>8634</v>
      </c>
      <c r="D56" s="163">
        <v>9134</v>
      </c>
      <c r="E56" s="163">
        <v>3687</v>
      </c>
      <c r="F56" s="163">
        <v>8924</v>
      </c>
      <c r="G56" s="163">
        <v>8924</v>
      </c>
      <c r="H56" s="163">
        <v>7779</v>
      </c>
      <c r="I56" s="163">
        <v>9591</v>
      </c>
      <c r="J56" s="165">
        <f t="shared" ref="J56:J63" si="31">IFERROR(I56/H56-1,"-")</f>
        <v>0.23293482452757419</v>
      </c>
      <c r="K56" s="164">
        <f t="shared" si="28"/>
        <v>5.0032844317932978E-2</v>
      </c>
      <c r="L56" s="162">
        <f t="shared" si="29"/>
        <v>1812</v>
      </c>
      <c r="M56" s="163">
        <f t="shared" si="30"/>
        <v>457</v>
      </c>
      <c r="N56" s="164">
        <f t="shared" si="27"/>
        <v>1.9787501503507636E-3</v>
      </c>
    </row>
    <row r="57" spans="1:14" s="56" customFormat="1" x14ac:dyDescent="0.25">
      <c r="B57" s="162" t="s">
        <v>113</v>
      </c>
      <c r="C57" s="163">
        <v>9797</v>
      </c>
      <c r="D57" s="163">
        <v>7776</v>
      </c>
      <c r="E57" s="163">
        <v>2846</v>
      </c>
      <c r="F57" s="163">
        <v>5361</v>
      </c>
      <c r="G57" s="163">
        <v>5361</v>
      </c>
      <c r="H57" s="163">
        <v>4085</v>
      </c>
      <c r="I57" s="163">
        <v>5197</v>
      </c>
      <c r="J57" s="165">
        <f t="shared" si="31"/>
        <v>0.27221542227662177</v>
      </c>
      <c r="K57" s="164">
        <f t="shared" si="28"/>
        <v>-0.33166152263374482</v>
      </c>
      <c r="L57" s="162">
        <f t="shared" si="29"/>
        <v>1112</v>
      </c>
      <c r="M57" s="163">
        <f t="shared" si="30"/>
        <v>-2579</v>
      </c>
      <c r="N57" s="164">
        <f t="shared" si="27"/>
        <v>1.0722098354053714E-3</v>
      </c>
    </row>
    <row r="58" spans="1:14" x14ac:dyDescent="0.25">
      <c r="A58" s="1"/>
      <c r="B58" s="162" t="s">
        <v>116</v>
      </c>
      <c r="C58" s="163">
        <v>1724</v>
      </c>
      <c r="D58" s="163">
        <v>1942</v>
      </c>
      <c r="E58" s="163">
        <v>528</v>
      </c>
      <c r="F58" s="163">
        <v>1901</v>
      </c>
      <c r="G58" s="163">
        <v>1901</v>
      </c>
      <c r="H58" s="163">
        <v>2208</v>
      </c>
      <c r="I58" s="163">
        <v>1788</v>
      </c>
      <c r="J58" s="165">
        <f t="shared" si="31"/>
        <v>-0.19021739130434778</v>
      </c>
      <c r="K58" s="164">
        <f t="shared" si="28"/>
        <v>-7.9299691040164766E-2</v>
      </c>
      <c r="L58" s="162">
        <f t="shared" si="29"/>
        <v>-420</v>
      </c>
      <c r="M58" s="163">
        <f t="shared" si="30"/>
        <v>-154</v>
      </c>
      <c r="N58" s="164">
        <f t="shared" si="27"/>
        <v>3.6888804804787459E-4</v>
      </c>
    </row>
    <row r="59" spans="1:14" x14ac:dyDescent="0.25">
      <c r="A59" s="1"/>
      <c r="B59" s="162" t="s">
        <v>123</v>
      </c>
      <c r="C59" s="163">
        <v>520</v>
      </c>
      <c r="D59" s="163">
        <v>686</v>
      </c>
      <c r="E59" s="163">
        <v>258</v>
      </c>
      <c r="F59" s="163">
        <v>649</v>
      </c>
      <c r="G59" s="163">
        <v>649</v>
      </c>
      <c r="H59" s="163">
        <v>489</v>
      </c>
      <c r="I59" s="163">
        <v>873</v>
      </c>
      <c r="J59" s="165">
        <f t="shared" si="31"/>
        <v>0.78527607361963181</v>
      </c>
      <c r="K59" s="164">
        <f t="shared" si="28"/>
        <v>0.27259475218658902</v>
      </c>
      <c r="L59" s="162">
        <f t="shared" si="29"/>
        <v>384</v>
      </c>
      <c r="M59" s="163">
        <f t="shared" si="30"/>
        <v>187</v>
      </c>
      <c r="N59" s="164">
        <f t="shared" si="27"/>
        <v>1.8011144627840857E-4</v>
      </c>
    </row>
    <row r="60" spans="1:14" x14ac:dyDescent="0.25">
      <c r="A60" s="1"/>
      <c r="B60" s="162" t="s">
        <v>119</v>
      </c>
      <c r="C60" s="163">
        <v>554</v>
      </c>
      <c r="D60" s="163">
        <v>668</v>
      </c>
      <c r="E60" s="163">
        <v>239</v>
      </c>
      <c r="F60" s="163">
        <v>583</v>
      </c>
      <c r="G60" s="163">
        <v>583</v>
      </c>
      <c r="H60" s="163">
        <v>511</v>
      </c>
      <c r="I60" s="163">
        <v>569</v>
      </c>
      <c r="J60" s="165">
        <f t="shared" si="31"/>
        <v>0.11350293542074374</v>
      </c>
      <c r="K60" s="164">
        <f t="shared" si="28"/>
        <v>-0.14820359281437123</v>
      </c>
      <c r="L60" s="162">
        <f t="shared" si="29"/>
        <v>58</v>
      </c>
      <c r="M60" s="163">
        <f t="shared" si="30"/>
        <v>-99</v>
      </c>
      <c r="N60" s="164">
        <f t="shared" si="27"/>
        <v>1.1739222558123078E-4</v>
      </c>
    </row>
    <row r="61" spans="1:14" x14ac:dyDescent="0.25">
      <c r="A61" s="1"/>
      <c r="B61" s="162" t="s">
        <v>128</v>
      </c>
      <c r="C61" s="163">
        <v>279</v>
      </c>
      <c r="D61" s="163">
        <v>203</v>
      </c>
      <c r="E61" s="163">
        <v>147</v>
      </c>
      <c r="F61" s="163">
        <v>76</v>
      </c>
      <c r="G61" s="163">
        <v>76</v>
      </c>
      <c r="H61" s="163">
        <v>182</v>
      </c>
      <c r="I61" s="163">
        <v>111</v>
      </c>
      <c r="J61" s="165">
        <f t="shared" si="31"/>
        <v>-0.39010989010989006</v>
      </c>
      <c r="K61" s="164">
        <f t="shared" si="28"/>
        <v>-0.45320197044334976</v>
      </c>
      <c r="L61" s="162">
        <f t="shared" si="29"/>
        <v>-71</v>
      </c>
      <c r="M61" s="163">
        <f t="shared" si="30"/>
        <v>-92</v>
      </c>
      <c r="N61" s="164">
        <f t="shared" si="27"/>
        <v>2.290076808350899E-5</v>
      </c>
    </row>
    <row r="62" spans="1:14" x14ac:dyDescent="0.25">
      <c r="A62" s="161" t="s">
        <v>144</v>
      </c>
      <c r="B62" s="162" t="s">
        <v>131</v>
      </c>
      <c r="C62" s="163">
        <v>332</v>
      </c>
      <c r="D62" s="163">
        <v>347</v>
      </c>
      <c r="E62" s="163">
        <v>253</v>
      </c>
      <c r="F62" s="163">
        <v>103</v>
      </c>
      <c r="G62" s="163">
        <v>103</v>
      </c>
      <c r="H62" s="163">
        <v>161</v>
      </c>
      <c r="I62" s="163">
        <v>107</v>
      </c>
      <c r="J62" s="165">
        <f t="shared" si="31"/>
        <v>-0.3354037267080745</v>
      </c>
      <c r="K62" s="164">
        <f t="shared" si="28"/>
        <v>-0.69164265129682989</v>
      </c>
      <c r="L62" s="162">
        <f t="shared" si="29"/>
        <v>-54</v>
      </c>
      <c r="M62" s="163">
        <f t="shared" si="30"/>
        <v>-240</v>
      </c>
      <c r="N62" s="164">
        <f t="shared" si="27"/>
        <v>2.2075515179598757E-5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7550</v>
      </c>
      <c r="D63" s="169">
        <f t="shared" si="32"/>
        <v>8143</v>
      </c>
      <c r="E63" s="169">
        <f t="shared" si="32"/>
        <v>3078</v>
      </c>
      <c r="F63" s="169">
        <f t="shared" ref="F63" si="33">F55-SUM(F56:F62)</f>
        <v>6519</v>
      </c>
      <c r="G63" s="169">
        <f t="shared" si="32"/>
        <v>6519</v>
      </c>
      <c r="H63" s="169">
        <f t="shared" si="32"/>
        <v>7628</v>
      </c>
      <c r="I63" s="169">
        <f t="shared" si="32"/>
        <v>8087</v>
      </c>
      <c r="J63" s="171">
        <f t="shared" si="31"/>
        <v>6.0173046670162655E-2</v>
      </c>
      <c r="K63" s="170">
        <f t="shared" si="28"/>
        <v>-6.8770723320643601E-3</v>
      </c>
      <c r="L63" s="168">
        <f>I63-H63</f>
        <v>459</v>
      </c>
      <c r="M63" s="169">
        <f t="shared" si="30"/>
        <v>-56</v>
      </c>
      <c r="N63" s="170">
        <f t="shared" si="27"/>
        <v>1.6684550584805155E-3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123139</v>
      </c>
      <c r="D65" s="176">
        <v>120888</v>
      </c>
      <c r="E65" s="176">
        <v>43485</v>
      </c>
      <c r="F65" s="176">
        <v>138765</v>
      </c>
      <c r="G65" s="176">
        <v>138765</v>
      </c>
      <c r="H65" s="176">
        <v>159652</v>
      </c>
      <c r="I65" s="176">
        <v>203839</v>
      </c>
      <c r="J65" s="177">
        <f>IFERROR(I65/H65-1,"-")</f>
        <v>0.27677072632976718</v>
      </c>
      <c r="K65" s="177">
        <f>IFERROR(I65/D65-1,"-")</f>
        <v>0.68618059691615385</v>
      </c>
      <c r="L65" s="176">
        <f>I65-H65</f>
        <v>44187</v>
      </c>
      <c r="M65" s="176">
        <f>I65-D65</f>
        <v>82951</v>
      </c>
      <c r="N65" s="177">
        <f t="shared" ref="N65:N77" si="34">I65/I$9</f>
        <v>4.2054681670039541E-2</v>
      </c>
    </row>
    <row r="66" spans="1:14" x14ac:dyDescent="0.25">
      <c r="A66" s="1" t="s">
        <v>96</v>
      </c>
      <c r="B66" s="157" t="s">
        <v>97</v>
      </c>
      <c r="C66" s="158">
        <v>31963</v>
      </c>
      <c r="D66" s="158">
        <v>37171</v>
      </c>
      <c r="E66" s="158">
        <v>18691</v>
      </c>
      <c r="F66" s="158">
        <v>31895</v>
      </c>
      <c r="G66" s="158">
        <v>31895</v>
      </c>
      <c r="H66" s="158">
        <v>43184</v>
      </c>
      <c r="I66" s="158">
        <v>54270</v>
      </c>
      <c r="J66" s="160">
        <f>IFERROR(I66/H66-1,"-")</f>
        <v>0.25671545016672837</v>
      </c>
      <c r="K66" s="159">
        <f t="shared" ref="K66:K77" si="35">IFERROR(I66/D66-1,"-")</f>
        <v>0.46000914691560624</v>
      </c>
      <c r="L66" s="157">
        <f t="shared" ref="L66:L76" si="36">I66-H66</f>
        <v>11086</v>
      </c>
      <c r="M66" s="158">
        <f t="shared" ref="M66:M77" si="37">I66-D66</f>
        <v>17099</v>
      </c>
      <c r="N66" s="159">
        <f t="shared" si="34"/>
        <v>1.1196618773802099E-2</v>
      </c>
    </row>
    <row r="67" spans="1:14" x14ac:dyDescent="0.25">
      <c r="A67" s="161" t="s">
        <v>103</v>
      </c>
      <c r="B67" s="162" t="s">
        <v>103</v>
      </c>
      <c r="C67" s="163">
        <v>17869</v>
      </c>
      <c r="D67" s="163">
        <v>19872</v>
      </c>
      <c r="E67" s="163">
        <v>6598</v>
      </c>
      <c r="F67" s="163">
        <v>24228</v>
      </c>
      <c r="G67" s="163">
        <v>24228</v>
      </c>
      <c r="H67" s="163">
        <v>30399</v>
      </c>
      <c r="I67" s="163">
        <v>32812</v>
      </c>
      <c r="J67" s="165">
        <f>IFERROR(I67/H67-1,"-")</f>
        <v>7.9377611105628576E-2</v>
      </c>
      <c r="K67" s="164">
        <f t="shared" si="35"/>
        <v>0.65116747181964563</v>
      </c>
      <c r="L67" s="162">
        <f t="shared" si="36"/>
        <v>2413</v>
      </c>
      <c r="M67" s="163">
        <f t="shared" si="37"/>
        <v>12940</v>
      </c>
      <c r="N67" s="164">
        <f t="shared" si="34"/>
        <v>6.7695495707756487E-3</v>
      </c>
    </row>
    <row r="68" spans="1:14" x14ac:dyDescent="0.25">
      <c r="A68" s="161" t="s">
        <v>100</v>
      </c>
      <c r="B68" s="162" t="s">
        <v>100</v>
      </c>
      <c r="C68" s="163">
        <v>14094</v>
      </c>
      <c r="D68" s="163">
        <v>17299</v>
      </c>
      <c r="E68" s="163">
        <v>12093</v>
      </c>
      <c r="F68" s="163">
        <v>7667</v>
      </c>
      <c r="G68" s="163">
        <v>7667</v>
      </c>
      <c r="H68" s="163">
        <v>12785</v>
      </c>
      <c r="I68" s="163">
        <v>21458</v>
      </c>
      <c r="J68" s="165">
        <f>IFERROR(I68/H68-1,"-")</f>
        <v>0.67837309346890895</v>
      </c>
      <c r="K68" s="164">
        <f t="shared" si="35"/>
        <v>0.2404185213018093</v>
      </c>
      <c r="L68" s="162">
        <f t="shared" si="36"/>
        <v>8673</v>
      </c>
      <c r="M68" s="163">
        <f t="shared" si="37"/>
        <v>4159</v>
      </c>
      <c r="N68" s="164">
        <f t="shared" si="34"/>
        <v>4.4270692030264503E-3</v>
      </c>
    </row>
    <row r="69" spans="1:14" x14ac:dyDescent="0.25">
      <c r="A69" s="1"/>
      <c r="B69" s="157" t="s">
        <v>107</v>
      </c>
      <c r="C69" s="158">
        <v>91176</v>
      </c>
      <c r="D69" s="158">
        <v>83717</v>
      </c>
      <c r="E69" s="158">
        <v>24794</v>
      </c>
      <c r="F69" s="158">
        <v>106870</v>
      </c>
      <c r="G69" s="158">
        <v>106870</v>
      </c>
      <c r="H69" s="158">
        <v>116468</v>
      </c>
      <c r="I69" s="158">
        <v>149569</v>
      </c>
      <c r="J69" s="160">
        <f>IFERROR(I69/H69-1,"-")</f>
        <v>0.28420682075763293</v>
      </c>
      <c r="K69" s="159">
        <f t="shared" si="35"/>
        <v>0.78660248217207984</v>
      </c>
      <c r="L69" s="157">
        <f t="shared" si="36"/>
        <v>33101</v>
      </c>
      <c r="M69" s="158">
        <f t="shared" si="37"/>
        <v>65852</v>
      </c>
      <c r="N69" s="159">
        <f t="shared" si="34"/>
        <v>3.0858062896237444E-2</v>
      </c>
    </row>
    <row r="70" spans="1:14" s="56" customFormat="1" x14ac:dyDescent="0.25">
      <c r="B70" s="162" t="s">
        <v>110</v>
      </c>
      <c r="C70" s="163">
        <v>41976</v>
      </c>
      <c r="D70" s="163">
        <v>36607</v>
      </c>
      <c r="E70" s="163">
        <v>9459</v>
      </c>
      <c r="F70" s="163">
        <v>51047</v>
      </c>
      <c r="G70" s="163">
        <v>51047</v>
      </c>
      <c r="H70" s="163">
        <v>43634</v>
      </c>
      <c r="I70" s="163">
        <v>65010</v>
      </c>
      <c r="J70" s="165">
        <f t="shared" ref="J70:J77" si="38">IFERROR(I70/H70-1,"-")</f>
        <v>0.48989320254847146</v>
      </c>
      <c r="K70" s="164">
        <f t="shared" si="35"/>
        <v>0.77588985713114988</v>
      </c>
      <c r="L70" s="162">
        <f t="shared" si="36"/>
        <v>21376</v>
      </c>
      <c r="M70" s="163">
        <f t="shared" si="37"/>
        <v>28403</v>
      </c>
      <c r="N70" s="164">
        <f t="shared" si="34"/>
        <v>1.3412422820801077E-2</v>
      </c>
    </row>
    <row r="71" spans="1:14" s="56" customFormat="1" x14ac:dyDescent="0.25">
      <c r="B71" s="162" t="s">
        <v>113</v>
      </c>
      <c r="C71" s="163">
        <v>11957</v>
      </c>
      <c r="D71" s="163">
        <v>10194</v>
      </c>
      <c r="E71" s="163">
        <v>3155</v>
      </c>
      <c r="F71" s="163">
        <v>7183</v>
      </c>
      <c r="G71" s="163">
        <v>7183</v>
      </c>
      <c r="H71" s="163">
        <v>8579</v>
      </c>
      <c r="I71" s="163">
        <v>8544</v>
      </c>
      <c r="J71" s="165">
        <f t="shared" si="38"/>
        <v>-4.0797295722112548E-3</v>
      </c>
      <c r="K71" s="164">
        <f t="shared" si="35"/>
        <v>-0.16185991759858742</v>
      </c>
      <c r="L71" s="162">
        <f t="shared" si="36"/>
        <v>-35</v>
      </c>
      <c r="M71" s="163">
        <f t="shared" si="37"/>
        <v>-1650</v>
      </c>
      <c r="N71" s="164">
        <f t="shared" si="34"/>
        <v>1.7627402027522597E-3</v>
      </c>
    </row>
    <row r="72" spans="1:14" x14ac:dyDescent="0.25">
      <c r="A72" s="1"/>
      <c r="B72" s="162" t="s">
        <v>116</v>
      </c>
      <c r="C72" s="163">
        <v>5883</v>
      </c>
      <c r="D72" s="163">
        <v>9314</v>
      </c>
      <c r="E72" s="163">
        <v>3087</v>
      </c>
      <c r="F72" s="163">
        <v>13414</v>
      </c>
      <c r="G72" s="163">
        <v>13414</v>
      </c>
      <c r="H72" s="163">
        <v>12962</v>
      </c>
      <c r="I72" s="163">
        <v>16959</v>
      </c>
      <c r="J72" s="165">
        <f t="shared" si="38"/>
        <v>0.30836290695880275</v>
      </c>
      <c r="K72" s="164">
        <f t="shared" si="35"/>
        <v>0.82080738672965436</v>
      </c>
      <c r="L72" s="162">
        <f t="shared" si="36"/>
        <v>3997</v>
      </c>
      <c r="M72" s="163">
        <f t="shared" si="37"/>
        <v>7645</v>
      </c>
      <c r="N72" s="164">
        <f t="shared" si="34"/>
        <v>3.4988659993534146E-3</v>
      </c>
    </row>
    <row r="73" spans="1:14" x14ac:dyDescent="0.25">
      <c r="A73" s="1"/>
      <c r="B73" s="162" t="s">
        <v>123</v>
      </c>
      <c r="C73" s="163">
        <v>1998</v>
      </c>
      <c r="D73" s="163">
        <v>1607</v>
      </c>
      <c r="E73" s="163">
        <v>294</v>
      </c>
      <c r="F73" s="163">
        <v>2967</v>
      </c>
      <c r="G73" s="163">
        <v>2967</v>
      </c>
      <c r="H73" s="163">
        <v>3590</v>
      </c>
      <c r="I73" s="163">
        <v>5602</v>
      </c>
      <c r="J73" s="165">
        <f t="shared" si="38"/>
        <v>0.56044568245125359</v>
      </c>
      <c r="K73" s="164">
        <f t="shared" si="35"/>
        <v>2.4859987554449283</v>
      </c>
      <c r="L73" s="162">
        <f t="shared" si="36"/>
        <v>2012</v>
      </c>
      <c r="M73" s="163">
        <f t="shared" si="37"/>
        <v>3995</v>
      </c>
      <c r="N73" s="164">
        <f t="shared" si="34"/>
        <v>1.1557666919262827E-3</v>
      </c>
    </row>
    <row r="74" spans="1:14" x14ac:dyDescent="0.25">
      <c r="A74" s="1"/>
      <c r="B74" s="162" t="s">
        <v>119</v>
      </c>
      <c r="C74" s="163">
        <v>2478</v>
      </c>
      <c r="D74" s="163">
        <v>1869</v>
      </c>
      <c r="E74" s="163">
        <v>900</v>
      </c>
      <c r="F74" s="163">
        <v>3041</v>
      </c>
      <c r="G74" s="163">
        <v>3041</v>
      </c>
      <c r="H74" s="163">
        <v>2518</v>
      </c>
      <c r="I74" s="163">
        <v>3677</v>
      </c>
      <c r="J74" s="165">
        <f t="shared" si="38"/>
        <v>0.460285941223193</v>
      </c>
      <c r="K74" s="164">
        <f t="shared" si="35"/>
        <v>0.96736222578919207</v>
      </c>
      <c r="L74" s="162">
        <f t="shared" si="36"/>
        <v>1159</v>
      </c>
      <c r="M74" s="163">
        <f t="shared" si="37"/>
        <v>1808</v>
      </c>
      <c r="N74" s="164">
        <f t="shared" si="34"/>
        <v>7.5861373191948259E-4</v>
      </c>
    </row>
    <row r="75" spans="1:14" x14ac:dyDescent="0.25">
      <c r="A75" s="1"/>
      <c r="B75" s="162" t="s">
        <v>128</v>
      </c>
      <c r="C75" s="163">
        <v>1094</v>
      </c>
      <c r="D75" s="163">
        <v>1437</v>
      </c>
      <c r="E75" s="163">
        <v>833</v>
      </c>
      <c r="F75" s="163">
        <v>1467</v>
      </c>
      <c r="G75" s="163">
        <v>1467</v>
      </c>
      <c r="H75" s="163">
        <v>3950</v>
      </c>
      <c r="I75" s="163">
        <v>2868</v>
      </c>
      <c r="J75" s="165">
        <f t="shared" si="38"/>
        <v>-0.27392405063291136</v>
      </c>
      <c r="K75" s="164">
        <f t="shared" si="35"/>
        <v>0.99582463465553239</v>
      </c>
      <c r="L75" s="162">
        <f t="shared" si="36"/>
        <v>-1082</v>
      </c>
      <c r="M75" s="163">
        <f t="shared" si="37"/>
        <v>1431</v>
      </c>
      <c r="N75" s="164">
        <f t="shared" si="34"/>
        <v>5.9170633210363778E-4</v>
      </c>
    </row>
    <row r="76" spans="1:14" x14ac:dyDescent="0.25">
      <c r="A76" s="161" t="s">
        <v>144</v>
      </c>
      <c r="B76" s="162" t="s">
        <v>131</v>
      </c>
      <c r="C76" s="163">
        <v>2083</v>
      </c>
      <c r="D76" s="163">
        <v>1580</v>
      </c>
      <c r="E76" s="163">
        <v>970</v>
      </c>
      <c r="F76" s="163">
        <v>509</v>
      </c>
      <c r="G76" s="163">
        <v>509</v>
      </c>
      <c r="H76" s="163">
        <v>1105</v>
      </c>
      <c r="I76" s="163">
        <v>2118</v>
      </c>
      <c r="J76" s="165">
        <f t="shared" si="38"/>
        <v>0.91674208144796387</v>
      </c>
      <c r="K76" s="164">
        <f t="shared" si="35"/>
        <v>0.34050632911392409</v>
      </c>
      <c r="L76" s="162">
        <f t="shared" si="36"/>
        <v>1013</v>
      </c>
      <c r="M76" s="163">
        <f t="shared" si="37"/>
        <v>538</v>
      </c>
      <c r="N76" s="164">
        <f t="shared" si="34"/>
        <v>4.3697141262046885E-4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23707</v>
      </c>
      <c r="D77" s="169">
        <f t="shared" si="39"/>
        <v>21109</v>
      </c>
      <c r="E77" s="169">
        <f t="shared" si="39"/>
        <v>6096</v>
      </c>
      <c r="F77" s="169">
        <f t="shared" ref="F77" si="40">F69-SUM(F70:F76)</f>
        <v>27242</v>
      </c>
      <c r="G77" s="169">
        <f t="shared" si="39"/>
        <v>27242</v>
      </c>
      <c r="H77" s="169">
        <f t="shared" si="39"/>
        <v>40130</v>
      </c>
      <c r="I77" s="169">
        <f t="shared" si="39"/>
        <v>44791</v>
      </c>
      <c r="J77" s="171">
        <f t="shared" si="38"/>
        <v>0.11614752055818589</v>
      </c>
      <c r="K77" s="170">
        <f t="shared" si="35"/>
        <v>1.1218911364820694</v>
      </c>
      <c r="L77" s="168">
        <f>I77-H77</f>
        <v>4661</v>
      </c>
      <c r="M77" s="169">
        <f t="shared" si="37"/>
        <v>23682</v>
      </c>
      <c r="N77" s="170">
        <f t="shared" si="34"/>
        <v>9.2409757047608228E-3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742696</v>
      </c>
      <c r="D79" s="176">
        <v>708591</v>
      </c>
      <c r="E79" s="176">
        <v>226604</v>
      </c>
      <c r="F79" s="176">
        <v>604155</v>
      </c>
      <c r="G79" s="176">
        <v>604155</v>
      </c>
      <c r="H79" s="176">
        <v>699601</v>
      </c>
      <c r="I79" s="176">
        <v>804878</v>
      </c>
      <c r="J79" s="177">
        <f>IFERROR(I79/H79-1,"-")</f>
        <v>0.1504814887342929</v>
      </c>
      <c r="K79" s="177">
        <f>IFERROR(I79/D79-1,"-")</f>
        <v>0.13588515801075651</v>
      </c>
      <c r="L79" s="176">
        <f>I79-H79</f>
        <v>105277</v>
      </c>
      <c r="M79" s="176">
        <f>I79-D79</f>
        <v>96287</v>
      </c>
      <c r="N79" s="177">
        <f t="shared" ref="N79:N91" si="41">I79/I$9</f>
        <v>0.16605697669836531</v>
      </c>
    </row>
    <row r="80" spans="1:14" x14ac:dyDescent="0.25">
      <c r="A80" s="1" t="s">
        <v>96</v>
      </c>
      <c r="B80" s="157" t="s">
        <v>97</v>
      </c>
      <c r="C80" s="158">
        <v>327420</v>
      </c>
      <c r="D80" s="158">
        <v>317076</v>
      </c>
      <c r="E80" s="158">
        <v>86191</v>
      </c>
      <c r="F80" s="158">
        <v>297509</v>
      </c>
      <c r="G80" s="158">
        <v>297509</v>
      </c>
      <c r="H80" s="158">
        <v>311175</v>
      </c>
      <c r="I80" s="158">
        <v>335415</v>
      </c>
      <c r="J80" s="160">
        <f>IFERROR(I80/H80-1,"-")</f>
        <v>7.7898288744275623E-2</v>
      </c>
      <c r="K80" s="159">
        <f t="shared" ref="K80:K91" si="42">IFERROR(I80/D80-1,"-")</f>
        <v>5.7837868523634706E-2</v>
      </c>
      <c r="L80" s="157">
        <f t="shared" ref="L80:L90" si="43">I80-H80</f>
        <v>24240</v>
      </c>
      <c r="M80" s="158">
        <f t="shared" ref="M80:M91" si="44">I80-D80</f>
        <v>18339</v>
      </c>
      <c r="N80" s="159">
        <f t="shared" si="41"/>
        <v>6.9200550691262783E-2</v>
      </c>
    </row>
    <row r="81" spans="1:14" x14ac:dyDescent="0.25">
      <c r="A81" s="161" t="s">
        <v>103</v>
      </c>
      <c r="B81" s="162" t="s">
        <v>103</v>
      </c>
      <c r="C81" s="163">
        <v>79041</v>
      </c>
      <c r="D81" s="163">
        <v>59152</v>
      </c>
      <c r="E81" s="163">
        <v>17366</v>
      </c>
      <c r="F81" s="163">
        <v>79015</v>
      </c>
      <c r="G81" s="163">
        <v>79015</v>
      </c>
      <c r="H81" s="163">
        <v>81010</v>
      </c>
      <c r="I81" s="163">
        <v>90770</v>
      </c>
      <c r="J81" s="165">
        <f>IFERROR(I81/H81-1,"-")</f>
        <v>0.1204789532156525</v>
      </c>
      <c r="K81" s="164">
        <f t="shared" si="42"/>
        <v>0.5345212334325129</v>
      </c>
      <c r="L81" s="162">
        <f t="shared" si="43"/>
        <v>9760</v>
      </c>
      <c r="M81" s="163">
        <f t="shared" si="44"/>
        <v>31618</v>
      </c>
      <c r="N81" s="164">
        <f t="shared" si="41"/>
        <v>1.8727051521982983E-2</v>
      </c>
    </row>
    <row r="82" spans="1:14" x14ac:dyDescent="0.25">
      <c r="A82" s="161" t="s">
        <v>100</v>
      </c>
      <c r="B82" s="162" t="s">
        <v>100</v>
      </c>
      <c r="C82" s="163">
        <v>248379</v>
      </c>
      <c r="D82" s="163">
        <v>257924</v>
      </c>
      <c r="E82" s="163">
        <v>68825</v>
      </c>
      <c r="F82" s="163">
        <v>218494</v>
      </c>
      <c r="G82" s="163">
        <v>218494</v>
      </c>
      <c r="H82" s="163">
        <v>230165</v>
      </c>
      <c r="I82" s="163">
        <v>244645</v>
      </c>
      <c r="J82" s="165">
        <f>IFERROR(I82/H82-1,"-")</f>
        <v>6.2911389655247341E-2</v>
      </c>
      <c r="K82" s="164">
        <f t="shared" si="42"/>
        <v>-5.1484158124098567E-2</v>
      </c>
      <c r="L82" s="162">
        <f t="shared" si="43"/>
        <v>14480</v>
      </c>
      <c r="M82" s="163">
        <f t="shared" si="44"/>
        <v>-13279</v>
      </c>
      <c r="N82" s="164">
        <f t="shared" si="41"/>
        <v>5.0473499169279797E-2</v>
      </c>
    </row>
    <row r="83" spans="1:14" x14ac:dyDescent="0.25">
      <c r="A83" s="1"/>
      <c r="B83" s="157" t="s">
        <v>107</v>
      </c>
      <c r="C83" s="158">
        <v>415276</v>
      </c>
      <c r="D83" s="158">
        <v>391515</v>
      </c>
      <c r="E83" s="158">
        <v>140413</v>
      </c>
      <c r="F83" s="158">
        <v>306646</v>
      </c>
      <c r="G83" s="158">
        <v>306646</v>
      </c>
      <c r="H83" s="158">
        <v>388426</v>
      </c>
      <c r="I83" s="158">
        <v>469463</v>
      </c>
      <c r="J83" s="160">
        <f>IFERROR(I83/H83-1,"-")</f>
        <v>0.20862918548191933</v>
      </c>
      <c r="K83" s="159">
        <f t="shared" si="42"/>
        <v>0.19909326590296672</v>
      </c>
      <c r="L83" s="157">
        <f t="shared" si="43"/>
        <v>81037</v>
      </c>
      <c r="M83" s="158">
        <f t="shared" si="44"/>
        <v>77948</v>
      </c>
      <c r="N83" s="159">
        <f t="shared" si="41"/>
        <v>9.6856426007102536E-2</v>
      </c>
    </row>
    <row r="84" spans="1:14" s="56" customFormat="1" x14ac:dyDescent="0.25">
      <c r="B84" s="162" t="s">
        <v>110</v>
      </c>
      <c r="C84" s="163">
        <v>59793</v>
      </c>
      <c r="D84" s="163">
        <v>66844</v>
      </c>
      <c r="E84" s="163">
        <v>22902</v>
      </c>
      <c r="F84" s="163">
        <v>60499</v>
      </c>
      <c r="G84" s="163">
        <v>60499</v>
      </c>
      <c r="H84" s="163">
        <v>80527</v>
      </c>
      <c r="I84" s="163">
        <v>98327</v>
      </c>
      <c r="J84" s="165">
        <f t="shared" ref="J84:J91" si="45">IFERROR(I84/H84-1,"-")</f>
        <v>0.22104387348342791</v>
      </c>
      <c r="K84" s="164">
        <f t="shared" si="42"/>
        <v>0.47099216085213325</v>
      </c>
      <c r="L84" s="162">
        <f t="shared" si="43"/>
        <v>17800</v>
      </c>
      <c r="M84" s="163">
        <f t="shared" si="44"/>
        <v>31483</v>
      </c>
      <c r="N84" s="164">
        <f t="shared" si="41"/>
        <v>2.0286160570695395E-2</v>
      </c>
    </row>
    <row r="85" spans="1:14" s="56" customFormat="1" x14ac:dyDescent="0.25">
      <c r="B85" s="162" t="s">
        <v>113</v>
      </c>
      <c r="C85" s="163">
        <v>181213</v>
      </c>
      <c r="D85" s="163">
        <v>151446</v>
      </c>
      <c r="E85" s="163">
        <v>50127</v>
      </c>
      <c r="F85" s="163">
        <v>96964</v>
      </c>
      <c r="G85" s="163">
        <v>96964</v>
      </c>
      <c r="H85" s="163">
        <v>112053</v>
      </c>
      <c r="I85" s="163">
        <v>127397</v>
      </c>
      <c r="J85" s="165">
        <f t="shared" si="45"/>
        <v>0.13693520030699768</v>
      </c>
      <c r="K85" s="164">
        <f t="shared" si="42"/>
        <v>-0.15879587443709309</v>
      </c>
      <c r="L85" s="162">
        <f t="shared" si="43"/>
        <v>15344</v>
      </c>
      <c r="M85" s="163">
        <f t="shared" si="44"/>
        <v>-24049</v>
      </c>
      <c r="N85" s="164">
        <f t="shared" si="41"/>
        <v>2.6283686049863017E-2</v>
      </c>
    </row>
    <row r="86" spans="1:14" x14ac:dyDescent="0.25">
      <c r="A86" s="1"/>
      <c r="B86" s="162" t="s">
        <v>116</v>
      </c>
      <c r="C86" s="163">
        <v>21512</v>
      </c>
      <c r="D86" s="163">
        <v>22436</v>
      </c>
      <c r="E86" s="163">
        <v>7727</v>
      </c>
      <c r="F86" s="163">
        <v>25848</v>
      </c>
      <c r="G86" s="163">
        <v>25848</v>
      </c>
      <c r="H86" s="163">
        <v>35482</v>
      </c>
      <c r="I86" s="163">
        <v>52069</v>
      </c>
      <c r="J86" s="165">
        <f t="shared" si="45"/>
        <v>0.4674764669409841</v>
      </c>
      <c r="K86" s="164">
        <f t="shared" si="42"/>
        <v>1.3207791050098057</v>
      </c>
      <c r="L86" s="162">
        <f t="shared" si="43"/>
        <v>16587</v>
      </c>
      <c r="M86" s="163">
        <f t="shared" si="44"/>
        <v>29633</v>
      </c>
      <c r="N86" s="164">
        <f t="shared" si="41"/>
        <v>1.0742523363425493E-2</v>
      </c>
    </row>
    <row r="87" spans="1:14" x14ac:dyDescent="0.25">
      <c r="A87" s="1"/>
      <c r="B87" s="162" t="s">
        <v>123</v>
      </c>
      <c r="C87" s="163">
        <v>11713</v>
      </c>
      <c r="D87" s="163">
        <v>9070</v>
      </c>
      <c r="E87" s="163">
        <v>2183</v>
      </c>
      <c r="F87" s="163">
        <v>9458</v>
      </c>
      <c r="G87" s="163">
        <v>9458</v>
      </c>
      <c r="H87" s="163">
        <v>10607</v>
      </c>
      <c r="I87" s="163">
        <v>16176</v>
      </c>
      <c r="J87" s="165">
        <f t="shared" si="45"/>
        <v>0.52503064014330159</v>
      </c>
      <c r="K87" s="164">
        <f t="shared" si="42"/>
        <v>0.78346196251378175</v>
      </c>
      <c r="L87" s="162">
        <f t="shared" si="43"/>
        <v>5569</v>
      </c>
      <c r="M87" s="163">
        <f t="shared" si="44"/>
        <v>7106</v>
      </c>
      <c r="N87" s="164">
        <f t="shared" si="41"/>
        <v>3.3373227434129859E-3</v>
      </c>
    </row>
    <row r="88" spans="1:14" x14ac:dyDescent="0.25">
      <c r="A88" s="1"/>
      <c r="B88" s="162" t="s">
        <v>119</v>
      </c>
      <c r="C88" s="163">
        <v>6391</v>
      </c>
      <c r="D88" s="163">
        <v>6144</v>
      </c>
      <c r="E88" s="163">
        <v>2091</v>
      </c>
      <c r="F88" s="163">
        <v>4903</v>
      </c>
      <c r="G88" s="163">
        <v>4903</v>
      </c>
      <c r="H88" s="163">
        <v>5833</v>
      </c>
      <c r="I88" s="163">
        <v>7727</v>
      </c>
      <c r="J88" s="165">
        <f t="shared" si="45"/>
        <v>0.32470426881536096</v>
      </c>
      <c r="K88" s="164">
        <f t="shared" si="42"/>
        <v>0.25764973958333326</v>
      </c>
      <c r="L88" s="162">
        <f t="shared" si="43"/>
        <v>1894</v>
      </c>
      <c r="M88" s="163">
        <f t="shared" si="44"/>
        <v>1583</v>
      </c>
      <c r="N88" s="164">
        <f t="shared" si="41"/>
        <v>1.5941822971285945E-3</v>
      </c>
    </row>
    <row r="89" spans="1:14" x14ac:dyDescent="0.25">
      <c r="A89" s="1"/>
      <c r="B89" s="162" t="s">
        <v>128</v>
      </c>
      <c r="C89" s="163">
        <v>5956</v>
      </c>
      <c r="D89" s="163">
        <v>7267</v>
      </c>
      <c r="E89" s="163">
        <v>4124</v>
      </c>
      <c r="F89" s="163">
        <v>5186</v>
      </c>
      <c r="G89" s="163">
        <v>5186</v>
      </c>
      <c r="H89" s="163">
        <v>7187</v>
      </c>
      <c r="I89" s="163">
        <v>6508</v>
      </c>
      <c r="J89" s="165">
        <f t="shared" si="45"/>
        <v>-9.4476137470432708E-2</v>
      </c>
      <c r="K89" s="164">
        <f t="shared" si="42"/>
        <v>-0.10444475024081468</v>
      </c>
      <c r="L89" s="162">
        <f t="shared" si="43"/>
        <v>-679</v>
      </c>
      <c r="M89" s="163">
        <f t="shared" si="44"/>
        <v>-759</v>
      </c>
      <c r="N89" s="164">
        <f t="shared" si="41"/>
        <v>1.3426864746619506E-3</v>
      </c>
    </row>
    <row r="90" spans="1:14" x14ac:dyDescent="0.25">
      <c r="A90" s="161" t="s">
        <v>144</v>
      </c>
      <c r="B90" s="162" t="s">
        <v>131</v>
      </c>
      <c r="C90" s="163">
        <v>11261</v>
      </c>
      <c r="D90" s="163">
        <v>9587</v>
      </c>
      <c r="E90" s="163">
        <v>6595</v>
      </c>
      <c r="F90" s="163">
        <v>4552</v>
      </c>
      <c r="G90" s="163">
        <v>4552</v>
      </c>
      <c r="H90" s="163">
        <v>7433</v>
      </c>
      <c r="I90" s="163">
        <v>8077</v>
      </c>
      <c r="J90" s="165">
        <f t="shared" si="45"/>
        <v>8.6640656531683069E-2</v>
      </c>
      <c r="K90" s="164">
        <f t="shared" si="42"/>
        <v>-0.15750495462605607</v>
      </c>
      <c r="L90" s="162">
        <f t="shared" si="43"/>
        <v>644</v>
      </c>
      <c r="M90" s="163">
        <f t="shared" si="44"/>
        <v>-1510</v>
      </c>
      <c r="N90" s="164">
        <f t="shared" si="41"/>
        <v>1.6663919262207398E-3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117437</v>
      </c>
      <c r="D91" s="169">
        <f t="shared" si="46"/>
        <v>118721</v>
      </c>
      <c r="E91" s="169">
        <f t="shared" si="46"/>
        <v>44664</v>
      </c>
      <c r="F91" s="169">
        <f t="shared" ref="F91" si="47">F83-SUM(F84:F90)</f>
        <v>99236</v>
      </c>
      <c r="G91" s="169">
        <f t="shared" si="46"/>
        <v>99236</v>
      </c>
      <c r="H91" s="169">
        <f t="shared" si="46"/>
        <v>129304</v>
      </c>
      <c r="I91" s="169">
        <f t="shared" si="46"/>
        <v>153182</v>
      </c>
      <c r="J91" s="171">
        <f t="shared" si="45"/>
        <v>0.18466559425849161</v>
      </c>
      <c r="K91" s="170">
        <f t="shared" si="42"/>
        <v>0.29026878142872792</v>
      </c>
      <c r="L91" s="168">
        <f>I91-H91</f>
        <v>23878</v>
      </c>
      <c r="M91" s="169">
        <f t="shared" si="44"/>
        <v>34461</v>
      </c>
      <c r="N91" s="170">
        <f t="shared" si="41"/>
        <v>3.1603472581694367E-2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40573</v>
      </c>
      <c r="D93" s="176">
        <v>41336</v>
      </c>
      <c r="E93" s="176">
        <v>18240</v>
      </c>
      <c r="F93" s="176">
        <v>39143</v>
      </c>
      <c r="G93" s="176">
        <v>39143</v>
      </c>
      <c r="H93" s="176">
        <v>46340</v>
      </c>
      <c r="I93" s="176">
        <v>43855</v>
      </c>
      <c r="J93" s="177">
        <f>IFERROR(I93/H93-1,"-")</f>
        <v>-5.3625377643504502E-2</v>
      </c>
      <c r="K93" s="177">
        <f>IFERROR(I93/D93-1,"-")</f>
        <v>6.0939616798916241E-2</v>
      </c>
      <c r="L93" s="176">
        <f>I93-H93</f>
        <v>-2485</v>
      </c>
      <c r="M93" s="176">
        <f>I93-D93</f>
        <v>2519</v>
      </c>
      <c r="N93" s="177">
        <f t="shared" ref="N93:N105" si="48">I93/I$9</f>
        <v>9.0478665252458276E-3</v>
      </c>
    </row>
    <row r="94" spans="1:14" x14ac:dyDescent="0.25">
      <c r="A94" s="1" t="s">
        <v>96</v>
      </c>
      <c r="B94" s="157" t="s">
        <v>97</v>
      </c>
      <c r="C94" s="158">
        <v>25429</v>
      </c>
      <c r="D94" s="158">
        <v>26994</v>
      </c>
      <c r="E94" s="158">
        <v>11388</v>
      </c>
      <c r="F94" s="158">
        <v>25280</v>
      </c>
      <c r="G94" s="158">
        <v>25280</v>
      </c>
      <c r="H94" s="158">
        <v>30693</v>
      </c>
      <c r="I94" s="158">
        <v>26797</v>
      </c>
      <c r="J94" s="160">
        <f>IFERROR(I94/H94-1,"-")</f>
        <v>-0.1269344801746326</v>
      </c>
      <c r="K94" s="159">
        <f t="shared" ref="K94:K105" si="49">IFERROR(I94/D94-1,"-")</f>
        <v>-7.2979180558642165E-3</v>
      </c>
      <c r="L94" s="157">
        <f t="shared" ref="L94:L104" si="50">I94-H94</f>
        <v>-3896</v>
      </c>
      <c r="M94" s="158">
        <f t="shared" ref="M94:M105" si="51">I94-D94</f>
        <v>-197</v>
      </c>
      <c r="N94" s="159">
        <f t="shared" si="48"/>
        <v>5.5285755165206344E-3</v>
      </c>
    </row>
    <row r="95" spans="1:14" x14ac:dyDescent="0.25">
      <c r="A95" s="161" t="s">
        <v>103</v>
      </c>
      <c r="B95" s="162" t="s">
        <v>103</v>
      </c>
      <c r="C95" s="163">
        <v>12321</v>
      </c>
      <c r="D95" s="163">
        <v>13150</v>
      </c>
      <c r="E95" s="163">
        <v>6091</v>
      </c>
      <c r="F95" s="163">
        <v>11813</v>
      </c>
      <c r="G95" s="163">
        <v>11813</v>
      </c>
      <c r="H95" s="163">
        <v>9708</v>
      </c>
      <c r="I95" s="163">
        <v>8305</v>
      </c>
      <c r="J95" s="165">
        <f>IFERROR(I95/H95-1,"-")</f>
        <v>-0.1445199835187474</v>
      </c>
      <c r="K95" s="164">
        <f t="shared" si="49"/>
        <v>-0.36844106463878323</v>
      </c>
      <c r="L95" s="162">
        <f t="shared" si="50"/>
        <v>-1403</v>
      </c>
      <c r="M95" s="163">
        <f t="shared" si="51"/>
        <v>-4845</v>
      </c>
      <c r="N95" s="164">
        <f t="shared" si="48"/>
        <v>1.7134313417436233E-3</v>
      </c>
    </row>
    <row r="96" spans="1:14" x14ac:dyDescent="0.25">
      <c r="A96" s="161" t="s">
        <v>100</v>
      </c>
      <c r="B96" s="162" t="s">
        <v>100</v>
      </c>
      <c r="C96" s="163">
        <v>13108</v>
      </c>
      <c r="D96" s="163">
        <v>13844</v>
      </c>
      <c r="E96" s="163">
        <v>5297</v>
      </c>
      <c r="F96" s="163">
        <v>13467</v>
      </c>
      <c r="G96" s="163">
        <v>13467</v>
      </c>
      <c r="H96" s="163">
        <v>20985</v>
      </c>
      <c r="I96" s="163">
        <v>18492</v>
      </c>
      <c r="J96" s="165">
        <f>IFERROR(I96/H96-1,"-")</f>
        <v>-0.11879914224446031</v>
      </c>
      <c r="K96" s="164">
        <f t="shared" si="49"/>
        <v>0.33574111528459993</v>
      </c>
      <c r="L96" s="162">
        <f t="shared" si="50"/>
        <v>-2493</v>
      </c>
      <c r="M96" s="163">
        <f t="shared" si="51"/>
        <v>4648</v>
      </c>
      <c r="N96" s="164">
        <f t="shared" si="48"/>
        <v>3.8151441747770114E-3</v>
      </c>
    </row>
    <row r="97" spans="1:14" x14ac:dyDescent="0.25">
      <c r="A97" s="1"/>
      <c r="B97" s="157" t="s">
        <v>107</v>
      </c>
      <c r="C97" s="158">
        <v>15144</v>
      </c>
      <c r="D97" s="158">
        <v>14342</v>
      </c>
      <c r="E97" s="158">
        <v>6852</v>
      </c>
      <c r="F97" s="158">
        <v>13863</v>
      </c>
      <c r="G97" s="158">
        <v>13863</v>
      </c>
      <c r="H97" s="158">
        <v>15647</v>
      </c>
      <c r="I97" s="158">
        <v>17058</v>
      </c>
      <c r="J97" s="160">
        <f>IFERROR(I97/H97-1,"-")</f>
        <v>9.0177030740717035E-2</v>
      </c>
      <c r="K97" s="159">
        <f t="shared" si="49"/>
        <v>0.18937386696416114</v>
      </c>
      <c r="L97" s="157">
        <f t="shared" si="50"/>
        <v>1411</v>
      </c>
      <c r="M97" s="158">
        <f t="shared" si="51"/>
        <v>2716</v>
      </c>
      <c r="N97" s="159">
        <f t="shared" si="48"/>
        <v>3.5192910087251928E-3</v>
      </c>
    </row>
    <row r="98" spans="1:14" s="56" customFormat="1" x14ac:dyDescent="0.25">
      <c r="B98" s="162" t="s">
        <v>110</v>
      </c>
      <c r="C98" s="163">
        <v>1747</v>
      </c>
      <c r="D98" s="163">
        <v>1905</v>
      </c>
      <c r="E98" s="163">
        <v>1144</v>
      </c>
      <c r="F98" s="163">
        <v>1860</v>
      </c>
      <c r="G98" s="163">
        <v>1860</v>
      </c>
      <c r="H98" s="163">
        <v>2264</v>
      </c>
      <c r="I98" s="163">
        <v>2464</v>
      </c>
      <c r="J98" s="165">
        <f t="shared" ref="J98:J105" si="52">IFERROR(I98/H98-1,"-")</f>
        <v>8.8339222614840951E-2</v>
      </c>
      <c r="K98" s="164">
        <f t="shared" si="49"/>
        <v>0.29343832020997374</v>
      </c>
      <c r="L98" s="162">
        <f t="shared" si="50"/>
        <v>200</v>
      </c>
      <c r="M98" s="163">
        <f t="shared" si="51"/>
        <v>559</v>
      </c>
      <c r="N98" s="164">
        <f t="shared" si="48"/>
        <v>5.0835578880870406E-4</v>
      </c>
    </row>
    <row r="99" spans="1:14" s="56" customFormat="1" x14ac:dyDescent="0.25">
      <c r="B99" s="162" t="s">
        <v>113</v>
      </c>
      <c r="C99" s="163">
        <v>3613</v>
      </c>
      <c r="D99" s="163">
        <v>3059</v>
      </c>
      <c r="E99" s="163">
        <v>1439</v>
      </c>
      <c r="F99" s="163">
        <v>2833</v>
      </c>
      <c r="G99" s="163">
        <v>2833</v>
      </c>
      <c r="H99" s="163">
        <v>3049</v>
      </c>
      <c r="I99" s="163">
        <v>3490</v>
      </c>
      <c r="J99" s="165">
        <f t="shared" si="52"/>
        <v>0.14463758609380117</v>
      </c>
      <c r="K99" s="164">
        <f t="shared" si="49"/>
        <v>0.14089571755475649</v>
      </c>
      <c r="L99" s="162">
        <f t="shared" si="50"/>
        <v>441</v>
      </c>
      <c r="M99" s="163">
        <f t="shared" si="51"/>
        <v>431</v>
      </c>
      <c r="N99" s="164">
        <f t="shared" si="48"/>
        <v>7.2003315866167909E-4</v>
      </c>
    </row>
    <row r="100" spans="1:14" x14ac:dyDescent="0.25">
      <c r="A100" s="1"/>
      <c r="B100" s="162" t="s">
        <v>116</v>
      </c>
      <c r="C100" s="163">
        <v>3218</v>
      </c>
      <c r="D100" s="163">
        <v>2951</v>
      </c>
      <c r="E100" s="163">
        <v>1565</v>
      </c>
      <c r="F100" s="163">
        <v>2677</v>
      </c>
      <c r="G100" s="163">
        <v>2677</v>
      </c>
      <c r="H100" s="163">
        <v>2921</v>
      </c>
      <c r="I100" s="163">
        <v>2887</v>
      </c>
      <c r="J100" s="165">
        <f t="shared" si="52"/>
        <v>-1.1639849366655297E-2</v>
      </c>
      <c r="K100" s="164">
        <f t="shared" si="49"/>
        <v>-2.1687563537783783E-2</v>
      </c>
      <c r="L100" s="162">
        <f t="shared" si="50"/>
        <v>-34</v>
      </c>
      <c r="M100" s="163">
        <f t="shared" si="51"/>
        <v>-64</v>
      </c>
      <c r="N100" s="164">
        <f t="shared" si="48"/>
        <v>5.9562628339721133E-4</v>
      </c>
    </row>
    <row r="101" spans="1:14" x14ac:dyDescent="0.25">
      <c r="A101" s="1"/>
      <c r="B101" s="162" t="s">
        <v>123</v>
      </c>
      <c r="C101" s="163">
        <v>449</v>
      </c>
      <c r="D101" s="163">
        <v>491</v>
      </c>
      <c r="E101" s="163">
        <v>297</v>
      </c>
      <c r="F101" s="163">
        <v>970</v>
      </c>
      <c r="G101" s="163">
        <v>970</v>
      </c>
      <c r="H101" s="163">
        <v>724</v>
      </c>
      <c r="I101" s="163">
        <v>784</v>
      </c>
      <c r="J101" s="165">
        <f t="shared" si="52"/>
        <v>8.287292817679548E-2</v>
      </c>
      <c r="K101" s="164">
        <f t="shared" si="49"/>
        <v>0.59674134419551939</v>
      </c>
      <c r="L101" s="162">
        <f t="shared" si="50"/>
        <v>60</v>
      </c>
      <c r="M101" s="163">
        <f t="shared" si="51"/>
        <v>293</v>
      </c>
      <c r="N101" s="164">
        <f t="shared" si="48"/>
        <v>1.6174956916640586E-4</v>
      </c>
    </row>
    <row r="102" spans="1:14" x14ac:dyDescent="0.25">
      <c r="A102" s="1"/>
      <c r="B102" s="162" t="s">
        <v>119</v>
      </c>
      <c r="C102" s="163">
        <v>346</v>
      </c>
      <c r="D102" s="163">
        <v>392</v>
      </c>
      <c r="E102" s="163">
        <v>228</v>
      </c>
      <c r="F102" s="163">
        <v>560</v>
      </c>
      <c r="G102" s="163">
        <v>560</v>
      </c>
      <c r="H102" s="163">
        <v>451</v>
      </c>
      <c r="I102" s="163">
        <v>685</v>
      </c>
      <c r="J102" s="165">
        <f t="shared" si="52"/>
        <v>0.51884700665188466</v>
      </c>
      <c r="K102" s="164">
        <f t="shared" si="49"/>
        <v>0.74744897959183665</v>
      </c>
      <c r="L102" s="162">
        <f t="shared" si="50"/>
        <v>234</v>
      </c>
      <c r="M102" s="163">
        <f t="shared" si="51"/>
        <v>293</v>
      </c>
      <c r="N102" s="164">
        <f t="shared" si="48"/>
        <v>1.4132455979462755E-4</v>
      </c>
    </row>
    <row r="103" spans="1:14" x14ac:dyDescent="0.25">
      <c r="A103" s="1"/>
      <c r="B103" s="162" t="s">
        <v>128</v>
      </c>
      <c r="C103" s="163">
        <v>99</v>
      </c>
      <c r="D103" s="163">
        <v>126</v>
      </c>
      <c r="E103" s="163">
        <v>127</v>
      </c>
      <c r="F103" s="163">
        <v>226</v>
      </c>
      <c r="G103" s="163">
        <v>226</v>
      </c>
      <c r="H103" s="163">
        <v>109</v>
      </c>
      <c r="I103" s="163">
        <v>192</v>
      </c>
      <c r="J103" s="165">
        <f t="shared" si="52"/>
        <v>0.76146788990825698</v>
      </c>
      <c r="K103" s="164">
        <f t="shared" si="49"/>
        <v>0.52380952380952372</v>
      </c>
      <c r="L103" s="162">
        <f t="shared" si="50"/>
        <v>83</v>
      </c>
      <c r="M103" s="163">
        <f t="shared" si="51"/>
        <v>66</v>
      </c>
      <c r="N103" s="164">
        <f t="shared" si="48"/>
        <v>3.9612139387691228E-5</v>
      </c>
    </row>
    <row r="104" spans="1:14" x14ac:dyDescent="0.25">
      <c r="A104" s="161" t="s">
        <v>144</v>
      </c>
      <c r="B104" s="162" t="s">
        <v>131</v>
      </c>
      <c r="C104" s="163">
        <v>268</v>
      </c>
      <c r="D104" s="163">
        <v>153</v>
      </c>
      <c r="E104" s="163">
        <v>75</v>
      </c>
      <c r="F104" s="163">
        <v>116</v>
      </c>
      <c r="G104" s="163">
        <v>116</v>
      </c>
      <c r="H104" s="163">
        <v>203</v>
      </c>
      <c r="I104" s="163">
        <v>323</v>
      </c>
      <c r="J104" s="165">
        <f t="shared" si="52"/>
        <v>0.59113300492610832</v>
      </c>
      <c r="K104" s="164">
        <f t="shared" si="49"/>
        <v>1.1111111111111112</v>
      </c>
      <c r="L104" s="162">
        <f t="shared" si="50"/>
        <v>120</v>
      </c>
      <c r="M104" s="163">
        <f t="shared" si="51"/>
        <v>170</v>
      </c>
      <c r="N104" s="164">
        <f t="shared" si="48"/>
        <v>6.663917199075139E-5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5404</v>
      </c>
      <c r="D105" s="169">
        <f t="shared" si="53"/>
        <v>5265</v>
      </c>
      <c r="E105" s="169">
        <f t="shared" si="53"/>
        <v>1977</v>
      </c>
      <c r="F105" s="169">
        <f t="shared" ref="F105" si="54">F97-SUM(F98:F104)</f>
        <v>4621</v>
      </c>
      <c r="G105" s="169">
        <f t="shared" si="53"/>
        <v>4621</v>
      </c>
      <c r="H105" s="169">
        <f t="shared" si="53"/>
        <v>5926</v>
      </c>
      <c r="I105" s="169">
        <f t="shared" si="53"/>
        <v>6233</v>
      </c>
      <c r="J105" s="171">
        <f t="shared" si="52"/>
        <v>5.1805602429969566E-2</v>
      </c>
      <c r="K105" s="170">
        <f t="shared" si="49"/>
        <v>0.18385565052231723</v>
      </c>
      <c r="L105" s="168">
        <f>I105-H105</f>
        <v>307</v>
      </c>
      <c r="M105" s="169">
        <f t="shared" si="51"/>
        <v>968</v>
      </c>
      <c r="N105" s="170">
        <f t="shared" si="48"/>
        <v>1.2859503375181221E-3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131533</v>
      </c>
      <c r="D107" s="176">
        <v>129126</v>
      </c>
      <c r="E107" s="176">
        <v>69618</v>
      </c>
      <c r="F107" s="176">
        <v>171217</v>
      </c>
      <c r="G107" s="176">
        <v>171217</v>
      </c>
      <c r="H107" s="176">
        <v>213329</v>
      </c>
      <c r="I107" s="176">
        <v>211792</v>
      </c>
      <c r="J107" s="177">
        <f>IFERROR(I107/H107-1,"-")</f>
        <v>-7.2048338481874863E-3</v>
      </c>
      <c r="K107" s="177">
        <f>IFERROR(I107/D107-1,"-")</f>
        <v>0.64019639731734901</v>
      </c>
      <c r="L107" s="176">
        <f>I107-H107</f>
        <v>-1537</v>
      </c>
      <c r="M107" s="176">
        <f>I107-D107</f>
        <v>82666</v>
      </c>
      <c r="N107" s="177">
        <f t="shared" ref="N107:N119" si="55">I107/I$9</f>
        <v>4.3695490756239068E-2</v>
      </c>
    </row>
    <row r="108" spans="1:14" x14ac:dyDescent="0.25">
      <c r="A108" s="1" t="s">
        <v>96</v>
      </c>
      <c r="B108" s="157" t="s">
        <v>97</v>
      </c>
      <c r="C108" s="158">
        <v>27512</v>
      </c>
      <c r="D108" s="158">
        <v>26451</v>
      </c>
      <c r="E108" s="158">
        <v>27028</v>
      </c>
      <c r="F108" s="158">
        <v>41286</v>
      </c>
      <c r="G108" s="158">
        <v>41286</v>
      </c>
      <c r="H108" s="158">
        <v>47351</v>
      </c>
      <c r="I108" s="158">
        <v>44919</v>
      </c>
      <c r="J108" s="160">
        <f>IFERROR(I108/H108-1,"-")</f>
        <v>-5.1361111697746598E-2</v>
      </c>
      <c r="K108" s="159">
        <f t="shared" ref="K108:K119" si="56">IFERROR(I108/D108-1,"-")</f>
        <v>0.69819666553249404</v>
      </c>
      <c r="L108" s="157">
        <f t="shared" ref="L108:L118" si="57">I108-H108</f>
        <v>-2432</v>
      </c>
      <c r="M108" s="158">
        <f t="shared" ref="M108:M119" si="58">I108-D108</f>
        <v>18468</v>
      </c>
      <c r="N108" s="159">
        <f t="shared" si="55"/>
        <v>9.2673837976859491E-3</v>
      </c>
    </row>
    <row r="109" spans="1:14" x14ac:dyDescent="0.25">
      <c r="A109" s="161" t="s">
        <v>103</v>
      </c>
      <c r="B109" s="162" t="s">
        <v>103</v>
      </c>
      <c r="C109" s="163">
        <v>12264</v>
      </c>
      <c r="D109" s="163">
        <v>10047</v>
      </c>
      <c r="E109" s="163">
        <v>2272</v>
      </c>
      <c r="F109" s="163">
        <v>14625</v>
      </c>
      <c r="G109" s="163">
        <v>14625</v>
      </c>
      <c r="H109" s="163">
        <v>17627</v>
      </c>
      <c r="I109" s="163">
        <v>14538</v>
      </c>
      <c r="J109" s="165">
        <f>IFERROR(I109/H109-1,"-")</f>
        <v>-0.17524252567084586</v>
      </c>
      <c r="K109" s="164">
        <f t="shared" si="56"/>
        <v>0.44699910421021194</v>
      </c>
      <c r="L109" s="162">
        <f t="shared" si="57"/>
        <v>-3089</v>
      </c>
      <c r="M109" s="163">
        <f t="shared" si="58"/>
        <v>4491</v>
      </c>
      <c r="N109" s="164">
        <f t="shared" si="55"/>
        <v>2.9993816792617451E-3</v>
      </c>
    </row>
    <row r="110" spans="1:14" x14ac:dyDescent="0.25">
      <c r="A110" s="161" t="s">
        <v>100</v>
      </c>
      <c r="B110" s="162" t="s">
        <v>100</v>
      </c>
      <c r="C110" s="163">
        <v>15248</v>
      </c>
      <c r="D110" s="163">
        <v>16404</v>
      </c>
      <c r="E110" s="163">
        <v>24756</v>
      </c>
      <c r="F110" s="163">
        <v>26661</v>
      </c>
      <c r="G110" s="163">
        <v>26661</v>
      </c>
      <c r="H110" s="163">
        <v>29724</v>
      </c>
      <c r="I110" s="163">
        <v>30381</v>
      </c>
      <c r="J110" s="165">
        <f>IFERROR(I110/H110-1,"-")</f>
        <v>2.2103350827614054E-2</v>
      </c>
      <c r="K110" s="164">
        <f t="shared" si="56"/>
        <v>0.85204828090709572</v>
      </c>
      <c r="L110" s="162">
        <f t="shared" si="57"/>
        <v>657</v>
      </c>
      <c r="M110" s="163">
        <f t="shared" si="58"/>
        <v>13977</v>
      </c>
      <c r="N110" s="164">
        <f t="shared" si="55"/>
        <v>6.2680021184242044E-3</v>
      </c>
    </row>
    <row r="111" spans="1:14" x14ac:dyDescent="0.25">
      <c r="A111" s="1"/>
      <c r="B111" s="157" t="s">
        <v>107</v>
      </c>
      <c r="C111" s="158">
        <v>104021</v>
      </c>
      <c r="D111" s="158">
        <v>102675</v>
      </c>
      <c r="E111" s="158">
        <v>42590</v>
      </c>
      <c r="F111" s="158">
        <v>129931</v>
      </c>
      <c r="G111" s="158">
        <v>129931</v>
      </c>
      <c r="H111" s="158">
        <v>165978</v>
      </c>
      <c r="I111" s="158">
        <v>166873</v>
      </c>
      <c r="J111" s="160">
        <f>IFERROR(I111/H111-1,"-")</f>
        <v>5.3922809046982323E-3</v>
      </c>
      <c r="K111" s="159">
        <f t="shared" si="56"/>
        <v>0.62525444363282201</v>
      </c>
      <c r="L111" s="157">
        <f t="shared" si="57"/>
        <v>895</v>
      </c>
      <c r="M111" s="158">
        <f t="shared" si="58"/>
        <v>64198</v>
      </c>
      <c r="N111" s="159">
        <f t="shared" si="55"/>
        <v>3.4428106958553119E-2</v>
      </c>
    </row>
    <row r="112" spans="1:14" s="56" customFormat="1" x14ac:dyDescent="0.25">
      <c r="B112" s="162" t="s">
        <v>110</v>
      </c>
      <c r="C112" s="163">
        <v>57410</v>
      </c>
      <c r="D112" s="163">
        <v>56409</v>
      </c>
      <c r="E112" s="163">
        <v>21638</v>
      </c>
      <c r="F112" s="163">
        <v>78552</v>
      </c>
      <c r="G112" s="163">
        <v>78552</v>
      </c>
      <c r="H112" s="163">
        <v>107726</v>
      </c>
      <c r="I112" s="163">
        <v>104034</v>
      </c>
      <c r="J112" s="165">
        <f t="shared" ref="J112:J119" si="59">IFERROR(I112/H112-1,"-")</f>
        <v>-3.4272134860665049E-2</v>
      </c>
      <c r="K112" s="164">
        <f t="shared" si="56"/>
        <v>0.84428016805828854</v>
      </c>
      <c r="L112" s="162">
        <f t="shared" si="57"/>
        <v>-3692</v>
      </c>
      <c r="M112" s="163">
        <f t="shared" si="58"/>
        <v>47625</v>
      </c>
      <c r="N112" s="164">
        <f t="shared" si="55"/>
        <v>2.146359015134932E-2</v>
      </c>
    </row>
    <row r="113" spans="1:14" s="56" customFormat="1" x14ac:dyDescent="0.25">
      <c r="B113" s="162" t="s">
        <v>113</v>
      </c>
      <c r="C113" s="163">
        <v>11793</v>
      </c>
      <c r="D113" s="163">
        <v>8841</v>
      </c>
      <c r="E113" s="163">
        <v>2923</v>
      </c>
      <c r="F113" s="163">
        <v>5450</v>
      </c>
      <c r="G113" s="163">
        <v>5450</v>
      </c>
      <c r="H113" s="163">
        <v>7337</v>
      </c>
      <c r="I113" s="163">
        <v>7025</v>
      </c>
      <c r="J113" s="165">
        <f t="shared" si="59"/>
        <v>-4.2524192449229892E-2</v>
      </c>
      <c r="K113" s="164">
        <f t="shared" si="56"/>
        <v>-0.20540662820947853</v>
      </c>
      <c r="L113" s="162">
        <f t="shared" si="57"/>
        <v>-312</v>
      </c>
      <c r="M113" s="163">
        <f t="shared" si="58"/>
        <v>-1816</v>
      </c>
      <c r="N113" s="164">
        <f t="shared" si="55"/>
        <v>1.4493504124923483E-3</v>
      </c>
    </row>
    <row r="114" spans="1:14" x14ac:dyDescent="0.25">
      <c r="A114" s="1"/>
      <c r="B114" s="162" t="s">
        <v>116</v>
      </c>
      <c r="C114" s="163">
        <v>12308</v>
      </c>
      <c r="D114" s="163">
        <v>11990</v>
      </c>
      <c r="E114" s="163">
        <v>2219</v>
      </c>
      <c r="F114" s="163">
        <v>8179</v>
      </c>
      <c r="G114" s="163">
        <v>8179</v>
      </c>
      <c r="H114" s="163">
        <v>12282</v>
      </c>
      <c r="I114" s="163">
        <v>11875</v>
      </c>
      <c r="J114" s="165">
        <f t="shared" si="59"/>
        <v>-3.3137925419312819E-2</v>
      </c>
      <c r="K114" s="164">
        <f t="shared" si="56"/>
        <v>-9.5913261050876164E-3</v>
      </c>
      <c r="L114" s="162">
        <f t="shared" si="57"/>
        <v>-407</v>
      </c>
      <c r="M114" s="163">
        <f t="shared" si="58"/>
        <v>-115</v>
      </c>
      <c r="N114" s="164">
        <f t="shared" si="55"/>
        <v>2.449969558483507E-3</v>
      </c>
    </row>
    <row r="115" spans="1:14" x14ac:dyDescent="0.25">
      <c r="A115" s="1"/>
      <c r="B115" s="162" t="s">
        <v>123</v>
      </c>
      <c r="C115" s="163">
        <v>1979</v>
      </c>
      <c r="D115" s="163">
        <v>2358</v>
      </c>
      <c r="E115" s="163">
        <v>1179</v>
      </c>
      <c r="F115" s="163">
        <v>5406</v>
      </c>
      <c r="G115" s="163">
        <v>5406</v>
      </c>
      <c r="H115" s="163">
        <v>5337</v>
      </c>
      <c r="I115" s="163">
        <v>5277</v>
      </c>
      <c r="J115" s="165">
        <f t="shared" si="59"/>
        <v>-1.1242270938729648E-2</v>
      </c>
      <c r="K115" s="164">
        <f t="shared" si="56"/>
        <v>1.2379134860050889</v>
      </c>
      <c r="L115" s="162">
        <f t="shared" si="57"/>
        <v>-60</v>
      </c>
      <c r="M115" s="163">
        <f t="shared" si="58"/>
        <v>2919</v>
      </c>
      <c r="N115" s="164">
        <f t="shared" si="55"/>
        <v>1.0887148934835761E-3</v>
      </c>
    </row>
    <row r="116" spans="1:14" x14ac:dyDescent="0.25">
      <c r="A116" s="1"/>
      <c r="B116" s="162" t="s">
        <v>119</v>
      </c>
      <c r="C116" s="163">
        <v>3209</v>
      </c>
      <c r="D116" s="163">
        <v>3585</v>
      </c>
      <c r="E116" s="163">
        <v>2779</v>
      </c>
      <c r="F116" s="163">
        <v>4908</v>
      </c>
      <c r="G116" s="163">
        <v>4908</v>
      </c>
      <c r="H116" s="163">
        <v>4707</v>
      </c>
      <c r="I116" s="163">
        <v>4301</v>
      </c>
      <c r="J116" s="165">
        <f t="shared" si="59"/>
        <v>-8.625451455279376E-2</v>
      </c>
      <c r="K116" s="164">
        <f t="shared" si="56"/>
        <v>0.19972105997210599</v>
      </c>
      <c r="L116" s="162">
        <f t="shared" si="57"/>
        <v>-406</v>
      </c>
      <c r="M116" s="163">
        <f t="shared" si="58"/>
        <v>716</v>
      </c>
      <c r="N116" s="164">
        <f t="shared" si="55"/>
        <v>8.8735318492947908E-4</v>
      </c>
    </row>
    <row r="117" spans="1:14" x14ac:dyDescent="0.25">
      <c r="A117" s="1"/>
      <c r="B117" s="162" t="s">
        <v>128</v>
      </c>
      <c r="C117" s="163">
        <v>614</v>
      </c>
      <c r="D117" s="163">
        <v>634</v>
      </c>
      <c r="E117" s="163">
        <v>459</v>
      </c>
      <c r="F117" s="163">
        <v>658</v>
      </c>
      <c r="G117" s="163">
        <v>658</v>
      </c>
      <c r="H117" s="163">
        <v>1050</v>
      </c>
      <c r="I117" s="163">
        <v>1230</v>
      </c>
      <c r="J117" s="165">
        <f t="shared" si="59"/>
        <v>0.17142857142857149</v>
      </c>
      <c r="K117" s="164">
        <f t="shared" si="56"/>
        <v>0.94006309148264977</v>
      </c>
      <c r="L117" s="162">
        <f t="shared" si="57"/>
        <v>180</v>
      </c>
      <c r="M117" s="163">
        <f t="shared" si="58"/>
        <v>596</v>
      </c>
      <c r="N117" s="164">
        <f t="shared" si="55"/>
        <v>2.5376526795239696E-4</v>
      </c>
    </row>
    <row r="118" spans="1:14" x14ac:dyDescent="0.25">
      <c r="A118" s="161" t="s">
        <v>144</v>
      </c>
      <c r="B118" s="162" t="s">
        <v>131</v>
      </c>
      <c r="C118" s="163">
        <v>1460</v>
      </c>
      <c r="D118" s="163">
        <v>1150</v>
      </c>
      <c r="E118" s="163">
        <v>1168</v>
      </c>
      <c r="F118" s="163">
        <v>866</v>
      </c>
      <c r="G118" s="163">
        <v>866</v>
      </c>
      <c r="H118" s="163">
        <v>639</v>
      </c>
      <c r="I118" s="163">
        <v>1448</v>
      </c>
      <c r="J118" s="165">
        <f t="shared" si="59"/>
        <v>1.2660406885758997</v>
      </c>
      <c r="K118" s="164">
        <f t="shared" si="56"/>
        <v>0.25913043478260867</v>
      </c>
      <c r="L118" s="162">
        <f t="shared" si="57"/>
        <v>809</v>
      </c>
      <c r="M118" s="163">
        <f t="shared" si="58"/>
        <v>298</v>
      </c>
      <c r="N118" s="164">
        <f t="shared" si="55"/>
        <v>2.9874155121550471E-4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15248</v>
      </c>
      <c r="D119" s="169">
        <f t="shared" si="60"/>
        <v>17708</v>
      </c>
      <c r="E119" s="169">
        <f t="shared" si="60"/>
        <v>10225</v>
      </c>
      <c r="F119" s="169">
        <f t="shared" ref="F119" si="61">F111-SUM(F112:F118)</f>
        <v>25912</v>
      </c>
      <c r="G119" s="169">
        <f t="shared" si="60"/>
        <v>25912</v>
      </c>
      <c r="H119" s="169">
        <f t="shared" si="60"/>
        <v>26900</v>
      </c>
      <c r="I119" s="169">
        <f t="shared" si="60"/>
        <v>31683</v>
      </c>
      <c r="J119" s="171">
        <f t="shared" si="59"/>
        <v>0.1778066914498142</v>
      </c>
      <c r="K119" s="170">
        <f t="shared" si="56"/>
        <v>0.7891913259543708</v>
      </c>
      <c r="L119" s="168">
        <f>I119-H119</f>
        <v>4783</v>
      </c>
      <c r="M119" s="169">
        <f t="shared" si="58"/>
        <v>13975</v>
      </c>
      <c r="N119" s="170">
        <f t="shared" si="55"/>
        <v>6.5366219386469851E-3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177091</v>
      </c>
      <c r="D121" s="176">
        <v>165875</v>
      </c>
      <c r="E121" s="176">
        <v>70506</v>
      </c>
      <c r="F121" s="176">
        <v>165117</v>
      </c>
      <c r="G121" s="176">
        <v>165117</v>
      </c>
      <c r="H121" s="176">
        <v>182016</v>
      </c>
      <c r="I121" s="176">
        <v>189705</v>
      </c>
      <c r="J121" s="177">
        <f>IFERROR(I121/H121-1,"-")</f>
        <v>4.2243539029535926E-2</v>
      </c>
      <c r="K121" s="177">
        <f>IFERROR(I121/D121-1,"-")</f>
        <v>0.1436623963828183</v>
      </c>
      <c r="L121" s="176">
        <f>I121-H121</f>
        <v>7689</v>
      </c>
      <c r="M121" s="176">
        <f>I121-D121</f>
        <v>23830</v>
      </c>
      <c r="N121" s="177">
        <f t="shared" ref="N121:N133" si="62">I121/I$9</f>
        <v>3.9138650534072734E-2</v>
      </c>
    </row>
    <row r="122" spans="1:14" x14ac:dyDescent="0.25">
      <c r="A122" s="1" t="s">
        <v>96</v>
      </c>
      <c r="B122" s="157" t="s">
        <v>97</v>
      </c>
      <c r="C122" s="158">
        <v>103993</v>
      </c>
      <c r="D122" s="158">
        <v>89920</v>
      </c>
      <c r="E122" s="158">
        <v>37728</v>
      </c>
      <c r="F122" s="158">
        <v>100095</v>
      </c>
      <c r="G122" s="158">
        <v>100095</v>
      </c>
      <c r="H122" s="158">
        <v>111901</v>
      </c>
      <c r="I122" s="158">
        <v>119009</v>
      </c>
      <c r="J122" s="160">
        <f>IFERROR(I122/H122-1,"-")</f>
        <v>6.3520433240096263E-2</v>
      </c>
      <c r="K122" s="159">
        <f t="shared" ref="K122:K133" si="63">IFERROR(I122/D122-1,"-")</f>
        <v>0.32349866548042705</v>
      </c>
      <c r="L122" s="157">
        <f t="shared" ref="L122:L132" si="64">I122-H122</f>
        <v>7108</v>
      </c>
      <c r="M122" s="158">
        <f t="shared" ref="M122:M133" si="65">I122-D122</f>
        <v>29089</v>
      </c>
      <c r="N122" s="159">
        <f t="shared" si="62"/>
        <v>2.4553130710363257E-2</v>
      </c>
    </row>
    <row r="123" spans="1:14" x14ac:dyDescent="0.25">
      <c r="A123" s="161" t="s">
        <v>103</v>
      </c>
      <c r="B123" s="162" t="s">
        <v>103</v>
      </c>
      <c r="C123" s="163">
        <v>57787</v>
      </c>
      <c r="D123" s="163">
        <v>45175</v>
      </c>
      <c r="E123" s="163">
        <v>17203</v>
      </c>
      <c r="F123" s="163">
        <v>51998</v>
      </c>
      <c r="G123" s="163">
        <v>51998</v>
      </c>
      <c r="H123" s="163">
        <v>50226</v>
      </c>
      <c r="I123" s="163">
        <v>58787</v>
      </c>
      <c r="J123" s="165">
        <f>IFERROR(I123/H123-1,"-")</f>
        <v>0.17044956795285304</v>
      </c>
      <c r="K123" s="164">
        <f t="shared" si="63"/>
        <v>0.30131710016602109</v>
      </c>
      <c r="L123" s="162">
        <f t="shared" si="64"/>
        <v>8561</v>
      </c>
      <c r="M123" s="163">
        <f t="shared" si="65"/>
        <v>13612</v>
      </c>
      <c r="N123" s="164">
        <f t="shared" si="62"/>
        <v>1.2128535615542731E-2</v>
      </c>
    </row>
    <row r="124" spans="1:14" x14ac:dyDescent="0.25">
      <c r="A124" s="161" t="s">
        <v>100</v>
      </c>
      <c r="B124" s="162" t="s">
        <v>100</v>
      </c>
      <c r="C124" s="163">
        <v>46206</v>
      </c>
      <c r="D124" s="163">
        <v>44745</v>
      </c>
      <c r="E124" s="163">
        <v>20525</v>
      </c>
      <c r="F124" s="163">
        <v>48097</v>
      </c>
      <c r="G124" s="163">
        <v>48097</v>
      </c>
      <c r="H124" s="163">
        <v>61675</v>
      </c>
      <c r="I124" s="163">
        <v>60222</v>
      </c>
      <c r="J124" s="165">
        <f>IFERROR(I124/H124-1,"-")</f>
        <v>-2.3558978516416751E-2</v>
      </c>
      <c r="K124" s="164">
        <f t="shared" si="63"/>
        <v>0.34589339591015755</v>
      </c>
      <c r="L124" s="162">
        <f t="shared" si="64"/>
        <v>-1453</v>
      </c>
      <c r="M124" s="163">
        <f t="shared" si="65"/>
        <v>15477</v>
      </c>
      <c r="N124" s="164">
        <f t="shared" si="62"/>
        <v>1.2424595094820527E-2</v>
      </c>
    </row>
    <row r="125" spans="1:14" x14ac:dyDescent="0.25">
      <c r="A125" s="1"/>
      <c r="B125" s="157" t="s">
        <v>107</v>
      </c>
      <c r="C125" s="158">
        <v>73098</v>
      </c>
      <c r="D125" s="158">
        <v>75955</v>
      </c>
      <c r="E125" s="158">
        <v>32778</v>
      </c>
      <c r="F125" s="158">
        <v>65022</v>
      </c>
      <c r="G125" s="158">
        <v>65022</v>
      </c>
      <c r="H125" s="158">
        <v>70115</v>
      </c>
      <c r="I125" s="158">
        <v>70696</v>
      </c>
      <c r="J125" s="160">
        <f>IFERROR(I125/H125-1,"-")</f>
        <v>8.2863866505027417E-3</v>
      </c>
      <c r="K125" s="159">
        <f t="shared" si="63"/>
        <v>-6.9238364821275766E-2</v>
      </c>
      <c r="L125" s="157">
        <f t="shared" si="64"/>
        <v>581</v>
      </c>
      <c r="M125" s="158">
        <f t="shared" si="65"/>
        <v>-5259</v>
      </c>
      <c r="N125" s="159">
        <f t="shared" si="62"/>
        <v>1.4585519823709474E-2</v>
      </c>
    </row>
    <row r="126" spans="1:14" s="56" customFormat="1" x14ac:dyDescent="0.25">
      <c r="B126" s="162" t="s">
        <v>110</v>
      </c>
      <c r="C126" s="163">
        <v>9358</v>
      </c>
      <c r="D126" s="163">
        <v>8241</v>
      </c>
      <c r="E126" s="163">
        <v>3292</v>
      </c>
      <c r="F126" s="163">
        <v>7290</v>
      </c>
      <c r="G126" s="163">
        <v>7290</v>
      </c>
      <c r="H126" s="163">
        <v>9274</v>
      </c>
      <c r="I126" s="163">
        <v>8495</v>
      </c>
      <c r="J126" s="165">
        <f t="shared" ref="J126:J133" si="66">IFERROR(I126/H126-1,"-")</f>
        <v>-8.3998274746603374E-2</v>
      </c>
      <c r="K126" s="164">
        <f t="shared" si="63"/>
        <v>3.0821502244873233E-2</v>
      </c>
      <c r="L126" s="162">
        <f t="shared" si="64"/>
        <v>-779</v>
      </c>
      <c r="M126" s="163">
        <f t="shared" si="65"/>
        <v>254</v>
      </c>
      <c r="N126" s="164">
        <f t="shared" si="62"/>
        <v>1.7526308546793594E-3</v>
      </c>
    </row>
    <row r="127" spans="1:14" s="56" customFormat="1" x14ac:dyDescent="0.25">
      <c r="B127" s="162" t="s">
        <v>113</v>
      </c>
      <c r="C127" s="163">
        <v>8336</v>
      </c>
      <c r="D127" s="163">
        <v>7189</v>
      </c>
      <c r="E127" s="163">
        <v>3494</v>
      </c>
      <c r="F127" s="163">
        <v>6988</v>
      </c>
      <c r="G127" s="163">
        <v>6988</v>
      </c>
      <c r="H127" s="163">
        <v>9957</v>
      </c>
      <c r="I127" s="163">
        <v>9595</v>
      </c>
      <c r="J127" s="165">
        <f t="shared" si="66"/>
        <v>-3.6356332228582922E-2</v>
      </c>
      <c r="K127" s="164">
        <f t="shared" si="63"/>
        <v>0.33467798024760054</v>
      </c>
      <c r="L127" s="162">
        <f t="shared" si="64"/>
        <v>-362</v>
      </c>
      <c r="M127" s="163">
        <f t="shared" si="65"/>
        <v>2406</v>
      </c>
      <c r="N127" s="164">
        <f t="shared" si="62"/>
        <v>1.9795754032546735E-3</v>
      </c>
    </row>
    <row r="128" spans="1:14" x14ac:dyDescent="0.25">
      <c r="A128" s="1"/>
      <c r="B128" s="162" t="s">
        <v>116</v>
      </c>
      <c r="C128" s="163">
        <v>5204</v>
      </c>
      <c r="D128" s="163">
        <v>5337</v>
      </c>
      <c r="E128" s="163">
        <v>2351</v>
      </c>
      <c r="F128" s="163">
        <v>6283</v>
      </c>
      <c r="G128" s="163">
        <v>6283</v>
      </c>
      <c r="H128" s="163">
        <v>6766</v>
      </c>
      <c r="I128" s="163">
        <v>6665</v>
      </c>
      <c r="J128" s="165">
        <f t="shared" si="66"/>
        <v>-1.4927579071829733E-2</v>
      </c>
      <c r="K128" s="164">
        <f t="shared" si="63"/>
        <v>0.24882893011054907</v>
      </c>
      <c r="L128" s="162">
        <f t="shared" si="64"/>
        <v>-101</v>
      </c>
      <c r="M128" s="163">
        <f t="shared" si="65"/>
        <v>1328</v>
      </c>
      <c r="N128" s="164">
        <f t="shared" si="62"/>
        <v>1.3750776511404273E-3</v>
      </c>
    </row>
    <row r="129" spans="1:14" x14ac:dyDescent="0.25">
      <c r="A129" s="1"/>
      <c r="B129" s="162" t="s">
        <v>123</v>
      </c>
      <c r="C129" s="163">
        <v>1279</v>
      </c>
      <c r="D129" s="163">
        <v>1294</v>
      </c>
      <c r="E129" s="163">
        <v>628</v>
      </c>
      <c r="F129" s="163">
        <v>1944</v>
      </c>
      <c r="G129" s="163">
        <v>1944</v>
      </c>
      <c r="H129" s="163">
        <v>2010</v>
      </c>
      <c r="I129" s="163">
        <v>1814</v>
      </c>
      <c r="J129" s="165">
        <f t="shared" si="66"/>
        <v>-9.7512437810945318E-2</v>
      </c>
      <c r="K129" s="164">
        <f t="shared" si="63"/>
        <v>0.40185471406491491</v>
      </c>
      <c r="L129" s="162">
        <f t="shared" si="64"/>
        <v>-196</v>
      </c>
      <c r="M129" s="163">
        <f t="shared" si="65"/>
        <v>520</v>
      </c>
      <c r="N129" s="164">
        <f t="shared" si="62"/>
        <v>3.7425219192329111E-4</v>
      </c>
    </row>
    <row r="130" spans="1:14" x14ac:dyDescent="0.25">
      <c r="A130" s="1"/>
      <c r="B130" s="162" t="s">
        <v>119</v>
      </c>
      <c r="C130" s="163">
        <v>1336</v>
      </c>
      <c r="D130" s="163">
        <v>1092</v>
      </c>
      <c r="E130" s="163">
        <v>609</v>
      </c>
      <c r="F130" s="163">
        <v>1358</v>
      </c>
      <c r="G130" s="163">
        <v>1358</v>
      </c>
      <c r="H130" s="163">
        <v>1386</v>
      </c>
      <c r="I130" s="163">
        <v>1471</v>
      </c>
      <c r="J130" s="165">
        <f t="shared" si="66"/>
        <v>6.1327561327561231E-2</v>
      </c>
      <c r="K130" s="164">
        <f t="shared" si="63"/>
        <v>0.34706959706959717</v>
      </c>
      <c r="L130" s="162">
        <f t="shared" si="64"/>
        <v>85</v>
      </c>
      <c r="M130" s="163">
        <f t="shared" si="65"/>
        <v>379</v>
      </c>
      <c r="N130" s="164">
        <f t="shared" si="62"/>
        <v>3.0348675541298851E-4</v>
      </c>
    </row>
    <row r="131" spans="1:14" x14ac:dyDescent="0.25">
      <c r="A131" s="1"/>
      <c r="B131" s="162" t="s">
        <v>128</v>
      </c>
      <c r="C131" s="163">
        <v>1095</v>
      </c>
      <c r="D131" s="163">
        <v>1206</v>
      </c>
      <c r="E131" s="163">
        <v>680</v>
      </c>
      <c r="F131" s="163">
        <v>704</v>
      </c>
      <c r="G131" s="163">
        <v>704</v>
      </c>
      <c r="H131" s="163">
        <v>915</v>
      </c>
      <c r="I131" s="163">
        <v>1028</v>
      </c>
      <c r="J131" s="165">
        <f t="shared" si="66"/>
        <v>0.12349726775956293</v>
      </c>
      <c r="K131" s="164">
        <f t="shared" si="63"/>
        <v>-0.14759535655058043</v>
      </c>
      <c r="L131" s="162">
        <f t="shared" si="64"/>
        <v>113</v>
      </c>
      <c r="M131" s="163">
        <f t="shared" si="65"/>
        <v>-178</v>
      </c>
      <c r="N131" s="164">
        <f t="shared" si="62"/>
        <v>2.1208999630493013E-4</v>
      </c>
    </row>
    <row r="132" spans="1:14" x14ac:dyDescent="0.25">
      <c r="A132" s="161" t="s">
        <v>144</v>
      </c>
      <c r="B132" s="162" t="s">
        <v>131</v>
      </c>
      <c r="C132" s="163">
        <v>2064</v>
      </c>
      <c r="D132" s="163">
        <v>1757</v>
      </c>
      <c r="E132" s="163">
        <v>1063</v>
      </c>
      <c r="F132" s="163">
        <v>1156</v>
      </c>
      <c r="G132" s="163">
        <v>1156</v>
      </c>
      <c r="H132" s="163">
        <v>1637</v>
      </c>
      <c r="I132" s="163">
        <v>1543</v>
      </c>
      <c r="J132" s="165">
        <f t="shared" si="66"/>
        <v>-5.7422113622480175E-2</v>
      </c>
      <c r="K132" s="164">
        <f t="shared" si="63"/>
        <v>-0.12179852020489468</v>
      </c>
      <c r="L132" s="162">
        <f t="shared" si="64"/>
        <v>-94</v>
      </c>
      <c r="M132" s="163">
        <f t="shared" si="65"/>
        <v>-214</v>
      </c>
      <c r="N132" s="164">
        <f t="shared" si="62"/>
        <v>3.1834130768337274E-4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44426</v>
      </c>
      <c r="D133" s="169">
        <f t="shared" si="67"/>
        <v>49839</v>
      </c>
      <c r="E133" s="169">
        <f t="shared" si="67"/>
        <v>20661</v>
      </c>
      <c r="F133" s="169">
        <f t="shared" ref="F133" si="68">F125-SUM(F126:F132)</f>
        <v>39299</v>
      </c>
      <c r="G133" s="169">
        <f t="shared" si="67"/>
        <v>39299</v>
      </c>
      <c r="H133" s="169">
        <f t="shared" si="67"/>
        <v>38170</v>
      </c>
      <c r="I133" s="169">
        <f t="shared" si="67"/>
        <v>40085</v>
      </c>
      <c r="J133" s="171">
        <f t="shared" si="66"/>
        <v>5.0170290804296469E-2</v>
      </c>
      <c r="K133" s="170">
        <f t="shared" si="63"/>
        <v>-0.19571018680150087</v>
      </c>
      <c r="L133" s="168">
        <f>I133-H133</f>
        <v>1915</v>
      </c>
      <c r="M133" s="169">
        <f t="shared" si="65"/>
        <v>-9754</v>
      </c>
      <c r="N133" s="170">
        <f t="shared" si="62"/>
        <v>8.2700656633104327E-3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252815</v>
      </c>
      <c r="D135" s="176">
        <v>224428</v>
      </c>
      <c r="E135" s="176">
        <v>87336</v>
      </c>
      <c r="F135" s="176">
        <v>226073</v>
      </c>
      <c r="G135" s="176">
        <v>226073</v>
      </c>
      <c r="H135" s="176">
        <v>244622</v>
      </c>
      <c r="I135" s="176">
        <v>256066</v>
      </c>
      <c r="J135" s="177">
        <f>IFERROR(I135/H135-1,"-")</f>
        <v>4.6782382614809714E-2</v>
      </c>
      <c r="K135" s="177">
        <f>IFERROR(I135/D135-1,"-")</f>
        <v>0.14097171475929926</v>
      </c>
      <c r="L135" s="176">
        <f>I135-H135</f>
        <v>11444</v>
      </c>
      <c r="M135" s="176">
        <f>I135-D135</f>
        <v>31638</v>
      </c>
      <c r="N135" s="177">
        <f t="shared" ref="N135:N147" si="69">I135/I$9</f>
        <v>5.2829802523169489E-2</v>
      </c>
    </row>
    <row r="136" spans="1:14" x14ac:dyDescent="0.25">
      <c r="A136" s="1" t="s">
        <v>96</v>
      </c>
      <c r="B136" s="157" t="s">
        <v>97</v>
      </c>
      <c r="C136" s="158">
        <v>49146</v>
      </c>
      <c r="D136" s="158">
        <v>40957</v>
      </c>
      <c r="E136" s="158">
        <v>15858</v>
      </c>
      <c r="F136" s="158">
        <v>26334</v>
      </c>
      <c r="G136" s="158">
        <v>26334</v>
      </c>
      <c r="H136" s="158">
        <v>28935</v>
      </c>
      <c r="I136" s="158">
        <v>24980</v>
      </c>
      <c r="J136" s="160">
        <f>IFERROR(I136/H136-1,"-")</f>
        <v>-0.13668567478831861</v>
      </c>
      <c r="K136" s="159">
        <f t="shared" ref="K136:K147" si="70">IFERROR(I136/D136-1,"-")</f>
        <v>-0.39009204775740414</v>
      </c>
      <c r="L136" s="157">
        <f t="shared" ref="L136:L146" si="71">I136-H136</f>
        <v>-3955</v>
      </c>
      <c r="M136" s="158">
        <f t="shared" ref="M136:M147" si="72">I136-D136</f>
        <v>-15977</v>
      </c>
      <c r="N136" s="159">
        <f t="shared" si="69"/>
        <v>5.1537043849194109E-3</v>
      </c>
    </row>
    <row r="137" spans="1:14" x14ac:dyDescent="0.25">
      <c r="A137" s="161" t="s">
        <v>103</v>
      </c>
      <c r="B137" s="162" t="s">
        <v>103</v>
      </c>
      <c r="C137" s="163">
        <v>35831</v>
      </c>
      <c r="D137" s="163">
        <v>22725</v>
      </c>
      <c r="E137" s="163">
        <v>10814</v>
      </c>
      <c r="F137" s="163">
        <v>17960</v>
      </c>
      <c r="G137" s="163">
        <v>17960</v>
      </c>
      <c r="H137" s="163">
        <v>18744</v>
      </c>
      <c r="I137" s="163">
        <v>15731</v>
      </c>
      <c r="J137" s="165">
        <f>IFERROR(I137/H137-1,"-")</f>
        <v>-0.16074477166026457</v>
      </c>
      <c r="K137" s="164">
        <f t="shared" si="70"/>
        <v>-0.30776677667766772</v>
      </c>
      <c r="L137" s="162">
        <f t="shared" si="71"/>
        <v>-3013</v>
      </c>
      <c r="M137" s="163">
        <f t="shared" si="72"/>
        <v>-6994</v>
      </c>
      <c r="N137" s="164">
        <f t="shared" si="69"/>
        <v>3.2455133578529727E-3</v>
      </c>
    </row>
    <row r="138" spans="1:14" x14ac:dyDescent="0.25">
      <c r="A138" s="161" t="s">
        <v>100</v>
      </c>
      <c r="B138" s="162" t="s">
        <v>100</v>
      </c>
      <c r="C138" s="163">
        <v>13315</v>
      </c>
      <c r="D138" s="163">
        <v>18232</v>
      </c>
      <c r="E138" s="163">
        <v>5044</v>
      </c>
      <c r="F138" s="163">
        <v>8374</v>
      </c>
      <c r="G138" s="163">
        <v>8374</v>
      </c>
      <c r="H138" s="163">
        <v>10191</v>
      </c>
      <c r="I138" s="163">
        <v>9249</v>
      </c>
      <c r="J138" s="165">
        <f>IFERROR(I138/H138-1,"-")</f>
        <v>-9.2434501030320915E-2</v>
      </c>
      <c r="K138" s="164">
        <f t="shared" si="70"/>
        <v>-0.49270513383062742</v>
      </c>
      <c r="L138" s="162">
        <f t="shared" si="71"/>
        <v>-942</v>
      </c>
      <c r="M138" s="163">
        <f t="shared" si="72"/>
        <v>-8983</v>
      </c>
      <c r="N138" s="164">
        <f t="shared" si="69"/>
        <v>1.9081910270664383E-3</v>
      </c>
    </row>
    <row r="139" spans="1:14" x14ac:dyDescent="0.25">
      <c r="A139" s="1"/>
      <c r="B139" s="157" t="s">
        <v>107</v>
      </c>
      <c r="C139" s="158">
        <v>203669</v>
      </c>
      <c r="D139" s="158">
        <v>183471</v>
      </c>
      <c r="E139" s="158">
        <v>71478</v>
      </c>
      <c r="F139" s="158">
        <v>199739</v>
      </c>
      <c r="G139" s="158">
        <v>199739</v>
      </c>
      <c r="H139" s="158">
        <v>215687</v>
      </c>
      <c r="I139" s="158">
        <v>231086</v>
      </c>
      <c r="J139" s="160">
        <f>IFERROR(I139/H139-1,"-")</f>
        <v>7.139512348913013E-2</v>
      </c>
      <c r="K139" s="159">
        <f t="shared" si="70"/>
        <v>0.25952330341034813</v>
      </c>
      <c r="L139" s="157">
        <f t="shared" si="71"/>
        <v>15399</v>
      </c>
      <c r="M139" s="158">
        <f t="shared" si="72"/>
        <v>47615</v>
      </c>
      <c r="N139" s="159">
        <f t="shared" si="69"/>
        <v>4.7676098138250078E-2</v>
      </c>
    </row>
    <row r="140" spans="1:14" s="56" customFormat="1" x14ac:dyDescent="0.25">
      <c r="B140" s="162" t="s">
        <v>110</v>
      </c>
      <c r="C140" s="163">
        <v>106209</v>
      </c>
      <c r="D140" s="163">
        <v>91081</v>
      </c>
      <c r="E140" s="163">
        <v>29452</v>
      </c>
      <c r="F140" s="163">
        <v>86847</v>
      </c>
      <c r="G140" s="163">
        <v>86847</v>
      </c>
      <c r="H140" s="163">
        <v>92504</v>
      </c>
      <c r="I140" s="163">
        <v>104620</v>
      </c>
      <c r="J140" s="165">
        <f t="shared" ref="J140:J147" si="73">IFERROR(I140/H140-1,"-")</f>
        <v>0.13097811986508701</v>
      </c>
      <c r="K140" s="164">
        <f t="shared" si="70"/>
        <v>0.14864790680822559</v>
      </c>
      <c r="L140" s="162">
        <f t="shared" si="71"/>
        <v>12116</v>
      </c>
      <c r="M140" s="163">
        <f t="shared" si="72"/>
        <v>13539</v>
      </c>
      <c r="N140" s="164">
        <f t="shared" si="69"/>
        <v>2.158448970177217E-2</v>
      </c>
    </row>
    <row r="141" spans="1:14" s="56" customFormat="1" x14ac:dyDescent="0.25">
      <c r="B141" s="162" t="s">
        <v>113</v>
      </c>
      <c r="C141" s="163">
        <v>13120</v>
      </c>
      <c r="D141" s="163">
        <v>12686</v>
      </c>
      <c r="E141" s="163">
        <v>5377</v>
      </c>
      <c r="F141" s="163">
        <v>13423</v>
      </c>
      <c r="G141" s="163">
        <v>13423</v>
      </c>
      <c r="H141" s="163">
        <v>18417</v>
      </c>
      <c r="I141" s="163">
        <v>19208</v>
      </c>
      <c r="J141" s="165">
        <f t="shared" si="73"/>
        <v>4.2949448878753405E-2</v>
      </c>
      <c r="K141" s="164">
        <f t="shared" si="70"/>
        <v>0.51411004256660875</v>
      </c>
      <c r="L141" s="162">
        <f t="shared" si="71"/>
        <v>791</v>
      </c>
      <c r="M141" s="163">
        <f t="shared" si="72"/>
        <v>6522</v>
      </c>
      <c r="N141" s="164">
        <f t="shared" si="69"/>
        <v>3.9628644445769438E-3</v>
      </c>
    </row>
    <row r="142" spans="1:14" x14ac:dyDescent="0.25">
      <c r="A142" s="1"/>
      <c r="B142" s="162" t="s">
        <v>116</v>
      </c>
      <c r="C142" s="163">
        <v>23343</v>
      </c>
      <c r="D142" s="163">
        <v>17850</v>
      </c>
      <c r="E142" s="163">
        <v>5591</v>
      </c>
      <c r="F142" s="163">
        <v>23794</v>
      </c>
      <c r="G142" s="163">
        <v>23794</v>
      </c>
      <c r="H142" s="163">
        <v>22158</v>
      </c>
      <c r="I142" s="163">
        <v>22877</v>
      </c>
      <c r="J142" s="165">
        <f t="shared" si="73"/>
        <v>3.2448776965430026E-2</v>
      </c>
      <c r="K142" s="164">
        <f t="shared" si="70"/>
        <v>0.28162464985994395</v>
      </c>
      <c r="L142" s="162">
        <f t="shared" si="71"/>
        <v>719</v>
      </c>
      <c r="M142" s="163">
        <f t="shared" si="72"/>
        <v>5027</v>
      </c>
      <c r="N142" s="164">
        <f t="shared" si="69"/>
        <v>4.7198276706886056E-3</v>
      </c>
    </row>
    <row r="143" spans="1:14" x14ac:dyDescent="0.25">
      <c r="A143" s="1"/>
      <c r="B143" s="162" t="s">
        <v>123</v>
      </c>
      <c r="C143" s="163">
        <v>4353</v>
      </c>
      <c r="D143" s="163">
        <v>3928</v>
      </c>
      <c r="E143" s="163">
        <v>1151</v>
      </c>
      <c r="F143" s="163">
        <v>9497</v>
      </c>
      <c r="G143" s="163">
        <v>9497</v>
      </c>
      <c r="H143" s="163">
        <v>8741</v>
      </c>
      <c r="I143" s="163">
        <v>6113</v>
      </c>
      <c r="J143" s="165">
        <f t="shared" si="73"/>
        <v>-0.30065209930213932</v>
      </c>
      <c r="K143" s="164">
        <f t="shared" si="70"/>
        <v>0.55626272912423635</v>
      </c>
      <c r="L143" s="162">
        <f t="shared" si="71"/>
        <v>-2628</v>
      </c>
      <c r="M143" s="163">
        <f t="shared" si="72"/>
        <v>2185</v>
      </c>
      <c r="N143" s="164">
        <f t="shared" si="69"/>
        <v>1.261192750400815E-3</v>
      </c>
    </row>
    <row r="144" spans="1:14" x14ac:dyDescent="0.25">
      <c r="A144" s="1"/>
      <c r="B144" s="162" t="s">
        <v>119</v>
      </c>
      <c r="C144" s="163">
        <v>4007</v>
      </c>
      <c r="D144" s="163">
        <v>3987</v>
      </c>
      <c r="E144" s="163">
        <v>1867</v>
      </c>
      <c r="F144" s="163">
        <v>4118</v>
      </c>
      <c r="G144" s="163">
        <v>4118</v>
      </c>
      <c r="H144" s="163">
        <v>4790</v>
      </c>
      <c r="I144" s="163">
        <v>5320</v>
      </c>
      <c r="J144" s="165">
        <f t="shared" si="73"/>
        <v>0.11064718162839249</v>
      </c>
      <c r="K144" s="164">
        <f t="shared" si="70"/>
        <v>0.33433659393027337</v>
      </c>
      <c r="L144" s="162">
        <f t="shared" si="71"/>
        <v>530</v>
      </c>
      <c r="M144" s="163">
        <f t="shared" si="72"/>
        <v>1333</v>
      </c>
      <c r="N144" s="164">
        <f t="shared" si="69"/>
        <v>1.0975863622006111E-3</v>
      </c>
    </row>
    <row r="145" spans="1:14" x14ac:dyDescent="0.25">
      <c r="A145" s="1"/>
      <c r="B145" s="162" t="s">
        <v>128</v>
      </c>
      <c r="C145" s="163">
        <v>1778</v>
      </c>
      <c r="D145" s="163">
        <v>1934</v>
      </c>
      <c r="E145" s="163">
        <v>2361</v>
      </c>
      <c r="F145" s="163">
        <v>2451</v>
      </c>
      <c r="G145" s="163">
        <v>2451</v>
      </c>
      <c r="H145" s="163">
        <v>2781</v>
      </c>
      <c r="I145" s="163">
        <v>2573</v>
      </c>
      <c r="J145" s="165">
        <f t="shared" si="73"/>
        <v>-7.4793239841783543E-2</v>
      </c>
      <c r="K145" s="164">
        <f t="shared" si="70"/>
        <v>0.33040330920372285</v>
      </c>
      <c r="L145" s="162">
        <f t="shared" si="71"/>
        <v>-208</v>
      </c>
      <c r="M145" s="163">
        <f t="shared" si="72"/>
        <v>639</v>
      </c>
      <c r="N145" s="164">
        <f t="shared" si="69"/>
        <v>5.3084393044025796E-4</v>
      </c>
    </row>
    <row r="146" spans="1:14" x14ac:dyDescent="0.25">
      <c r="A146" s="161" t="s">
        <v>144</v>
      </c>
      <c r="B146" s="162" t="s">
        <v>131</v>
      </c>
      <c r="C146" s="163">
        <v>8616</v>
      </c>
      <c r="D146" s="163">
        <v>5563</v>
      </c>
      <c r="E146" s="163">
        <v>4703</v>
      </c>
      <c r="F146" s="163">
        <v>1164</v>
      </c>
      <c r="G146" s="163">
        <v>1164</v>
      </c>
      <c r="H146" s="163">
        <v>2087</v>
      </c>
      <c r="I146" s="163">
        <v>1892</v>
      </c>
      <c r="J146" s="165">
        <f t="shared" si="73"/>
        <v>-9.3435553425970319E-2</v>
      </c>
      <c r="K146" s="164">
        <f t="shared" si="70"/>
        <v>-0.65989573970879023</v>
      </c>
      <c r="L146" s="162">
        <f t="shared" si="71"/>
        <v>-195</v>
      </c>
      <c r="M146" s="163">
        <f t="shared" si="72"/>
        <v>-3671</v>
      </c>
      <c r="N146" s="164">
        <f t="shared" si="69"/>
        <v>3.9034462354954066E-4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42243</v>
      </c>
      <c r="D147" s="169">
        <f t="shared" si="74"/>
        <v>46442</v>
      </c>
      <c r="E147" s="169">
        <f t="shared" si="74"/>
        <v>20976</v>
      </c>
      <c r="F147" s="169">
        <f t="shared" ref="F147" si="75">F139-SUM(F140:F146)</f>
        <v>58445</v>
      </c>
      <c r="G147" s="169">
        <f t="shared" si="74"/>
        <v>58445</v>
      </c>
      <c r="H147" s="169">
        <f t="shared" si="74"/>
        <v>64209</v>
      </c>
      <c r="I147" s="169">
        <f t="shared" si="74"/>
        <v>68483</v>
      </c>
      <c r="J147" s="171">
        <f t="shared" si="73"/>
        <v>6.6563877338067901E-2</v>
      </c>
      <c r="K147" s="170">
        <f t="shared" si="70"/>
        <v>0.47459196417036309</v>
      </c>
      <c r="L147" s="168">
        <f>I147-H147</f>
        <v>4274</v>
      </c>
      <c r="M147" s="169">
        <f t="shared" si="72"/>
        <v>22041</v>
      </c>
      <c r="N147" s="170">
        <f t="shared" si="69"/>
        <v>1.4128948654621137E-2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111310</v>
      </c>
      <c r="D149" s="176">
        <v>109315</v>
      </c>
      <c r="E149" s="176">
        <v>38350</v>
      </c>
      <c r="F149" s="176">
        <v>92850</v>
      </c>
      <c r="G149" s="176">
        <v>92850</v>
      </c>
      <c r="H149" s="176">
        <v>105659</v>
      </c>
      <c r="I149" s="176">
        <v>108484</v>
      </c>
      <c r="J149" s="177">
        <f>IFERROR(I149/H149-1,"-")</f>
        <v>2.6736955678172247E-2</v>
      </c>
      <c r="K149" s="177">
        <f>IFERROR(I149/D149-1,"-")</f>
        <v>-7.6018844623336745E-3</v>
      </c>
      <c r="L149" s="176">
        <f>I149-H149</f>
        <v>2825</v>
      </c>
      <c r="M149" s="176">
        <f>I149-D149</f>
        <v>-831</v>
      </c>
      <c r="N149" s="177">
        <f t="shared" ref="N149:N161" si="76">I149/I$9</f>
        <v>2.2381684006949454E-2</v>
      </c>
    </row>
    <row r="150" spans="1:14" x14ac:dyDescent="0.25">
      <c r="A150" s="1" t="s">
        <v>96</v>
      </c>
      <c r="B150" s="157" t="s">
        <v>97</v>
      </c>
      <c r="C150" s="158">
        <v>44432</v>
      </c>
      <c r="D150" s="158">
        <v>47136</v>
      </c>
      <c r="E150" s="158">
        <v>16178</v>
      </c>
      <c r="F150" s="158">
        <v>48454</v>
      </c>
      <c r="G150" s="158">
        <v>48454</v>
      </c>
      <c r="H150" s="158">
        <v>52723</v>
      </c>
      <c r="I150" s="158">
        <v>47704</v>
      </c>
      <c r="J150" s="160">
        <f>IFERROR(I150/H150-1,"-")</f>
        <v>-9.5195645164349529E-2</v>
      </c>
      <c r="K150" s="159">
        <f t="shared" ref="K150:K161" si="77">IFERROR(I150/D150-1,"-")</f>
        <v>1.2050237610319092E-2</v>
      </c>
      <c r="L150" s="157">
        <f t="shared" ref="L150:L160" si="78">I150-H150</f>
        <v>-5019</v>
      </c>
      <c r="M150" s="158">
        <f t="shared" ref="M150:M161" si="79">I150-D150</f>
        <v>568</v>
      </c>
      <c r="N150" s="159">
        <f t="shared" si="76"/>
        <v>9.8419661320334507E-3</v>
      </c>
    </row>
    <row r="151" spans="1:14" x14ac:dyDescent="0.25">
      <c r="A151" s="161" t="s">
        <v>103</v>
      </c>
      <c r="B151" s="162" t="s">
        <v>103</v>
      </c>
      <c r="C151" s="163">
        <v>25843</v>
      </c>
      <c r="D151" s="163">
        <v>27134</v>
      </c>
      <c r="E151" s="163">
        <v>8640</v>
      </c>
      <c r="F151" s="163">
        <v>34235</v>
      </c>
      <c r="G151" s="163">
        <v>34235</v>
      </c>
      <c r="H151" s="163">
        <v>37827</v>
      </c>
      <c r="I151" s="163">
        <v>31702</v>
      </c>
      <c r="J151" s="165">
        <f>IFERROR(I151/H151-1,"-")</f>
        <v>-0.16192137890924474</v>
      </c>
      <c r="K151" s="164">
        <f t="shared" si="77"/>
        <v>0.16834967199823092</v>
      </c>
      <c r="L151" s="162">
        <f t="shared" si="78"/>
        <v>-6125</v>
      </c>
      <c r="M151" s="163">
        <f t="shared" si="79"/>
        <v>4568</v>
      </c>
      <c r="N151" s="164">
        <f t="shared" si="76"/>
        <v>6.5405418899405592E-3</v>
      </c>
    </row>
    <row r="152" spans="1:14" x14ac:dyDescent="0.25">
      <c r="A152" s="161" t="s">
        <v>100</v>
      </c>
      <c r="B152" s="162" t="s">
        <v>100</v>
      </c>
      <c r="C152" s="163">
        <v>18589</v>
      </c>
      <c r="D152" s="163">
        <v>20002</v>
      </c>
      <c r="E152" s="163">
        <v>7538</v>
      </c>
      <c r="F152" s="163">
        <v>14219</v>
      </c>
      <c r="G152" s="163">
        <v>14219</v>
      </c>
      <c r="H152" s="163">
        <v>14896</v>
      </c>
      <c r="I152" s="163">
        <v>16002</v>
      </c>
      <c r="J152" s="165">
        <f>IFERROR(I152/H152-1,"-")</f>
        <v>7.4248120300751896E-2</v>
      </c>
      <c r="K152" s="164">
        <f t="shared" si="77"/>
        <v>-0.19998000199980004</v>
      </c>
      <c r="L152" s="162">
        <f t="shared" si="78"/>
        <v>1106</v>
      </c>
      <c r="M152" s="163">
        <f t="shared" si="79"/>
        <v>-4000</v>
      </c>
      <c r="N152" s="164">
        <f t="shared" si="76"/>
        <v>3.3014242420928907E-3</v>
      </c>
    </row>
    <row r="153" spans="1:14" x14ac:dyDescent="0.25">
      <c r="A153" s="1"/>
      <c r="B153" s="157" t="s">
        <v>107</v>
      </c>
      <c r="C153" s="158">
        <v>66878</v>
      </c>
      <c r="D153" s="158">
        <v>62179</v>
      </c>
      <c r="E153" s="158">
        <v>22172</v>
      </c>
      <c r="F153" s="158">
        <v>44396</v>
      </c>
      <c r="G153" s="158">
        <v>44396</v>
      </c>
      <c r="H153" s="158">
        <v>52936</v>
      </c>
      <c r="I153" s="158">
        <v>60780</v>
      </c>
      <c r="J153" s="160">
        <f>IFERROR(I153/H153-1,"-")</f>
        <v>0.14817893305123175</v>
      </c>
      <c r="K153" s="159">
        <f t="shared" si="77"/>
        <v>-2.2499557728493547E-2</v>
      </c>
      <c r="L153" s="157">
        <f t="shared" si="78"/>
        <v>7844</v>
      </c>
      <c r="M153" s="158">
        <f t="shared" si="79"/>
        <v>-1399</v>
      </c>
      <c r="N153" s="159">
        <f t="shared" si="76"/>
        <v>1.2539717874916005E-2</v>
      </c>
    </row>
    <row r="154" spans="1:14" s="56" customFormat="1" x14ac:dyDescent="0.25">
      <c r="B154" s="162" t="s">
        <v>110</v>
      </c>
      <c r="C154" s="163">
        <v>20117</v>
      </c>
      <c r="D154" s="163">
        <v>18658</v>
      </c>
      <c r="E154" s="163">
        <v>5936</v>
      </c>
      <c r="F154" s="163">
        <v>16156</v>
      </c>
      <c r="G154" s="163">
        <v>16156</v>
      </c>
      <c r="H154" s="163">
        <v>17447</v>
      </c>
      <c r="I154" s="163">
        <v>18480</v>
      </c>
      <c r="J154" s="165">
        <f t="shared" ref="J154:J161" si="80">IFERROR(I154/H154-1,"-")</f>
        <v>5.9207886742706384E-2</v>
      </c>
      <c r="K154" s="164">
        <f t="shared" si="77"/>
        <v>-9.5401436381177263E-3</v>
      </c>
      <c r="L154" s="162">
        <f t="shared" si="78"/>
        <v>1033</v>
      </c>
      <c r="M154" s="163">
        <f t="shared" si="79"/>
        <v>-178</v>
      </c>
      <c r="N154" s="164">
        <f t="shared" si="76"/>
        <v>3.8126684160652807E-3</v>
      </c>
    </row>
    <row r="155" spans="1:14" s="56" customFormat="1" x14ac:dyDescent="0.25">
      <c r="B155" s="162" t="s">
        <v>113</v>
      </c>
      <c r="C155" s="163">
        <v>21016</v>
      </c>
      <c r="D155" s="163">
        <v>16816</v>
      </c>
      <c r="E155" s="163">
        <v>6116</v>
      </c>
      <c r="F155" s="163">
        <v>9550</v>
      </c>
      <c r="G155" s="163">
        <v>9550</v>
      </c>
      <c r="H155" s="163">
        <v>10292</v>
      </c>
      <c r="I155" s="163">
        <v>10773</v>
      </c>
      <c r="J155" s="165">
        <f t="shared" si="80"/>
        <v>4.6735328410415944E-2</v>
      </c>
      <c r="K155" s="164">
        <f t="shared" si="77"/>
        <v>-0.35936013320646998</v>
      </c>
      <c r="L155" s="162">
        <f t="shared" si="78"/>
        <v>481</v>
      </c>
      <c r="M155" s="163">
        <f t="shared" si="79"/>
        <v>-6043</v>
      </c>
      <c r="N155" s="164">
        <f t="shared" si="76"/>
        <v>2.2226123834562374E-3</v>
      </c>
    </row>
    <row r="156" spans="1:14" x14ac:dyDescent="0.25">
      <c r="A156" s="1"/>
      <c r="B156" s="162" t="s">
        <v>116</v>
      </c>
      <c r="C156" s="163">
        <v>9672</v>
      </c>
      <c r="D156" s="163">
        <v>8867</v>
      </c>
      <c r="E156" s="163">
        <v>2354</v>
      </c>
      <c r="F156" s="163">
        <v>5273</v>
      </c>
      <c r="G156" s="163">
        <v>5273</v>
      </c>
      <c r="H156" s="163">
        <v>8406</v>
      </c>
      <c r="I156" s="163">
        <v>10130</v>
      </c>
      <c r="J156" s="165">
        <f t="shared" si="80"/>
        <v>0.20509160123721148</v>
      </c>
      <c r="K156" s="164">
        <f t="shared" si="77"/>
        <v>0.14243825420096989</v>
      </c>
      <c r="L156" s="162">
        <f t="shared" si="78"/>
        <v>1724</v>
      </c>
      <c r="M156" s="163">
        <f t="shared" si="79"/>
        <v>1263</v>
      </c>
      <c r="N156" s="164">
        <f t="shared" si="76"/>
        <v>2.0899529791526673E-3</v>
      </c>
    </row>
    <row r="157" spans="1:14" x14ac:dyDescent="0.25">
      <c r="A157" s="1"/>
      <c r="B157" s="162" t="s">
        <v>123</v>
      </c>
      <c r="C157" s="163">
        <v>1156</v>
      </c>
      <c r="D157" s="163">
        <v>1233</v>
      </c>
      <c r="E157" s="163">
        <v>642</v>
      </c>
      <c r="F157" s="163">
        <v>1262</v>
      </c>
      <c r="G157" s="163">
        <v>1262</v>
      </c>
      <c r="H157" s="163">
        <v>1597</v>
      </c>
      <c r="I157" s="163">
        <v>2312</v>
      </c>
      <c r="J157" s="165">
        <f t="shared" si="80"/>
        <v>0.4477144646211646</v>
      </c>
      <c r="K157" s="164">
        <f t="shared" si="77"/>
        <v>0.87510137875101379</v>
      </c>
      <c r="L157" s="162">
        <f t="shared" si="78"/>
        <v>715</v>
      </c>
      <c r="M157" s="163">
        <f t="shared" si="79"/>
        <v>1079</v>
      </c>
      <c r="N157" s="164">
        <f t="shared" si="76"/>
        <v>4.7699617846011521E-4</v>
      </c>
    </row>
    <row r="158" spans="1:14" x14ac:dyDescent="0.25">
      <c r="A158" s="1"/>
      <c r="B158" s="162" t="s">
        <v>119</v>
      </c>
      <c r="C158" s="163">
        <v>2012</v>
      </c>
      <c r="D158" s="163">
        <v>2725</v>
      </c>
      <c r="E158" s="163">
        <v>1375</v>
      </c>
      <c r="F158" s="163">
        <v>2958</v>
      </c>
      <c r="G158" s="163">
        <v>2958</v>
      </c>
      <c r="H158" s="163">
        <v>2751</v>
      </c>
      <c r="I158" s="163">
        <v>3237</v>
      </c>
      <c r="J158" s="165">
        <f t="shared" si="80"/>
        <v>0.17666303162486363</v>
      </c>
      <c r="K158" s="164">
        <f t="shared" si="77"/>
        <v>0.18788990825688079</v>
      </c>
      <c r="L158" s="162">
        <f t="shared" si="78"/>
        <v>486</v>
      </c>
      <c r="M158" s="163">
        <f t="shared" si="79"/>
        <v>512</v>
      </c>
      <c r="N158" s="164">
        <f t="shared" si="76"/>
        <v>6.6783591248935684E-4</v>
      </c>
    </row>
    <row r="159" spans="1:14" x14ac:dyDescent="0.25">
      <c r="A159" s="1"/>
      <c r="B159" s="162" t="s">
        <v>128</v>
      </c>
      <c r="C159" s="163">
        <v>332</v>
      </c>
      <c r="D159" s="163">
        <v>437</v>
      </c>
      <c r="E159" s="163">
        <v>440</v>
      </c>
      <c r="F159" s="163">
        <v>335</v>
      </c>
      <c r="G159" s="163">
        <v>335</v>
      </c>
      <c r="H159" s="163">
        <v>523</v>
      </c>
      <c r="I159" s="163">
        <v>383</v>
      </c>
      <c r="J159" s="165">
        <f t="shared" si="80"/>
        <v>-0.26768642447418733</v>
      </c>
      <c r="K159" s="164">
        <f t="shared" si="77"/>
        <v>-0.1235697940503433</v>
      </c>
      <c r="L159" s="162">
        <f t="shared" si="78"/>
        <v>-140</v>
      </c>
      <c r="M159" s="163">
        <f t="shared" si="79"/>
        <v>-54</v>
      </c>
      <c r="N159" s="164">
        <f t="shared" si="76"/>
        <v>7.9017965549404894E-5</v>
      </c>
    </row>
    <row r="160" spans="1:14" x14ac:dyDescent="0.25">
      <c r="A160" s="161" t="s">
        <v>144</v>
      </c>
      <c r="B160" s="162" t="s">
        <v>131</v>
      </c>
      <c r="C160" s="163">
        <v>944</v>
      </c>
      <c r="D160" s="163">
        <v>843</v>
      </c>
      <c r="E160" s="163">
        <v>575</v>
      </c>
      <c r="F160" s="163">
        <v>528</v>
      </c>
      <c r="G160" s="163">
        <v>528</v>
      </c>
      <c r="H160" s="163">
        <v>715</v>
      </c>
      <c r="I160" s="163">
        <v>621</v>
      </c>
      <c r="J160" s="165">
        <f t="shared" si="80"/>
        <v>-0.13146853146853144</v>
      </c>
      <c r="K160" s="164">
        <f t="shared" si="77"/>
        <v>-0.26334519572953741</v>
      </c>
      <c r="L160" s="162">
        <f t="shared" si="78"/>
        <v>-94</v>
      </c>
      <c r="M160" s="163">
        <f t="shared" si="79"/>
        <v>-222</v>
      </c>
      <c r="N160" s="164">
        <f t="shared" si="76"/>
        <v>1.2812051333206383E-4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11629</v>
      </c>
      <c r="D161" s="169">
        <f t="shared" si="81"/>
        <v>12600</v>
      </c>
      <c r="E161" s="169">
        <f t="shared" si="81"/>
        <v>4734</v>
      </c>
      <c r="F161" s="169">
        <f t="shared" ref="F161" si="82">F153-SUM(F154:F160)</f>
        <v>8334</v>
      </c>
      <c r="G161" s="169">
        <f t="shared" si="81"/>
        <v>8334</v>
      </c>
      <c r="H161" s="169">
        <f t="shared" si="81"/>
        <v>11205</v>
      </c>
      <c r="I161" s="169">
        <f t="shared" si="81"/>
        <v>14844</v>
      </c>
      <c r="J161" s="171">
        <f t="shared" si="80"/>
        <v>0.3247657295850066</v>
      </c>
      <c r="K161" s="170">
        <f t="shared" si="77"/>
        <v>0.17809523809523808</v>
      </c>
      <c r="L161" s="168">
        <f>I161-H161</f>
        <v>3639</v>
      </c>
      <c r="M161" s="169">
        <f t="shared" si="79"/>
        <v>2244</v>
      </c>
      <c r="N161" s="170">
        <f t="shared" si="76"/>
        <v>3.0625135264108782E-3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F4C27-B073-4B80-82AE-552485EF1D15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36A1A-9FAB-42C1-B900-7AA676C6799C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156332</v>
      </c>
      <c r="D9" s="116">
        <v>-0.15508090754812842</v>
      </c>
      <c r="E9" s="115">
        <v>157800</v>
      </c>
      <c r="F9" s="116">
        <f t="shared" ref="F9:F21" si="0">IFERROR(E9/C9-1,"-")</f>
        <v>9.3902719852620997E-3</v>
      </c>
      <c r="G9" s="115">
        <v>26469</v>
      </c>
      <c r="H9" s="116">
        <f t="shared" ref="H9:H21" si="1">IFERROR(G9/E9-1,"-")</f>
        <v>-0.83226235741444865</v>
      </c>
      <c r="I9" s="115">
        <v>114870</v>
      </c>
      <c r="J9" s="116">
        <f t="shared" ref="J9:J21" si="2">IFERROR(I9/C9-1,"-")</f>
        <v>-0.26521761379627973</v>
      </c>
      <c r="K9" s="115">
        <v>163920</v>
      </c>
      <c r="L9" s="116">
        <f t="shared" ref="L9:L21" si="3">IFERROR(K9/I9-1,"-")</f>
        <v>0.4270044398015147</v>
      </c>
      <c r="M9" s="115">
        <v>173408</v>
      </c>
      <c r="N9" s="116">
        <v>5.7881893606637425E-2</v>
      </c>
      <c r="O9" s="116">
        <v>0.10922907658061054</v>
      </c>
    </row>
    <row r="10" spans="1:16" x14ac:dyDescent="0.25">
      <c r="A10" s="1" t="s">
        <v>72</v>
      </c>
      <c r="B10" s="114" t="s">
        <v>73</v>
      </c>
      <c r="C10" s="115">
        <v>144826</v>
      </c>
      <c r="D10" s="116">
        <v>-0.13591398875935234</v>
      </c>
      <c r="E10" s="115">
        <v>172884</v>
      </c>
      <c r="F10" s="116">
        <f t="shared" si="0"/>
        <v>0.19373593139353429</v>
      </c>
      <c r="G10" s="115">
        <v>18511</v>
      </c>
      <c r="H10" s="116">
        <f t="shared" si="1"/>
        <v>-0.89292820619606206</v>
      </c>
      <c r="I10" s="115">
        <v>141290</v>
      </c>
      <c r="J10" s="116">
        <f t="shared" si="2"/>
        <v>-2.4415505503155521E-2</v>
      </c>
      <c r="K10" s="115">
        <v>156374</v>
      </c>
      <c r="L10" s="116">
        <f t="shared" si="3"/>
        <v>0.10675914785193563</v>
      </c>
      <c r="M10" s="115">
        <v>166759</v>
      </c>
      <c r="N10" s="116">
        <v>6.6411295995497888E-2</v>
      </c>
      <c r="O10" s="116">
        <v>0.15144380152735004</v>
      </c>
    </row>
    <row r="11" spans="1:16" x14ac:dyDescent="0.25">
      <c r="A11" s="1" t="s">
        <v>74</v>
      </c>
      <c r="B11" s="114" t="s">
        <v>75</v>
      </c>
      <c r="C11" s="115">
        <v>154862</v>
      </c>
      <c r="D11" s="116">
        <v>-0.12921092436502268</v>
      </c>
      <c r="E11" s="115">
        <v>82007</v>
      </c>
      <c r="F11" s="116">
        <f t="shared" si="0"/>
        <v>-0.47045111131200679</v>
      </c>
      <c r="G11" s="115">
        <v>22143</v>
      </c>
      <c r="H11" s="116">
        <f t="shared" si="1"/>
        <v>-0.72998646457009775</v>
      </c>
      <c r="I11" s="115">
        <v>148905</v>
      </c>
      <c r="J11" s="116">
        <f t="shared" si="2"/>
        <v>-3.8466505663106498E-2</v>
      </c>
      <c r="K11" s="115">
        <v>146134</v>
      </c>
      <c r="L11" s="116">
        <f t="shared" si="3"/>
        <v>-1.8609180349887566E-2</v>
      </c>
      <c r="M11" s="115">
        <v>176870</v>
      </c>
      <c r="N11" s="116">
        <v>0.21032750762998353</v>
      </c>
      <c r="O11" s="116">
        <v>0.14211362374242875</v>
      </c>
    </row>
    <row r="12" spans="1:16" x14ac:dyDescent="0.25">
      <c r="A12" s="1" t="s">
        <v>76</v>
      </c>
      <c r="B12" s="114" t="s">
        <v>77</v>
      </c>
      <c r="C12" s="115">
        <v>142052</v>
      </c>
      <c r="D12" s="116">
        <v>-8.6388310051194961E-2</v>
      </c>
      <c r="E12" s="115">
        <v>0</v>
      </c>
      <c r="F12" s="116">
        <f>IFERROR(E12/C12-1,"-")</f>
        <v>-1</v>
      </c>
      <c r="G12" s="115">
        <v>22148</v>
      </c>
      <c r="H12" s="116" t="str">
        <f t="shared" si="1"/>
        <v>-</v>
      </c>
      <c r="I12" s="115">
        <v>152510</v>
      </c>
      <c r="J12" s="116">
        <f t="shared" si="2"/>
        <v>7.3620927547658699E-2</v>
      </c>
      <c r="K12" s="115">
        <v>144835</v>
      </c>
      <c r="L12" s="116">
        <f t="shared" si="3"/>
        <v>-5.0324568880729115E-2</v>
      </c>
      <c r="M12" s="115">
        <v>154662</v>
      </c>
      <c r="N12" s="116">
        <v>6.7849621983636643E-2</v>
      </c>
      <c r="O12" s="116">
        <v>8.8770309464139885E-2</v>
      </c>
    </row>
    <row r="13" spans="1:16" x14ac:dyDescent="0.25">
      <c r="A13" s="1" t="s">
        <v>78</v>
      </c>
      <c r="B13" s="114" t="s">
        <v>79</v>
      </c>
      <c r="C13" s="115">
        <v>129253</v>
      </c>
      <c r="D13" s="116">
        <v>-0.23227745472472516</v>
      </c>
      <c r="E13" s="115">
        <v>0</v>
      </c>
      <c r="F13" s="116">
        <f t="shared" si="0"/>
        <v>-1</v>
      </c>
      <c r="G13" s="115">
        <v>24096</v>
      </c>
      <c r="H13" s="116" t="str">
        <f t="shared" si="1"/>
        <v>-</v>
      </c>
      <c r="I13" s="115">
        <v>125910</v>
      </c>
      <c r="J13" s="116">
        <f t="shared" si="2"/>
        <v>-2.5864003156599868E-2</v>
      </c>
      <c r="K13" s="115">
        <v>140451</v>
      </c>
      <c r="L13" s="116">
        <f t="shared" si="3"/>
        <v>0.11548725279961869</v>
      </c>
      <c r="M13" s="115">
        <v>159924</v>
      </c>
      <c r="N13" s="116">
        <v>0.1386462182540531</v>
      </c>
      <c r="O13" s="116">
        <v>0.23729429877836483</v>
      </c>
    </row>
    <row r="14" spans="1:16" x14ac:dyDescent="0.25">
      <c r="A14" s="1" t="s">
        <v>80</v>
      </c>
      <c r="B14" s="114" t="s">
        <v>81</v>
      </c>
      <c r="C14" s="115">
        <v>145760</v>
      </c>
      <c r="D14" s="116">
        <v>-0.13753520626730731</v>
      </c>
      <c r="E14" s="115">
        <v>0</v>
      </c>
      <c r="F14" s="116">
        <f t="shared" si="0"/>
        <v>-1</v>
      </c>
      <c r="G14" s="115">
        <v>18794</v>
      </c>
      <c r="H14" s="116" t="str">
        <f t="shared" si="1"/>
        <v>-</v>
      </c>
      <c r="I14" s="115">
        <v>132220</v>
      </c>
      <c r="J14" s="116">
        <f t="shared" si="2"/>
        <v>-9.2892425905598208E-2</v>
      </c>
      <c r="K14" s="115">
        <v>142289</v>
      </c>
      <c r="L14" s="116">
        <f t="shared" si="3"/>
        <v>7.6153380729087949E-2</v>
      </c>
      <c r="M14" s="115">
        <v>157113</v>
      </c>
      <c r="N14" s="116">
        <v>0.10418233313889336</v>
      </c>
      <c r="O14" s="116">
        <v>7.7888309549945189E-2</v>
      </c>
    </row>
    <row r="15" spans="1:16" x14ac:dyDescent="0.25">
      <c r="A15" s="1" t="s">
        <v>82</v>
      </c>
      <c r="B15" s="114" t="s">
        <v>83</v>
      </c>
      <c r="C15" s="115">
        <v>181443</v>
      </c>
      <c r="D15" s="116">
        <v>-5.9286180901917285E-2</v>
      </c>
      <c r="E15" s="115">
        <v>0</v>
      </c>
      <c r="F15" s="116">
        <f t="shared" si="0"/>
        <v>-1</v>
      </c>
      <c r="G15" s="115">
        <v>61086</v>
      </c>
      <c r="H15" s="116" t="str">
        <f t="shared" si="1"/>
        <v>-</v>
      </c>
      <c r="I15" s="115">
        <v>159520</v>
      </c>
      <c r="J15" s="116">
        <f t="shared" si="2"/>
        <v>-0.12082582408800557</v>
      </c>
      <c r="K15" s="115">
        <v>166431</v>
      </c>
      <c r="L15" s="116">
        <f t="shared" si="3"/>
        <v>4.3323721163490481E-2</v>
      </c>
      <c r="M15" s="115">
        <v>173767</v>
      </c>
      <c r="N15" s="116">
        <v>4.4078326754030117E-2</v>
      </c>
      <c r="O15" s="116">
        <v>-4.2305296980318929E-2</v>
      </c>
    </row>
    <row r="16" spans="1:16" x14ac:dyDescent="0.25">
      <c r="A16" s="1" t="s">
        <v>84</v>
      </c>
      <c r="B16" s="114" t="s">
        <v>85</v>
      </c>
      <c r="C16" s="115">
        <v>181850</v>
      </c>
      <c r="D16" s="116">
        <v>-0.10978284282049777</v>
      </c>
      <c r="E16" s="115">
        <v>60513</v>
      </c>
      <c r="F16" s="116">
        <f t="shared" si="0"/>
        <v>-0.66723673357162494</v>
      </c>
      <c r="G16" s="115">
        <v>94829</v>
      </c>
      <c r="H16" s="116">
        <f t="shared" si="1"/>
        <v>0.56708475864690233</v>
      </c>
      <c r="I16" s="115">
        <v>178525</v>
      </c>
      <c r="J16" s="116">
        <f t="shared" si="2"/>
        <v>-1.8284300247456642E-2</v>
      </c>
      <c r="K16" s="115">
        <v>181874</v>
      </c>
      <c r="L16" s="116">
        <f t="shared" si="3"/>
        <v>1.875927741212724E-2</v>
      </c>
      <c r="M16" s="115">
        <v>179514</v>
      </c>
      <c r="N16" s="116">
        <v>-1.2976016362976517E-2</v>
      </c>
      <c r="O16" s="116">
        <v>-1.28457519934011E-2</v>
      </c>
    </row>
    <row r="17" spans="1:16" x14ac:dyDescent="0.25">
      <c r="A17" s="1" t="s">
        <v>86</v>
      </c>
      <c r="B17" s="114" t="s">
        <v>87</v>
      </c>
      <c r="C17" s="115">
        <v>164115</v>
      </c>
      <c r="D17" s="116">
        <v>-6.3179646426879343E-2</v>
      </c>
      <c r="E17" s="115">
        <v>22909</v>
      </c>
      <c r="F17" s="116">
        <f t="shared" si="0"/>
        <v>-0.86040885964110536</v>
      </c>
      <c r="G17" s="115">
        <v>89027</v>
      </c>
      <c r="H17" s="116">
        <f t="shared" si="1"/>
        <v>2.8861146274389977</v>
      </c>
      <c r="I17" s="115">
        <v>136089</v>
      </c>
      <c r="J17" s="116">
        <f t="shared" si="2"/>
        <v>-0.17077049629832741</v>
      </c>
      <c r="K17" s="115">
        <v>150809</v>
      </c>
      <c r="L17" s="116">
        <f t="shared" si="3"/>
        <v>0.10816450998978611</v>
      </c>
      <c r="M17" s="115">
        <v>145872</v>
      </c>
      <c r="N17" s="116">
        <v>-3.2736773004263697E-2</v>
      </c>
      <c r="O17" s="116">
        <v>-0.11115985741705514</v>
      </c>
    </row>
    <row r="18" spans="1:16" x14ac:dyDescent="0.25">
      <c r="A18" s="1" t="s">
        <v>88</v>
      </c>
      <c r="B18" s="114" t="s">
        <v>89</v>
      </c>
      <c r="C18" s="115">
        <v>161488</v>
      </c>
      <c r="D18" s="116">
        <v>-5.6618763874284328E-2</v>
      </c>
      <c r="E18" s="115">
        <v>24343</v>
      </c>
      <c r="F18" s="116">
        <f t="shared" si="0"/>
        <v>-0.84925814921232534</v>
      </c>
      <c r="G18" s="115">
        <v>137179</v>
      </c>
      <c r="H18" s="116">
        <f t="shared" si="1"/>
        <v>4.6352544879431461</v>
      </c>
      <c r="I18" s="115">
        <v>154114</v>
      </c>
      <c r="J18" s="116">
        <f t="shared" si="2"/>
        <v>-4.5662835628653475E-2</v>
      </c>
      <c r="K18" s="115">
        <v>170708</v>
      </c>
      <c r="L18" s="116">
        <f t="shared" si="3"/>
        <v>0.10767354036622234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145313</v>
      </c>
      <c r="D19" s="116">
        <v>-2.2731399595138924E-2</v>
      </c>
      <c r="E19" s="115">
        <v>30656</v>
      </c>
      <c r="F19" s="116">
        <f t="shared" si="0"/>
        <v>-0.78903470439671608</v>
      </c>
      <c r="G19" s="115">
        <v>137494</v>
      </c>
      <c r="H19" s="116">
        <f t="shared" si="1"/>
        <v>3.4850600208768263</v>
      </c>
      <c r="I19" s="115">
        <v>153023</v>
      </c>
      <c r="J19" s="116">
        <f t="shared" si="2"/>
        <v>5.3057881951373842E-2</v>
      </c>
      <c r="K19" s="115">
        <v>164389</v>
      </c>
      <c r="L19" s="116">
        <f t="shared" si="3"/>
        <v>7.427641596361334E-2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149462</v>
      </c>
      <c r="D20" s="116">
        <v>-3.7746660228552997E-2</v>
      </c>
      <c r="E20" s="115">
        <v>33192</v>
      </c>
      <c r="F20" s="116">
        <f t="shared" si="0"/>
        <v>-0.77792348556823809</v>
      </c>
      <c r="G20" s="115">
        <v>123213</v>
      </c>
      <c r="H20" s="116">
        <f t="shared" si="1"/>
        <v>2.7121294287780189</v>
      </c>
      <c r="I20" s="115">
        <v>156141</v>
      </c>
      <c r="J20" s="116">
        <f t="shared" si="2"/>
        <v>4.468694383856775E-2</v>
      </c>
      <c r="K20" s="115">
        <v>158524</v>
      </c>
      <c r="L20" s="116">
        <f t="shared" si="3"/>
        <v>1.5261846664232914E-2</v>
      </c>
      <c r="M20" s="115"/>
      <c r="N20" s="116" t="s">
        <v>236</v>
      </c>
      <c r="O20" s="116" t="s">
        <v>236</v>
      </c>
    </row>
    <row r="21" spans="1:16" ht="15.75" x14ac:dyDescent="0.25">
      <c r="A21" s="1" t="s">
        <v>0</v>
      </c>
      <c r="B21" s="117" t="s">
        <v>30</v>
      </c>
      <c r="C21" s="118">
        <v>1856756</v>
      </c>
      <c r="D21" s="119">
        <v>-0.10338676536985936</v>
      </c>
      <c r="E21" s="118">
        <v>610766</v>
      </c>
      <c r="F21" s="119">
        <f t="shared" si="0"/>
        <v>-0.67105747874249499</v>
      </c>
      <c r="G21" s="118">
        <v>774989</v>
      </c>
      <c r="H21" s="119">
        <f t="shared" si="1"/>
        <v>0.26888038954362226</v>
      </c>
      <c r="I21" s="118">
        <v>1753117</v>
      </c>
      <c r="J21" s="119">
        <f t="shared" si="2"/>
        <v>-5.5817242545601053E-2</v>
      </c>
      <c r="K21" s="118">
        <v>1886738</v>
      </c>
      <c r="L21" s="119">
        <f t="shared" si="3"/>
        <v>7.6219100037247856E-2</v>
      </c>
      <c r="M21" s="118">
        <v>1487889</v>
      </c>
      <c r="N21" s="119">
        <v>6.8028744175830269E-2</v>
      </c>
      <c r="O21" s="119">
        <v>6.2403739254676793E-2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7797</v>
      </c>
      <c r="D31" s="116">
        <v>-6.4659309021113276E-2</v>
      </c>
      <c r="E31" s="115">
        <v>2810</v>
      </c>
      <c r="F31" s="116">
        <f t="shared" ref="F31:F43" si="4">IFERROR(E31/C31-1,"-")</f>
        <v>-0.63960497627292545</v>
      </c>
      <c r="G31" s="115">
        <v>7933</v>
      </c>
      <c r="H31" s="116">
        <f t="shared" ref="H31:H43" si="5">IFERROR(G31/E31-1,"-")</f>
        <v>1.8231316725978646</v>
      </c>
      <c r="I31" s="115">
        <v>4259</v>
      </c>
      <c r="J31" s="116">
        <f t="shared" ref="J31:J43" si="6">IFERROR(I31/G31-1,"-")</f>
        <v>-0.46312870288667596</v>
      </c>
      <c r="K31" s="115">
        <v>7684</v>
      </c>
      <c r="L31" s="116">
        <f t="shared" ref="L31:L43" si="7">IFERROR(K31/I31-1,"-")</f>
        <v>0.80417938483212015</v>
      </c>
      <c r="M31" s="115">
        <v>4643</v>
      </c>
      <c r="N31" s="116">
        <v>-0.39575741801145237</v>
      </c>
      <c r="O31" s="116">
        <v>-0.40451455688085158</v>
      </c>
    </row>
    <row r="32" spans="1:16" x14ac:dyDescent="0.25">
      <c r="B32" s="114" t="s">
        <v>73</v>
      </c>
      <c r="C32" s="115">
        <v>5918</v>
      </c>
      <c r="D32" s="116">
        <v>-0.37966457023060796</v>
      </c>
      <c r="E32" s="115">
        <v>4481</v>
      </c>
      <c r="F32" s="116">
        <f t="shared" si="4"/>
        <v>-0.24281851977019264</v>
      </c>
      <c r="G32" s="115">
        <v>6177</v>
      </c>
      <c r="H32" s="116">
        <f t="shared" si="5"/>
        <v>0.37848694487837542</v>
      </c>
      <c r="I32" s="115">
        <v>4072</v>
      </c>
      <c r="J32" s="116">
        <f t="shared" si="6"/>
        <v>-0.34078031406831799</v>
      </c>
      <c r="K32" s="115">
        <v>4631</v>
      </c>
      <c r="L32" s="116">
        <f t="shared" si="7"/>
        <v>0.13727897838899805</v>
      </c>
      <c r="M32" s="115">
        <v>3359</v>
      </c>
      <c r="N32" s="116">
        <v>-0.27467069747354778</v>
      </c>
      <c r="O32" s="116">
        <v>-0.43240959783710708</v>
      </c>
    </row>
    <row r="33" spans="2:16" x14ac:dyDescent="0.25">
      <c r="B33" s="114" t="s">
        <v>75</v>
      </c>
      <c r="C33" s="115">
        <v>15264</v>
      </c>
      <c r="D33" s="116">
        <v>6.5103621519782218E-2</v>
      </c>
      <c r="E33" s="115">
        <v>1861</v>
      </c>
      <c r="F33" s="116">
        <f t="shared" si="4"/>
        <v>-0.87807914046121593</v>
      </c>
      <c r="G33" s="115">
        <v>6981</v>
      </c>
      <c r="H33" s="116">
        <f t="shared" si="5"/>
        <v>2.751209027404621</v>
      </c>
      <c r="I33" s="115">
        <v>4758</v>
      </c>
      <c r="J33" s="116">
        <f t="shared" si="6"/>
        <v>-0.31843575418994419</v>
      </c>
      <c r="K33" s="115">
        <v>6445</v>
      </c>
      <c r="L33" s="116">
        <f t="shared" si="7"/>
        <v>0.35456073980664149</v>
      </c>
      <c r="M33" s="115">
        <v>7332</v>
      </c>
      <c r="N33" s="116">
        <v>0.1376260667183864</v>
      </c>
      <c r="O33" s="116">
        <v>-0.51965408805031443</v>
      </c>
    </row>
    <row r="34" spans="2:16" x14ac:dyDescent="0.25">
      <c r="B34" s="114" t="s">
        <v>77</v>
      </c>
      <c r="C34" s="115">
        <v>22387</v>
      </c>
      <c r="D34" s="116">
        <v>0.45824648254299105</v>
      </c>
      <c r="E34" s="115">
        <v>0</v>
      </c>
      <c r="F34" s="116">
        <f t="shared" si="4"/>
        <v>-1</v>
      </c>
      <c r="G34" s="115">
        <v>10350</v>
      </c>
      <c r="H34" s="116" t="str">
        <f t="shared" si="5"/>
        <v>-</v>
      </c>
      <c r="I34" s="115">
        <v>8585</v>
      </c>
      <c r="J34" s="116">
        <f t="shared" si="6"/>
        <v>-0.17053140096618358</v>
      </c>
      <c r="K34" s="115">
        <v>11356</v>
      </c>
      <c r="L34" s="116">
        <f t="shared" si="7"/>
        <v>0.32277227722772284</v>
      </c>
      <c r="M34" s="115">
        <v>5241</v>
      </c>
      <c r="N34" s="116">
        <v>-0.53848185980979224</v>
      </c>
      <c r="O34" s="116">
        <v>-0.76589091883682492</v>
      </c>
    </row>
    <row r="35" spans="2:16" x14ac:dyDescent="0.25">
      <c r="B35" s="114" t="s">
        <v>79</v>
      </c>
      <c r="C35" s="115">
        <v>19293</v>
      </c>
      <c r="D35" s="116">
        <v>-3.6169256132287608E-2</v>
      </c>
      <c r="E35" s="115">
        <v>0</v>
      </c>
      <c r="F35" s="116">
        <f t="shared" si="4"/>
        <v>-1</v>
      </c>
      <c r="G35" s="115">
        <v>10388</v>
      </c>
      <c r="H35" s="116" t="str">
        <f t="shared" si="5"/>
        <v>-</v>
      </c>
      <c r="I35" s="115">
        <v>7510</v>
      </c>
      <c r="J35" s="116">
        <f t="shared" si="6"/>
        <v>-0.27705044281863689</v>
      </c>
      <c r="K35" s="115">
        <v>8116</v>
      </c>
      <c r="L35" s="116">
        <f t="shared" si="7"/>
        <v>8.0692410119840297E-2</v>
      </c>
      <c r="M35" s="115">
        <v>6651</v>
      </c>
      <c r="N35" s="116">
        <v>-0.18050763923114832</v>
      </c>
      <c r="O35" s="116">
        <v>-0.6552635670968745</v>
      </c>
    </row>
    <row r="36" spans="2:16" x14ac:dyDescent="0.25">
      <c r="B36" s="114" t="s">
        <v>81</v>
      </c>
      <c r="C36" s="115">
        <v>16210</v>
      </c>
      <c r="D36" s="116">
        <v>-0.47159109430517976</v>
      </c>
      <c r="E36" s="115">
        <v>0</v>
      </c>
      <c r="F36" s="116">
        <f t="shared" si="4"/>
        <v>-1</v>
      </c>
      <c r="G36" s="115">
        <v>7198</v>
      </c>
      <c r="H36" s="116" t="str">
        <f t="shared" si="5"/>
        <v>-</v>
      </c>
      <c r="I36" s="115">
        <v>7211</v>
      </c>
      <c r="J36" s="116">
        <f t="shared" si="6"/>
        <v>1.8060572381217721E-3</v>
      </c>
      <c r="K36" s="115">
        <v>11716</v>
      </c>
      <c r="L36" s="116">
        <f t="shared" si="7"/>
        <v>0.62473998058521696</v>
      </c>
      <c r="M36" s="115">
        <v>9313</v>
      </c>
      <c r="N36" s="116">
        <v>-0.20510413110276549</v>
      </c>
      <c r="O36" s="116">
        <v>-0.42547809993830965</v>
      </c>
    </row>
    <row r="37" spans="2:16" x14ac:dyDescent="0.25">
      <c r="B37" s="114" t="s">
        <v>83</v>
      </c>
      <c r="C37" s="115">
        <v>23168</v>
      </c>
      <c r="D37" s="116">
        <v>-8.841235490851862E-2</v>
      </c>
      <c r="E37" s="115">
        <v>0</v>
      </c>
      <c r="F37" s="116">
        <f t="shared" si="4"/>
        <v>-1</v>
      </c>
      <c r="G37" s="115">
        <v>18335</v>
      </c>
      <c r="H37" s="116" t="str">
        <f t="shared" si="5"/>
        <v>-</v>
      </c>
      <c r="I37" s="115">
        <v>16871</v>
      </c>
      <c r="J37" s="116">
        <f t="shared" si="6"/>
        <v>-7.9847286610308155E-2</v>
      </c>
      <c r="K37" s="115">
        <v>16350</v>
      </c>
      <c r="L37" s="116">
        <f t="shared" si="7"/>
        <v>-3.0881394108233096E-2</v>
      </c>
      <c r="M37" s="115">
        <v>15147</v>
      </c>
      <c r="N37" s="116">
        <v>-7.357798165137619E-2</v>
      </c>
      <c r="O37" s="116">
        <v>-0.34621029005524862</v>
      </c>
    </row>
    <row r="38" spans="2:16" x14ac:dyDescent="0.25">
      <c r="B38" s="114" t="s">
        <v>85</v>
      </c>
      <c r="C38" s="115">
        <v>27089</v>
      </c>
      <c r="D38" s="116">
        <v>-0.21195636363636361</v>
      </c>
      <c r="E38" s="115">
        <v>24732</v>
      </c>
      <c r="F38" s="116">
        <f t="shared" si="4"/>
        <v>-8.7009487245745532E-2</v>
      </c>
      <c r="G38" s="115">
        <v>32710</v>
      </c>
      <c r="H38" s="116">
        <f t="shared" si="5"/>
        <v>0.32257803655183559</v>
      </c>
      <c r="I38" s="115">
        <v>22263</v>
      </c>
      <c r="J38" s="116">
        <f t="shared" si="6"/>
        <v>-0.31938245184958725</v>
      </c>
      <c r="K38" s="115">
        <v>17040</v>
      </c>
      <c r="L38" s="116">
        <f t="shared" si="7"/>
        <v>-0.23460450074114003</v>
      </c>
      <c r="M38" s="115">
        <v>17997</v>
      </c>
      <c r="N38" s="116">
        <v>5.6161971830985813E-2</v>
      </c>
      <c r="O38" s="116">
        <v>-0.33563439034294362</v>
      </c>
    </row>
    <row r="39" spans="2:16" x14ac:dyDescent="0.25">
      <c r="B39" s="114" t="s">
        <v>87</v>
      </c>
      <c r="C39" s="115">
        <v>26178</v>
      </c>
      <c r="D39" s="116">
        <v>3.2499802792458787E-2</v>
      </c>
      <c r="E39" s="115">
        <v>10533</v>
      </c>
      <c r="F39" s="116">
        <f t="shared" si="4"/>
        <v>-0.5976392390556956</v>
      </c>
      <c r="G39" s="115">
        <v>17671</v>
      </c>
      <c r="H39" s="116">
        <f t="shared" si="5"/>
        <v>0.67767967340738622</v>
      </c>
      <c r="I39" s="115">
        <v>12307</v>
      </c>
      <c r="J39" s="116">
        <f t="shared" si="6"/>
        <v>-0.30354818629392788</v>
      </c>
      <c r="K39" s="115">
        <v>12268</v>
      </c>
      <c r="L39" s="116">
        <f t="shared" si="7"/>
        <v>-3.1689282522141538E-3</v>
      </c>
      <c r="M39" s="115">
        <v>11247</v>
      </c>
      <c r="N39" s="116">
        <v>-8.3224649494620162E-2</v>
      </c>
      <c r="O39" s="116">
        <v>-0.57036442814577126</v>
      </c>
    </row>
    <row r="40" spans="2:16" x14ac:dyDescent="0.25">
      <c r="B40" s="114" t="s">
        <v>89</v>
      </c>
      <c r="C40" s="115">
        <v>14688</v>
      </c>
      <c r="D40" s="116">
        <v>0.42105263157894735</v>
      </c>
      <c r="E40" s="115">
        <v>9331</v>
      </c>
      <c r="F40" s="116">
        <f t="shared" si="4"/>
        <v>-0.36471949891067534</v>
      </c>
      <c r="G40" s="115">
        <v>13514</v>
      </c>
      <c r="H40" s="116">
        <f t="shared" si="5"/>
        <v>0.44829064408959374</v>
      </c>
      <c r="I40" s="115">
        <v>5869</v>
      </c>
      <c r="J40" s="116">
        <f t="shared" si="6"/>
        <v>-0.56570963445315969</v>
      </c>
      <c r="K40" s="115">
        <v>7638</v>
      </c>
      <c r="L40" s="116">
        <f t="shared" si="7"/>
        <v>0.3014142102572841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6884</v>
      </c>
      <c r="D41" s="116">
        <v>-4.547975596228504E-2</v>
      </c>
      <c r="E41" s="115">
        <v>6163</v>
      </c>
      <c r="F41" s="116">
        <f t="shared" si="4"/>
        <v>-0.10473561882626381</v>
      </c>
      <c r="G41" s="115">
        <v>4282</v>
      </c>
      <c r="H41" s="116">
        <f t="shared" si="5"/>
        <v>-0.30520850235275032</v>
      </c>
      <c r="I41" s="115">
        <v>3929</v>
      </c>
      <c r="J41" s="116">
        <f t="shared" si="6"/>
        <v>-8.243811303129378E-2</v>
      </c>
      <c r="K41" s="115">
        <v>4428</v>
      </c>
      <c r="L41" s="116">
        <f t="shared" si="7"/>
        <v>0.12700432680071261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8030</v>
      </c>
      <c r="D42" s="116">
        <v>-0.33172436750998668</v>
      </c>
      <c r="E42" s="115">
        <v>4505</v>
      </c>
      <c r="F42" s="116">
        <f t="shared" si="4"/>
        <v>-0.43897882938978827</v>
      </c>
      <c r="G42" s="115">
        <v>6454</v>
      </c>
      <c r="H42" s="116">
        <f t="shared" si="5"/>
        <v>0.43263041065482799</v>
      </c>
      <c r="I42" s="115">
        <v>7585</v>
      </c>
      <c r="J42" s="116">
        <f t="shared" si="6"/>
        <v>0.17524016114037799</v>
      </c>
      <c r="K42" s="115">
        <v>6411</v>
      </c>
      <c r="L42" s="116">
        <f t="shared" si="7"/>
        <v>-0.15477916941331571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192906</v>
      </c>
      <c r="D43" s="119">
        <v>-9.4172172369588747E-2</v>
      </c>
      <c r="E43" s="118">
        <v>77176</v>
      </c>
      <c r="F43" s="119">
        <f t="shared" si="4"/>
        <v>-0.59992949934164819</v>
      </c>
      <c r="G43" s="118">
        <v>141993</v>
      </c>
      <c r="H43" s="119">
        <f t="shared" si="5"/>
        <v>0.83985954182647449</v>
      </c>
      <c r="I43" s="118">
        <v>105219</v>
      </c>
      <c r="J43" s="119">
        <f t="shared" si="6"/>
        <v>-0.25898459783228756</v>
      </c>
      <c r="K43" s="118">
        <v>114083</v>
      </c>
      <c r="L43" s="119">
        <f t="shared" si="7"/>
        <v>8.4243340081163964E-2</v>
      </c>
      <c r="M43" s="118">
        <v>80930</v>
      </c>
      <c r="N43" s="119">
        <v>-0.15350501014580675</v>
      </c>
      <c r="O43" s="119">
        <v>-0.50442120217508446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3266</v>
      </c>
      <c r="D53" s="116">
        <v>0.37747785744411644</v>
      </c>
      <c r="E53" s="115">
        <v>1602</v>
      </c>
      <c r="F53" s="116">
        <f t="shared" ref="F53:F65" si="8">IFERROR(E53/C53-1,"-")</f>
        <v>-0.50949173300673611</v>
      </c>
      <c r="G53" s="115">
        <v>2468</v>
      </c>
      <c r="H53" s="116">
        <f t="shared" ref="H53:H65" si="9">IFERROR(G53/E53-1,"-")</f>
        <v>0.54057428214731584</v>
      </c>
      <c r="I53" s="115">
        <v>2953</v>
      </c>
      <c r="J53" s="116">
        <f t="shared" ref="J53:J65" si="10">IFERROR(I53/G53-1,"-")</f>
        <v>0.19651539708265808</v>
      </c>
      <c r="K53" s="115">
        <v>3641</v>
      </c>
      <c r="L53" s="116">
        <f>IFERROR(K53/I53-1,"-")</f>
        <v>0.2329834067050458</v>
      </c>
      <c r="M53" s="115">
        <v>2676</v>
      </c>
      <c r="N53" s="116">
        <v>-0.26503707772589946</v>
      </c>
      <c r="O53" s="116">
        <v>-0.1806491120636865</v>
      </c>
    </row>
    <row r="54" spans="1:16" x14ac:dyDescent="0.25">
      <c r="A54" s="1">
        <v>2</v>
      </c>
      <c r="B54" s="114" t="s">
        <v>73</v>
      </c>
      <c r="C54" s="115">
        <v>2395</v>
      </c>
      <c r="D54" s="116">
        <v>7.148864592094295E-3</v>
      </c>
      <c r="E54" s="115">
        <v>1729</v>
      </c>
      <c r="F54" s="116">
        <f t="shared" si="8"/>
        <v>-0.27807933194154488</v>
      </c>
      <c r="G54" s="115">
        <v>1016</v>
      </c>
      <c r="H54" s="116">
        <f t="shared" si="9"/>
        <v>-0.41237709658762289</v>
      </c>
      <c r="I54" s="115">
        <v>2193</v>
      </c>
      <c r="J54" s="116">
        <f t="shared" si="10"/>
        <v>1.1584645669291338</v>
      </c>
      <c r="K54" s="115">
        <v>2303</v>
      </c>
      <c r="L54" s="116">
        <f t="shared" ref="L54:L65" si="11">IFERROR(K54/I54-1,"-")</f>
        <v>5.0159598723210186E-2</v>
      </c>
      <c r="M54" s="115">
        <v>1677</v>
      </c>
      <c r="N54" s="116">
        <v>-0.27181936604429002</v>
      </c>
      <c r="O54" s="116">
        <v>-0.29979123173277666</v>
      </c>
    </row>
    <row r="55" spans="1:16" x14ac:dyDescent="0.25">
      <c r="A55" s="1">
        <v>3</v>
      </c>
      <c r="B55" s="114" t="s">
        <v>75</v>
      </c>
      <c r="C55" s="115">
        <v>4694</v>
      </c>
      <c r="D55" s="116">
        <v>0.36532867946480518</v>
      </c>
      <c r="E55" s="115">
        <v>789</v>
      </c>
      <c r="F55" s="116">
        <f t="shared" si="8"/>
        <v>-0.83191308052833401</v>
      </c>
      <c r="G55" s="115">
        <v>1370</v>
      </c>
      <c r="H55" s="116">
        <f t="shared" si="9"/>
        <v>0.73637515842839041</v>
      </c>
      <c r="I55" s="115">
        <v>2613</v>
      </c>
      <c r="J55" s="116">
        <f t="shared" si="10"/>
        <v>0.90729927007299271</v>
      </c>
      <c r="K55" s="115">
        <v>3123</v>
      </c>
      <c r="L55" s="116">
        <f t="shared" si="11"/>
        <v>0.19517795637198621</v>
      </c>
      <c r="M55" s="115">
        <v>3345</v>
      </c>
      <c r="N55" s="116">
        <v>7.1085494716618625E-2</v>
      </c>
      <c r="O55" s="116">
        <v>-0.28738815509160631</v>
      </c>
    </row>
    <row r="56" spans="1:16" x14ac:dyDescent="0.25">
      <c r="A56" s="1">
        <v>4</v>
      </c>
      <c r="B56" s="114" t="s">
        <v>77</v>
      </c>
      <c r="C56" s="115">
        <v>7128</v>
      </c>
      <c r="D56" s="116">
        <v>1.528556225611919</v>
      </c>
      <c r="E56" s="115">
        <v>0</v>
      </c>
      <c r="F56" s="116">
        <f t="shared" si="8"/>
        <v>-1</v>
      </c>
      <c r="G56" s="115">
        <v>1625</v>
      </c>
      <c r="H56" s="116" t="str">
        <f t="shared" si="9"/>
        <v>-</v>
      </c>
      <c r="I56" s="115">
        <v>2610</v>
      </c>
      <c r="J56" s="116">
        <f t="shared" si="10"/>
        <v>0.60615384615384604</v>
      </c>
      <c r="K56" s="115">
        <v>3426</v>
      </c>
      <c r="L56" s="116">
        <f t="shared" si="11"/>
        <v>0.31264367816091965</v>
      </c>
      <c r="M56" s="115">
        <v>2702</v>
      </c>
      <c r="N56" s="116">
        <v>-0.21132516053706951</v>
      </c>
      <c r="O56" s="116">
        <v>-0.6209315375982043</v>
      </c>
    </row>
    <row r="57" spans="1:16" x14ac:dyDescent="0.25">
      <c r="A57" s="1">
        <v>5</v>
      </c>
      <c r="B57" s="114" t="s">
        <v>79</v>
      </c>
      <c r="C57" s="115">
        <v>9372</v>
      </c>
      <c r="D57" s="116">
        <v>1.1377737226277373</v>
      </c>
      <c r="E57" s="115">
        <v>0</v>
      </c>
      <c r="F57" s="116">
        <f t="shared" si="8"/>
        <v>-1</v>
      </c>
      <c r="G57" s="115">
        <v>2518</v>
      </c>
      <c r="H57" s="116" t="str">
        <f t="shared" si="9"/>
        <v>-</v>
      </c>
      <c r="I57" s="115">
        <v>2461</v>
      </c>
      <c r="J57" s="116">
        <f t="shared" si="10"/>
        <v>-2.2637013502780023E-2</v>
      </c>
      <c r="K57" s="115">
        <v>3361</v>
      </c>
      <c r="L57" s="116">
        <f t="shared" si="11"/>
        <v>0.36570499796830558</v>
      </c>
      <c r="M57" s="115">
        <v>3660</v>
      </c>
      <c r="N57" s="116">
        <v>8.8961618565903011E-2</v>
      </c>
      <c r="O57" s="116">
        <v>-0.60947503201024333</v>
      </c>
    </row>
    <row r="58" spans="1:16" x14ac:dyDescent="0.25">
      <c r="A58" s="1">
        <v>6</v>
      </c>
      <c r="B58" s="114" t="s">
        <v>81</v>
      </c>
      <c r="C58" s="115">
        <v>9490</v>
      </c>
      <c r="D58" s="116">
        <v>0.25</v>
      </c>
      <c r="E58" s="115">
        <v>0</v>
      </c>
      <c r="F58" s="116">
        <f t="shared" si="8"/>
        <v>-1</v>
      </c>
      <c r="G58" s="115">
        <v>3706</v>
      </c>
      <c r="H58" s="116" t="str">
        <f t="shared" si="9"/>
        <v>-</v>
      </c>
      <c r="I58" s="115">
        <v>4006</v>
      </c>
      <c r="J58" s="116">
        <f t="shared" si="10"/>
        <v>8.0949811117107418E-2</v>
      </c>
      <c r="K58" s="115">
        <v>5560</v>
      </c>
      <c r="L58" s="116">
        <f t="shared" si="11"/>
        <v>0.38791812281577642</v>
      </c>
      <c r="M58" s="115">
        <v>4118</v>
      </c>
      <c r="N58" s="116">
        <v>-0.25935251798561154</v>
      </c>
      <c r="O58" s="116">
        <v>-0.56606954689146471</v>
      </c>
    </row>
    <row r="59" spans="1:16" x14ac:dyDescent="0.25">
      <c r="A59" s="1">
        <v>7</v>
      </c>
      <c r="B59" s="114" t="s">
        <v>83</v>
      </c>
      <c r="C59" s="115">
        <v>12475</v>
      </c>
      <c r="D59" s="116">
        <v>0.39136738790988179</v>
      </c>
      <c r="E59" s="115">
        <v>0</v>
      </c>
      <c r="F59" s="116">
        <f t="shared" si="8"/>
        <v>-1</v>
      </c>
      <c r="G59" s="115">
        <v>11363</v>
      </c>
      <c r="H59" s="116" t="str">
        <f t="shared" si="9"/>
        <v>-</v>
      </c>
      <c r="I59" s="115">
        <v>8443</v>
      </c>
      <c r="J59" s="116">
        <f t="shared" si="10"/>
        <v>-0.25697439056587168</v>
      </c>
      <c r="K59" s="115">
        <v>8165</v>
      </c>
      <c r="L59" s="116">
        <f t="shared" si="11"/>
        <v>-3.2926684827667918E-2</v>
      </c>
      <c r="M59" s="115">
        <v>7349</v>
      </c>
      <c r="N59" s="116">
        <v>-9.9938763012859755E-2</v>
      </c>
      <c r="O59" s="116">
        <v>-0.4109018036072144</v>
      </c>
    </row>
    <row r="60" spans="1:16" x14ac:dyDescent="0.25">
      <c r="A60" s="1">
        <v>8</v>
      </c>
      <c r="B60" s="114" t="s">
        <v>85</v>
      </c>
      <c r="C60" s="115">
        <v>14209</v>
      </c>
      <c r="D60" s="116">
        <v>0.19533944645410961</v>
      </c>
      <c r="E60" s="115">
        <v>8054</v>
      </c>
      <c r="F60" s="116">
        <f t="shared" si="8"/>
        <v>-0.4331761559574917</v>
      </c>
      <c r="G60" s="115">
        <v>14616</v>
      </c>
      <c r="H60" s="116">
        <f t="shared" si="9"/>
        <v>0.81475043456667495</v>
      </c>
      <c r="I60" s="115">
        <v>8711</v>
      </c>
      <c r="J60" s="116">
        <f t="shared" si="10"/>
        <v>-0.40400930487137388</v>
      </c>
      <c r="K60" s="115">
        <v>8609</v>
      </c>
      <c r="L60" s="116">
        <f t="shared" si="11"/>
        <v>-1.1709333027207003E-2</v>
      </c>
      <c r="M60" s="115">
        <v>10060</v>
      </c>
      <c r="N60" s="116">
        <v>0.16854454640492511</v>
      </c>
      <c r="O60" s="116">
        <v>-0.29199802941797448</v>
      </c>
    </row>
    <row r="61" spans="1:16" x14ac:dyDescent="0.25">
      <c r="A61" s="1">
        <v>9</v>
      </c>
      <c r="B61" s="114" t="s">
        <v>87</v>
      </c>
      <c r="C61" s="115">
        <v>17149</v>
      </c>
      <c r="D61" s="116">
        <v>1.0289872219592997</v>
      </c>
      <c r="E61" s="115">
        <v>4755</v>
      </c>
      <c r="F61" s="116">
        <f t="shared" si="8"/>
        <v>-0.72272435710537053</v>
      </c>
      <c r="G61" s="115">
        <v>7423</v>
      </c>
      <c r="H61" s="116">
        <f t="shared" si="9"/>
        <v>0.56109358569926404</v>
      </c>
      <c r="I61" s="115">
        <v>5083</v>
      </c>
      <c r="J61" s="116">
        <f t="shared" si="10"/>
        <v>-0.3152364273204904</v>
      </c>
      <c r="K61" s="115">
        <v>5659</v>
      </c>
      <c r="L61" s="116">
        <f t="shared" si="11"/>
        <v>0.11331890615778084</v>
      </c>
      <c r="M61" s="115">
        <v>6716</v>
      </c>
      <c r="N61" s="116">
        <v>0.18678211698179892</v>
      </c>
      <c r="O61" s="116">
        <v>-0.60837366610297972</v>
      </c>
    </row>
    <row r="62" spans="1:16" x14ac:dyDescent="0.25">
      <c r="A62" s="1">
        <v>10</v>
      </c>
      <c r="B62" s="114" t="s">
        <v>89</v>
      </c>
      <c r="C62" s="115">
        <v>7804</v>
      </c>
      <c r="D62" s="116">
        <v>0.72235709556389316</v>
      </c>
      <c r="E62" s="115">
        <v>2420</v>
      </c>
      <c r="F62" s="116">
        <f t="shared" si="8"/>
        <v>-0.68990261404407993</v>
      </c>
      <c r="G62" s="115">
        <v>4894</v>
      </c>
      <c r="H62" s="116">
        <f t="shared" si="9"/>
        <v>1.0223140495867771</v>
      </c>
      <c r="I62" s="115">
        <v>2717</v>
      </c>
      <c r="J62" s="116">
        <f t="shared" si="10"/>
        <v>-0.44483040457703316</v>
      </c>
      <c r="K62" s="115">
        <v>3348</v>
      </c>
      <c r="L62" s="116">
        <f t="shared" si="11"/>
        <v>0.2322414427677586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4350</v>
      </c>
      <c r="D63" s="116">
        <v>0.6123054114158637</v>
      </c>
      <c r="E63" s="115">
        <v>1179</v>
      </c>
      <c r="F63" s="116">
        <f t="shared" si="8"/>
        <v>-0.72896551724137937</v>
      </c>
      <c r="G63" s="115">
        <v>1680</v>
      </c>
      <c r="H63" s="116">
        <f t="shared" si="9"/>
        <v>0.42493638676844792</v>
      </c>
      <c r="I63" s="115">
        <v>2080</v>
      </c>
      <c r="J63" s="116">
        <f t="shared" si="10"/>
        <v>0.23809523809523814</v>
      </c>
      <c r="K63" s="115">
        <v>2681</v>
      </c>
      <c r="L63" s="116">
        <f t="shared" si="11"/>
        <v>0.28894230769230766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5746</v>
      </c>
      <c r="D64" s="116">
        <v>0.16386469515900348</v>
      </c>
      <c r="E64" s="115">
        <v>1230</v>
      </c>
      <c r="F64" s="116">
        <f t="shared" si="8"/>
        <v>-0.78593804385659594</v>
      </c>
      <c r="G64" s="115">
        <v>2877</v>
      </c>
      <c r="H64" s="116">
        <f t="shared" si="9"/>
        <v>1.3390243902439023</v>
      </c>
      <c r="I64" s="115">
        <v>3803</v>
      </c>
      <c r="J64" s="116">
        <f t="shared" si="10"/>
        <v>0.32186305179005914</v>
      </c>
      <c r="K64" s="115">
        <v>4117</v>
      </c>
      <c r="L64" s="116">
        <f t="shared" si="11"/>
        <v>8.2566394951354205E-2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98078</v>
      </c>
      <c r="D65" s="119">
        <v>0.52169798147487323</v>
      </c>
      <c r="E65" s="118">
        <v>26118</v>
      </c>
      <c r="F65" s="119">
        <f t="shared" si="8"/>
        <v>-0.73370174758865392</v>
      </c>
      <c r="G65" s="118">
        <v>55556</v>
      </c>
      <c r="H65" s="119">
        <f t="shared" si="9"/>
        <v>1.1271153993414504</v>
      </c>
      <c r="I65" s="118">
        <v>47673</v>
      </c>
      <c r="J65" s="119">
        <f t="shared" si="10"/>
        <v>-0.14189286485708119</v>
      </c>
      <c r="K65" s="118">
        <v>53993</v>
      </c>
      <c r="L65" s="119">
        <f t="shared" si="11"/>
        <v>0.132569798418392</v>
      </c>
      <c r="M65" s="118">
        <v>42303</v>
      </c>
      <c r="N65" s="119">
        <v>-3.5213355531735324E-2</v>
      </c>
      <c r="O65" s="119">
        <v>-0.47238644017062037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4531</v>
      </c>
      <c r="D75" s="116">
        <v>-0.24040234702430852</v>
      </c>
      <c r="E75" s="115">
        <v>1208</v>
      </c>
      <c r="F75" s="116">
        <f t="shared" ref="F75:F87" si="12">IFERROR(E75/C75-1,"-")</f>
        <v>-0.73339218715515342</v>
      </c>
      <c r="G75" s="115">
        <v>5465</v>
      </c>
      <c r="H75" s="116">
        <f t="shared" ref="H75:H87" si="13">IFERROR(G75/E75-1,"-")</f>
        <v>3.5240066225165565</v>
      </c>
      <c r="I75" s="115">
        <v>1306</v>
      </c>
      <c r="J75" s="116">
        <f t="shared" ref="J75:J87" si="14">IFERROR(I75/G75-1,"-")</f>
        <v>-0.76102470265324795</v>
      </c>
      <c r="K75" s="115">
        <v>4043</v>
      </c>
      <c r="L75" s="116">
        <f>IFERROR(K75/I75-1,"-")</f>
        <v>2.0957120980091886</v>
      </c>
      <c r="M75" s="115">
        <v>1967</v>
      </c>
      <c r="N75" s="116">
        <v>-0.51348008904278997</v>
      </c>
      <c r="O75" s="116">
        <v>-0.56587949679982341</v>
      </c>
    </row>
    <row r="76" spans="1:16" x14ac:dyDescent="0.25">
      <c r="A76" s="1">
        <v>2</v>
      </c>
      <c r="B76" s="114" t="s">
        <v>73</v>
      </c>
      <c r="C76" s="115">
        <v>3523</v>
      </c>
      <c r="D76" s="116">
        <v>-0.50809829656520522</v>
      </c>
      <c r="E76" s="115">
        <v>2752</v>
      </c>
      <c r="F76" s="116">
        <f t="shared" si="12"/>
        <v>-0.21884757309111558</v>
      </c>
      <c r="G76" s="115">
        <v>5161</v>
      </c>
      <c r="H76" s="116">
        <f t="shared" si="13"/>
        <v>0.87536337209302317</v>
      </c>
      <c r="I76" s="115">
        <v>1879</v>
      </c>
      <c r="J76" s="116">
        <f t="shared" si="14"/>
        <v>-0.63592327068397592</v>
      </c>
      <c r="K76" s="115">
        <v>2328</v>
      </c>
      <c r="L76" s="116">
        <f t="shared" ref="L76:L87" si="15">IFERROR(K76/I76-1,"-")</f>
        <v>0.23895689196381054</v>
      </c>
      <c r="M76" s="115">
        <v>1682</v>
      </c>
      <c r="N76" s="116">
        <v>-0.27749140893470792</v>
      </c>
      <c r="O76" s="116">
        <v>-0.5225659948907182</v>
      </c>
    </row>
    <row r="77" spans="1:16" x14ac:dyDescent="0.25">
      <c r="A77" s="1">
        <v>3</v>
      </c>
      <c r="B77" s="114" t="s">
        <v>75</v>
      </c>
      <c r="C77" s="115">
        <v>10570</v>
      </c>
      <c r="D77" s="116">
        <v>-2.9652070136785058E-2</v>
      </c>
      <c r="E77" s="115">
        <v>1072</v>
      </c>
      <c r="F77" s="116">
        <f t="shared" si="12"/>
        <v>-0.89858088930936608</v>
      </c>
      <c r="G77" s="115">
        <v>5611</v>
      </c>
      <c r="H77" s="116">
        <f t="shared" si="13"/>
        <v>4.2341417910447765</v>
      </c>
      <c r="I77" s="115">
        <v>2145</v>
      </c>
      <c r="J77" s="116">
        <f t="shared" si="14"/>
        <v>-0.61771520228123333</v>
      </c>
      <c r="K77" s="115">
        <v>3322</v>
      </c>
      <c r="L77" s="116">
        <f t="shared" si="15"/>
        <v>0.54871794871794877</v>
      </c>
      <c r="M77" s="115">
        <v>3987</v>
      </c>
      <c r="N77" s="116">
        <v>0.20018061408789878</v>
      </c>
      <c r="O77" s="116">
        <v>-0.62280037842951752</v>
      </c>
    </row>
    <row r="78" spans="1:16" x14ac:dyDescent="0.25">
      <c r="A78" s="1">
        <v>4</v>
      </c>
      <c r="B78" s="114" t="s">
        <v>77</v>
      </c>
      <c r="C78" s="115">
        <v>15259</v>
      </c>
      <c r="D78" s="116">
        <v>0.21750578472831728</v>
      </c>
      <c r="E78" s="115">
        <v>0</v>
      </c>
      <c r="F78" s="116">
        <f t="shared" si="12"/>
        <v>-1</v>
      </c>
      <c r="G78" s="115">
        <v>8725</v>
      </c>
      <c r="H78" s="116" t="str">
        <f t="shared" si="13"/>
        <v>-</v>
      </c>
      <c r="I78" s="115">
        <v>5975</v>
      </c>
      <c r="J78" s="116">
        <f t="shared" si="14"/>
        <v>-0.31518624641833815</v>
      </c>
      <c r="K78" s="115">
        <v>7930</v>
      </c>
      <c r="L78" s="116">
        <f t="shared" si="15"/>
        <v>0.32719665271966525</v>
      </c>
      <c r="M78" s="115">
        <v>2539</v>
      </c>
      <c r="N78" s="116">
        <v>-0.67982345523329135</v>
      </c>
      <c r="O78" s="116">
        <v>-0.83360639622517851</v>
      </c>
    </row>
    <row r="79" spans="1:16" x14ac:dyDescent="0.25">
      <c r="A79" s="1">
        <v>5</v>
      </c>
      <c r="B79" s="114" t="s">
        <v>79</v>
      </c>
      <c r="C79" s="115">
        <v>9921</v>
      </c>
      <c r="D79" s="116">
        <v>-0.36538092496641716</v>
      </c>
      <c r="E79" s="115">
        <v>0</v>
      </c>
      <c r="F79" s="116">
        <f t="shared" si="12"/>
        <v>-1</v>
      </c>
      <c r="G79" s="115">
        <v>7870</v>
      </c>
      <c r="H79" s="116" t="str">
        <f t="shared" si="13"/>
        <v>-</v>
      </c>
      <c r="I79" s="115">
        <v>5049</v>
      </c>
      <c r="J79" s="116">
        <f t="shared" si="14"/>
        <v>-0.35844980940279547</v>
      </c>
      <c r="K79" s="115">
        <v>4755</v>
      </c>
      <c r="L79" s="116">
        <f t="shared" si="15"/>
        <v>-5.8229352346999441E-2</v>
      </c>
      <c r="M79" s="115">
        <v>2991</v>
      </c>
      <c r="N79" s="116">
        <v>-0.3709779179810726</v>
      </c>
      <c r="O79" s="116">
        <v>-0.6985182945267614</v>
      </c>
    </row>
    <row r="80" spans="1:16" x14ac:dyDescent="0.25">
      <c r="A80" s="1">
        <v>6</v>
      </c>
      <c r="B80" s="114" t="s">
        <v>81</v>
      </c>
      <c r="C80" s="115">
        <v>6720</v>
      </c>
      <c r="D80" s="116">
        <v>-0.70890188434048085</v>
      </c>
      <c r="E80" s="115">
        <v>0</v>
      </c>
      <c r="F80" s="116">
        <f t="shared" si="12"/>
        <v>-1</v>
      </c>
      <c r="G80" s="115">
        <v>3492</v>
      </c>
      <c r="H80" s="116" t="str">
        <f t="shared" si="13"/>
        <v>-</v>
      </c>
      <c r="I80" s="115">
        <v>3205</v>
      </c>
      <c r="J80" s="116">
        <f t="shared" si="14"/>
        <v>-8.2187857961053878E-2</v>
      </c>
      <c r="K80" s="115">
        <v>6156</v>
      </c>
      <c r="L80" s="116">
        <f t="shared" si="15"/>
        <v>0.92074882995319807</v>
      </c>
      <c r="M80" s="115">
        <v>5195</v>
      </c>
      <c r="N80" s="116">
        <v>-0.15610786224821316</v>
      </c>
      <c r="O80" s="116">
        <v>-0.22693452380952384</v>
      </c>
    </row>
    <row r="81" spans="1:16" x14ac:dyDescent="0.25">
      <c r="A81" s="1">
        <v>7</v>
      </c>
      <c r="B81" s="114" t="s">
        <v>83</v>
      </c>
      <c r="C81" s="115">
        <v>10693</v>
      </c>
      <c r="D81" s="116">
        <v>-0.34993008693537597</v>
      </c>
      <c r="E81" s="115">
        <v>0</v>
      </c>
      <c r="F81" s="116">
        <f t="shared" si="12"/>
        <v>-1</v>
      </c>
      <c r="G81" s="115">
        <v>6972</v>
      </c>
      <c r="H81" s="116" t="str">
        <f t="shared" si="13"/>
        <v>-</v>
      </c>
      <c r="I81" s="115">
        <v>8428</v>
      </c>
      <c r="J81" s="116">
        <f t="shared" si="14"/>
        <v>0.20883534136546178</v>
      </c>
      <c r="K81" s="115">
        <v>8185</v>
      </c>
      <c r="L81" s="116">
        <f t="shared" si="15"/>
        <v>-2.8832463217845272E-2</v>
      </c>
      <c r="M81" s="115">
        <v>7798</v>
      </c>
      <c r="N81" s="116">
        <v>-4.7281612706169818E-2</v>
      </c>
      <c r="O81" s="116">
        <v>-0.27073786589357529</v>
      </c>
    </row>
    <row r="82" spans="1:16" x14ac:dyDescent="0.25">
      <c r="A82" s="1">
        <v>8</v>
      </c>
      <c r="B82" s="114" t="s">
        <v>85</v>
      </c>
      <c r="C82" s="115">
        <v>12880</v>
      </c>
      <c r="D82" s="116">
        <v>-0.42725008893632155</v>
      </c>
      <c r="E82" s="115">
        <v>16678</v>
      </c>
      <c r="F82" s="116">
        <f t="shared" si="12"/>
        <v>0.29487577639751561</v>
      </c>
      <c r="G82" s="115">
        <v>18094</v>
      </c>
      <c r="H82" s="116">
        <f t="shared" si="13"/>
        <v>8.490226645880794E-2</v>
      </c>
      <c r="I82" s="115">
        <v>13552</v>
      </c>
      <c r="J82" s="116">
        <f t="shared" si="14"/>
        <v>-0.25102243837736271</v>
      </c>
      <c r="K82" s="115">
        <v>8431</v>
      </c>
      <c r="L82" s="116">
        <f t="shared" si="15"/>
        <v>-0.3778778040141676</v>
      </c>
      <c r="M82" s="115">
        <v>7937</v>
      </c>
      <c r="N82" s="116">
        <v>-5.8593286680109102E-2</v>
      </c>
      <c r="O82" s="116">
        <v>-0.38377329192546583</v>
      </c>
    </row>
    <row r="83" spans="1:16" x14ac:dyDescent="0.25">
      <c r="A83" s="1">
        <v>9</v>
      </c>
      <c r="B83" s="114" t="s">
        <v>87</v>
      </c>
      <c r="C83" s="115">
        <v>9029</v>
      </c>
      <c r="D83" s="116">
        <v>-0.46580286356644185</v>
      </c>
      <c r="E83" s="115">
        <v>5778</v>
      </c>
      <c r="F83" s="116">
        <f t="shared" si="12"/>
        <v>-0.36006202237235574</v>
      </c>
      <c r="G83" s="115">
        <v>10248</v>
      </c>
      <c r="H83" s="116">
        <f t="shared" si="13"/>
        <v>0.77362409138110078</v>
      </c>
      <c r="I83" s="115">
        <v>7224</v>
      </c>
      <c r="J83" s="116">
        <f t="shared" si="14"/>
        <v>-0.29508196721311475</v>
      </c>
      <c r="K83" s="115">
        <v>6609</v>
      </c>
      <c r="L83" s="116">
        <f t="shared" si="15"/>
        <v>-8.5132890365448466E-2</v>
      </c>
      <c r="M83" s="115">
        <v>4531</v>
      </c>
      <c r="N83" s="116">
        <v>-0.31441973067029805</v>
      </c>
      <c r="O83" s="116">
        <v>-0.49817255510023262</v>
      </c>
    </row>
    <row r="84" spans="1:16" x14ac:dyDescent="0.25">
      <c r="A84" s="1">
        <v>10</v>
      </c>
      <c r="B84" s="114" t="s">
        <v>89</v>
      </c>
      <c r="C84" s="115">
        <v>6884</v>
      </c>
      <c r="D84" s="116">
        <v>0.18587424633936256</v>
      </c>
      <c r="E84" s="115">
        <v>6911</v>
      </c>
      <c r="F84" s="116">
        <f t="shared" si="12"/>
        <v>3.9221382916909686E-3</v>
      </c>
      <c r="G84" s="115">
        <v>8620</v>
      </c>
      <c r="H84" s="116">
        <f t="shared" si="13"/>
        <v>0.24728693387353484</v>
      </c>
      <c r="I84" s="115">
        <v>3152</v>
      </c>
      <c r="J84" s="116">
        <f t="shared" si="14"/>
        <v>-0.63433874709976801</v>
      </c>
      <c r="K84" s="115">
        <v>4290</v>
      </c>
      <c r="L84" s="116">
        <f t="shared" si="15"/>
        <v>0.36104060913705593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2534</v>
      </c>
      <c r="D85" s="116">
        <v>-0.43863535666814357</v>
      </c>
      <c r="E85" s="115">
        <v>4984</v>
      </c>
      <c r="F85" s="116">
        <f t="shared" si="12"/>
        <v>0.96685082872928185</v>
      </c>
      <c r="G85" s="115">
        <v>2602</v>
      </c>
      <c r="H85" s="116">
        <f t="shared" si="13"/>
        <v>-0.4779293739967897</v>
      </c>
      <c r="I85" s="115">
        <v>1849</v>
      </c>
      <c r="J85" s="116">
        <f t="shared" si="14"/>
        <v>-0.28939277478862413</v>
      </c>
      <c r="K85" s="115">
        <v>1747</v>
      </c>
      <c r="L85" s="116">
        <f t="shared" si="15"/>
        <v>-5.516495402920496E-2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2284</v>
      </c>
      <c r="D86" s="116">
        <v>-0.67735555869473085</v>
      </c>
      <c r="E86" s="115">
        <v>3275</v>
      </c>
      <c r="F86" s="116">
        <f t="shared" si="12"/>
        <v>0.43388791593695264</v>
      </c>
      <c r="G86" s="115">
        <v>3577</v>
      </c>
      <c r="H86" s="116">
        <f t="shared" si="13"/>
        <v>9.2213740458015225E-2</v>
      </c>
      <c r="I86" s="115">
        <v>3782</v>
      </c>
      <c r="J86" s="116">
        <f t="shared" si="14"/>
        <v>5.7310595471065096E-2</v>
      </c>
      <c r="K86" s="115">
        <v>2294</v>
      </c>
      <c r="L86" s="116">
        <f t="shared" si="15"/>
        <v>-0.39344262295081966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94828</v>
      </c>
      <c r="D87" s="119">
        <v>-0.3614620087806717</v>
      </c>
      <c r="E87" s="118">
        <v>51058</v>
      </c>
      <c r="F87" s="119">
        <f t="shared" si="12"/>
        <v>-0.46157253131986331</v>
      </c>
      <c r="G87" s="118">
        <v>86437</v>
      </c>
      <c r="H87" s="119">
        <f t="shared" si="13"/>
        <v>0.69291785812213558</v>
      </c>
      <c r="I87" s="118">
        <v>57546</v>
      </c>
      <c r="J87" s="119">
        <f t="shared" si="14"/>
        <v>-0.33424343741684692</v>
      </c>
      <c r="K87" s="118">
        <v>60090</v>
      </c>
      <c r="L87" s="119">
        <f t="shared" si="15"/>
        <v>4.4208111771452341E-2</v>
      </c>
      <c r="M87" s="118">
        <v>38627</v>
      </c>
      <c r="N87" s="119">
        <v>-0.25371432987499754</v>
      </c>
      <c r="O87" s="119">
        <v>-0.53531987585111751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148535</v>
      </c>
      <c r="D97" s="116">
        <v>-0.15934687871413211</v>
      </c>
      <c r="E97" s="115">
        <v>154990</v>
      </c>
      <c r="F97" s="116">
        <f t="shared" ref="F97:F109" si="16">IFERROR(E97/C97-1,"-")</f>
        <v>4.3457770895748427E-2</v>
      </c>
      <c r="G97" s="115">
        <v>18536</v>
      </c>
      <c r="H97" s="116">
        <f t="shared" ref="H97:H109" si="17">IFERROR(G97/E97-1,"-")</f>
        <v>-0.88040518743144713</v>
      </c>
      <c r="I97" s="115">
        <v>110611</v>
      </c>
      <c r="J97" s="116">
        <f t="shared" ref="J97:J109" si="18">IFERROR(I97/G97-1,"-")</f>
        <v>4.9673608113940437</v>
      </c>
      <c r="K97" s="115">
        <v>156236</v>
      </c>
      <c r="L97" s="116">
        <f t="shared" ref="L97:L109" si="19">IFERROR(K97/I97-1,"-")</f>
        <v>0.41248157958973342</v>
      </c>
      <c r="M97" s="115">
        <v>168765</v>
      </c>
      <c r="N97" s="116">
        <v>8.0192785273560441E-2</v>
      </c>
      <c r="O97" s="116">
        <v>0.13619685595987474</v>
      </c>
    </row>
    <row r="98" spans="2:15" x14ac:dyDescent="0.25">
      <c r="B98" s="114" t="s">
        <v>73</v>
      </c>
      <c r="C98" s="115">
        <v>138908</v>
      </c>
      <c r="D98" s="116">
        <v>-0.12120253564966532</v>
      </c>
      <c r="E98" s="115">
        <v>168403</v>
      </c>
      <c r="F98" s="116">
        <f t="shared" si="16"/>
        <v>0.21233478273389572</v>
      </c>
      <c r="G98" s="115">
        <v>12334</v>
      </c>
      <c r="H98" s="116">
        <f t="shared" si="17"/>
        <v>-0.92675902448293679</v>
      </c>
      <c r="I98" s="115">
        <v>137218</v>
      </c>
      <c r="J98" s="116">
        <f t="shared" si="18"/>
        <v>10.125182422571752</v>
      </c>
      <c r="K98" s="115">
        <v>151743</v>
      </c>
      <c r="L98" s="116">
        <f t="shared" si="19"/>
        <v>0.10585345945867153</v>
      </c>
      <c r="M98" s="115">
        <v>163400</v>
      </c>
      <c r="N98" s="116">
        <v>7.6820677065828402E-2</v>
      </c>
      <c r="O98" s="116">
        <v>0.17631813862412526</v>
      </c>
    </row>
    <row r="99" spans="2:15" x14ac:dyDescent="0.25">
      <c r="B99" s="114" t="s">
        <v>75</v>
      </c>
      <c r="C99" s="115">
        <v>139598</v>
      </c>
      <c r="D99" s="116">
        <v>-0.14624182007216679</v>
      </c>
      <c r="E99" s="115">
        <v>80146</v>
      </c>
      <c r="F99" s="116">
        <f t="shared" si="16"/>
        <v>-0.42588002693448335</v>
      </c>
      <c r="G99" s="115">
        <v>15162</v>
      </c>
      <c r="H99" s="116">
        <f t="shared" si="17"/>
        <v>-0.81082025303820526</v>
      </c>
      <c r="I99" s="115">
        <v>144147</v>
      </c>
      <c r="J99" s="116">
        <f t="shared" si="18"/>
        <v>8.5071230708349823</v>
      </c>
      <c r="K99" s="115">
        <v>139689</v>
      </c>
      <c r="L99" s="116">
        <f t="shared" si="19"/>
        <v>-3.0926762263522645E-2</v>
      </c>
      <c r="M99" s="115">
        <v>169538</v>
      </c>
      <c r="N99" s="116">
        <v>0.21368182176119799</v>
      </c>
      <c r="O99" s="116">
        <v>0.21447298671900739</v>
      </c>
    </row>
    <row r="100" spans="2:15" x14ac:dyDescent="0.25">
      <c r="B100" s="114" t="s">
        <v>77</v>
      </c>
      <c r="C100" s="115">
        <v>119665</v>
      </c>
      <c r="D100" s="116">
        <v>-0.14605514800331121</v>
      </c>
      <c r="E100" s="115">
        <v>0</v>
      </c>
      <c r="F100" s="116">
        <f t="shared" si="16"/>
        <v>-1</v>
      </c>
      <c r="G100" s="115">
        <v>11798</v>
      </c>
      <c r="H100" s="116" t="str">
        <f t="shared" si="17"/>
        <v>-</v>
      </c>
      <c r="I100" s="115">
        <v>143925</v>
      </c>
      <c r="J100" s="116">
        <f t="shared" si="18"/>
        <v>11.199101542634345</v>
      </c>
      <c r="K100" s="115">
        <v>133479</v>
      </c>
      <c r="L100" s="116">
        <f t="shared" si="19"/>
        <v>-7.25794684731631E-2</v>
      </c>
      <c r="M100" s="115">
        <v>149421</v>
      </c>
      <c r="N100" s="116">
        <v>0.11943451778931524</v>
      </c>
      <c r="O100" s="116">
        <v>0.24866084485856343</v>
      </c>
    </row>
    <row r="101" spans="2:15" x14ac:dyDescent="0.25">
      <c r="B101" s="114" t="s">
        <v>79</v>
      </c>
      <c r="C101" s="115">
        <v>109960</v>
      </c>
      <c r="D101" s="116">
        <v>-0.25873993879009316</v>
      </c>
      <c r="E101" s="115">
        <v>0</v>
      </c>
      <c r="F101" s="116">
        <f t="shared" si="16"/>
        <v>-1</v>
      </c>
      <c r="G101" s="115">
        <v>13708</v>
      </c>
      <c r="H101" s="116" t="str">
        <f t="shared" si="17"/>
        <v>-</v>
      </c>
      <c r="I101" s="115">
        <v>118400</v>
      </c>
      <c r="J101" s="116">
        <f t="shared" si="18"/>
        <v>7.6372920922089289</v>
      </c>
      <c r="K101" s="115">
        <v>132335</v>
      </c>
      <c r="L101" s="116">
        <f t="shared" si="19"/>
        <v>0.11769425675675671</v>
      </c>
      <c r="M101" s="115">
        <v>153273</v>
      </c>
      <c r="N101" s="116">
        <v>0.15821966977745872</v>
      </c>
      <c r="O101" s="116">
        <v>0.39389778101127693</v>
      </c>
    </row>
    <row r="102" spans="2:15" x14ac:dyDescent="0.25">
      <c r="B102" s="114" t="s">
        <v>81</v>
      </c>
      <c r="C102" s="115">
        <v>129550</v>
      </c>
      <c r="D102" s="116">
        <v>-6.345109776110236E-2</v>
      </c>
      <c r="E102" s="115">
        <v>0</v>
      </c>
      <c r="F102" s="116">
        <f t="shared" si="16"/>
        <v>-1</v>
      </c>
      <c r="G102" s="115">
        <v>11596</v>
      </c>
      <c r="H102" s="116" t="str">
        <f t="shared" si="17"/>
        <v>-</v>
      </c>
      <c r="I102" s="115">
        <v>125009</v>
      </c>
      <c r="J102" s="116">
        <f t="shared" si="18"/>
        <v>9.7803552949292865</v>
      </c>
      <c r="K102" s="115">
        <v>130573</v>
      </c>
      <c r="L102" s="116">
        <f t="shared" si="19"/>
        <v>4.4508795366733578E-2</v>
      </c>
      <c r="M102" s="115">
        <v>147800</v>
      </c>
      <c r="N102" s="116">
        <v>0.13193386075222291</v>
      </c>
      <c r="O102" s="116">
        <v>0.14087225009648785</v>
      </c>
    </row>
    <row r="103" spans="2:15" x14ac:dyDescent="0.25">
      <c r="B103" s="114" t="s">
        <v>83</v>
      </c>
      <c r="C103" s="115">
        <v>158275</v>
      </c>
      <c r="D103" s="116">
        <v>-5.4865850964093577E-2</v>
      </c>
      <c r="E103" s="115">
        <v>0</v>
      </c>
      <c r="F103" s="116">
        <f t="shared" si="16"/>
        <v>-1</v>
      </c>
      <c r="G103" s="115">
        <v>42751</v>
      </c>
      <c r="H103" s="116" t="str">
        <f t="shared" si="17"/>
        <v>-</v>
      </c>
      <c r="I103" s="115">
        <v>142649</v>
      </c>
      <c r="J103" s="116">
        <f t="shared" si="18"/>
        <v>2.3367406610371688</v>
      </c>
      <c r="K103" s="115">
        <v>150081</v>
      </c>
      <c r="L103" s="116">
        <f t="shared" si="19"/>
        <v>5.2099909568240843E-2</v>
      </c>
      <c r="M103" s="115">
        <v>158620</v>
      </c>
      <c r="N103" s="116">
        <v>5.6895942857523529E-2</v>
      </c>
      <c r="O103" s="116">
        <v>2.1797504343705754E-3</v>
      </c>
    </row>
    <row r="104" spans="2:15" x14ac:dyDescent="0.25">
      <c r="B104" s="114" t="s">
        <v>85</v>
      </c>
      <c r="C104" s="115">
        <v>154761</v>
      </c>
      <c r="D104" s="116">
        <v>-8.9110717417790308E-2</v>
      </c>
      <c r="E104" s="115">
        <v>35781</v>
      </c>
      <c r="F104" s="116">
        <f t="shared" si="16"/>
        <v>-0.7687983406672223</v>
      </c>
      <c r="G104" s="115">
        <v>62119</v>
      </c>
      <c r="H104" s="116">
        <f t="shared" si="17"/>
        <v>0.73608898577457316</v>
      </c>
      <c r="I104" s="115">
        <v>156262</v>
      </c>
      <c r="J104" s="116">
        <f t="shared" si="18"/>
        <v>1.5155266504612115</v>
      </c>
      <c r="K104" s="115">
        <v>164834</v>
      </c>
      <c r="L104" s="116">
        <f t="shared" si="19"/>
        <v>5.4856587014117331E-2</v>
      </c>
      <c r="M104" s="115">
        <v>161517</v>
      </c>
      <c r="N104" s="116">
        <v>-2.012327553781379E-2</v>
      </c>
      <c r="O104" s="116">
        <v>4.3654409056545163E-2</v>
      </c>
    </row>
    <row r="105" spans="2:15" x14ac:dyDescent="0.25">
      <c r="B105" s="114" t="s">
        <v>87</v>
      </c>
      <c r="C105" s="115">
        <v>137937</v>
      </c>
      <c r="D105" s="116">
        <v>-7.9370482349878868E-2</v>
      </c>
      <c r="E105" s="115">
        <v>12376</v>
      </c>
      <c r="F105" s="116">
        <f t="shared" si="16"/>
        <v>-0.91027788048166913</v>
      </c>
      <c r="G105" s="115">
        <v>71356</v>
      </c>
      <c r="H105" s="116">
        <f t="shared" si="17"/>
        <v>4.7656755009696186</v>
      </c>
      <c r="I105" s="115">
        <v>123782</v>
      </c>
      <c r="J105" s="116">
        <f t="shared" si="18"/>
        <v>0.73471046583328659</v>
      </c>
      <c r="K105" s="115">
        <v>138541</v>
      </c>
      <c r="L105" s="116">
        <f t="shared" si="19"/>
        <v>0.11923381428640667</v>
      </c>
      <c r="M105" s="115">
        <v>134625</v>
      </c>
      <c r="N105" s="116">
        <v>-2.8266000678499492E-2</v>
      </c>
      <c r="O105" s="116">
        <v>-2.4010961525913976E-2</v>
      </c>
    </row>
    <row r="106" spans="2:15" x14ac:dyDescent="0.25">
      <c r="B106" s="114" t="s">
        <v>89</v>
      </c>
      <c r="C106" s="115">
        <v>146800</v>
      </c>
      <c r="D106" s="116">
        <v>-8.7314416453209365E-2</v>
      </c>
      <c r="E106" s="115">
        <v>15012</v>
      </c>
      <c r="F106" s="116">
        <f t="shared" si="16"/>
        <v>-0.89773841961852863</v>
      </c>
      <c r="G106" s="115">
        <v>123665</v>
      </c>
      <c r="H106" s="116">
        <f t="shared" si="17"/>
        <v>7.2377431388222764</v>
      </c>
      <c r="I106" s="115">
        <v>148245</v>
      </c>
      <c r="J106" s="116">
        <f t="shared" si="18"/>
        <v>0.19876278656046575</v>
      </c>
      <c r="K106" s="115">
        <v>163070</v>
      </c>
      <c r="L106" s="116">
        <f t="shared" si="19"/>
        <v>0.10000337279503535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138429</v>
      </c>
      <c r="D107" s="116">
        <v>-2.1571801160579884E-2</v>
      </c>
      <c r="E107" s="115">
        <v>24493</v>
      </c>
      <c r="F107" s="116">
        <f t="shared" si="16"/>
        <v>-0.82306453127596102</v>
      </c>
      <c r="G107" s="115">
        <v>133212</v>
      </c>
      <c r="H107" s="116">
        <f t="shared" si="17"/>
        <v>4.4387784264892014</v>
      </c>
      <c r="I107" s="115">
        <v>149094</v>
      </c>
      <c r="J107" s="116">
        <f t="shared" si="18"/>
        <v>0.11922349337897487</v>
      </c>
      <c r="K107" s="115">
        <v>159961</v>
      </c>
      <c r="L107" s="116">
        <f t="shared" si="19"/>
        <v>7.2886903564194361E-2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141432</v>
      </c>
      <c r="D108" s="116">
        <v>-1.3097572378566569E-2</v>
      </c>
      <c r="E108" s="115">
        <v>28687</v>
      </c>
      <c r="F108" s="116">
        <f t="shared" si="16"/>
        <v>-0.79716754341308893</v>
      </c>
      <c r="G108" s="115">
        <v>116759</v>
      </c>
      <c r="H108" s="116">
        <f t="shared" si="17"/>
        <v>3.0701014396765087</v>
      </c>
      <c r="I108" s="115">
        <v>148556</v>
      </c>
      <c r="J108" s="116">
        <f t="shared" si="18"/>
        <v>0.27233018439692014</v>
      </c>
      <c r="K108" s="115">
        <v>152113</v>
      </c>
      <c r="L108" s="116">
        <f t="shared" si="19"/>
        <v>2.3943832628773087E-2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1663850</v>
      </c>
      <c r="D109" s="119">
        <v>-0.10444298759778547</v>
      </c>
      <c r="E109" s="118">
        <v>533590</v>
      </c>
      <c r="F109" s="119">
        <f t="shared" si="16"/>
        <v>-0.67930402380022237</v>
      </c>
      <c r="G109" s="118">
        <v>632996</v>
      </c>
      <c r="H109" s="119">
        <f t="shared" si="17"/>
        <v>0.18629659476377003</v>
      </c>
      <c r="I109" s="118">
        <v>1647898</v>
      </c>
      <c r="J109" s="119">
        <f t="shared" si="18"/>
        <v>1.6033308267350819</v>
      </c>
      <c r="K109" s="118">
        <v>1772655</v>
      </c>
      <c r="L109" s="119">
        <f t="shared" si="19"/>
        <v>7.5706748840037363E-2</v>
      </c>
      <c r="M109" s="118">
        <v>1406959</v>
      </c>
      <c r="N109" s="119">
        <v>8.4352271387294619E-2</v>
      </c>
      <c r="O109" s="119">
        <v>0.13722236457000503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69125</v>
      </c>
      <c r="D119" s="116">
        <v>-0.23616252472457655</v>
      </c>
      <c r="E119" s="115">
        <v>75091</v>
      </c>
      <c r="F119" s="116">
        <f t="shared" ref="F119:F131" si="20">IFERROR(E119/C119-1,"-")</f>
        <v>8.6307414104882518E-2</v>
      </c>
      <c r="G119" s="115">
        <v>774</v>
      </c>
      <c r="H119" s="116">
        <f t="shared" ref="H119:H131" si="21">IFERROR(G119/E119-1,"-")</f>
        <v>-0.98969250642553697</v>
      </c>
      <c r="I119" s="115">
        <v>36008</v>
      </c>
      <c r="J119" s="116">
        <f t="shared" ref="J119:J131" si="22">IFERROR(I119/G119-1,"-")</f>
        <v>45.521963824289408</v>
      </c>
      <c r="K119" s="115">
        <v>59113</v>
      </c>
      <c r="L119" s="116">
        <f t="shared" ref="L119:L131" si="23">IFERROR(K119/I119-1,"-")</f>
        <v>0.64166296378582532</v>
      </c>
      <c r="M119" s="115">
        <v>66871</v>
      </c>
      <c r="N119" s="116">
        <v>0.13124016713751629</v>
      </c>
      <c r="O119" s="116">
        <v>-3.2607594936708839E-2</v>
      </c>
    </row>
    <row r="120" spans="1:16" x14ac:dyDescent="0.25">
      <c r="B120" s="114" t="s">
        <v>73</v>
      </c>
      <c r="C120" s="115">
        <v>65257</v>
      </c>
      <c r="D120" s="116">
        <v>-0.16693900477442747</v>
      </c>
      <c r="E120" s="115">
        <v>81036</v>
      </c>
      <c r="F120" s="116">
        <f t="shared" si="20"/>
        <v>0.24179781479381512</v>
      </c>
      <c r="G120" s="115">
        <v>344</v>
      </c>
      <c r="H120" s="116">
        <f t="shared" si="21"/>
        <v>-0.99575497309837602</v>
      </c>
      <c r="I120" s="115">
        <v>53181</v>
      </c>
      <c r="J120" s="116">
        <f t="shared" si="22"/>
        <v>153.59593023255815</v>
      </c>
      <c r="K120" s="115">
        <v>57709</v>
      </c>
      <c r="L120" s="116">
        <f t="shared" si="23"/>
        <v>8.5143190237114696E-2</v>
      </c>
      <c r="M120" s="115">
        <v>68185</v>
      </c>
      <c r="N120" s="116">
        <v>0.18153147689268567</v>
      </c>
      <c r="O120" s="116">
        <v>4.4868749712674516E-2</v>
      </c>
    </row>
    <row r="121" spans="1:16" x14ac:dyDescent="0.25">
      <c r="B121" s="114" t="s">
        <v>75</v>
      </c>
      <c r="C121" s="115">
        <v>63093</v>
      </c>
      <c r="D121" s="116">
        <v>-0.21197776806344848</v>
      </c>
      <c r="E121" s="115">
        <v>42067</v>
      </c>
      <c r="F121" s="116">
        <f t="shared" si="20"/>
        <v>-0.33325408523925004</v>
      </c>
      <c r="G121" s="115">
        <v>248</v>
      </c>
      <c r="H121" s="116">
        <f t="shared" si="21"/>
        <v>-0.99410464259395726</v>
      </c>
      <c r="I121" s="115">
        <v>65273</v>
      </c>
      <c r="J121" s="116">
        <f t="shared" si="22"/>
        <v>262.19758064516128</v>
      </c>
      <c r="K121" s="115">
        <v>46927</v>
      </c>
      <c r="L121" s="116">
        <f t="shared" si="23"/>
        <v>-0.28106567799855986</v>
      </c>
      <c r="M121" s="115">
        <v>62209</v>
      </c>
      <c r="N121" s="116">
        <v>0.3256547403413812</v>
      </c>
      <c r="O121" s="116">
        <v>-1.4011063033934068E-2</v>
      </c>
    </row>
    <row r="122" spans="1:16" x14ac:dyDescent="0.25">
      <c r="B122" s="114" t="s">
        <v>77</v>
      </c>
      <c r="C122" s="115">
        <v>53985</v>
      </c>
      <c r="D122" s="116">
        <v>-0.24549266247379453</v>
      </c>
      <c r="E122" s="115">
        <v>0</v>
      </c>
      <c r="F122" s="116">
        <f t="shared" si="20"/>
        <v>-1</v>
      </c>
      <c r="G122" s="115">
        <v>89</v>
      </c>
      <c r="H122" s="116" t="str">
        <f t="shared" si="21"/>
        <v>-</v>
      </c>
      <c r="I122" s="115">
        <v>69119</v>
      </c>
      <c r="J122" s="116">
        <f t="shared" si="22"/>
        <v>775.61797752808991</v>
      </c>
      <c r="K122" s="115">
        <v>48951</v>
      </c>
      <c r="L122" s="116">
        <f t="shared" si="23"/>
        <v>-0.29178662885747764</v>
      </c>
      <c r="M122" s="115">
        <v>65140</v>
      </c>
      <c r="N122" s="116">
        <v>0.33071847357561635</v>
      </c>
      <c r="O122" s="116">
        <v>0.20663147170510321</v>
      </c>
    </row>
    <row r="123" spans="1:16" x14ac:dyDescent="0.25">
      <c r="B123" s="114" t="s">
        <v>79</v>
      </c>
      <c r="C123" s="115">
        <v>56905</v>
      </c>
      <c r="D123" s="116">
        <v>-0.3616508121690748</v>
      </c>
      <c r="E123" s="115">
        <v>0</v>
      </c>
      <c r="F123" s="116">
        <f t="shared" si="20"/>
        <v>-1</v>
      </c>
      <c r="G123" s="115">
        <v>167</v>
      </c>
      <c r="H123" s="116" t="str">
        <f t="shared" si="21"/>
        <v>-</v>
      </c>
      <c r="I123" s="115">
        <v>59127</v>
      </c>
      <c r="J123" s="116">
        <f t="shared" si="22"/>
        <v>353.05389221556885</v>
      </c>
      <c r="K123" s="115">
        <v>59272</v>
      </c>
      <c r="L123" s="116">
        <f t="shared" si="23"/>
        <v>2.4523483349401243E-3</v>
      </c>
      <c r="M123" s="115">
        <v>74566</v>
      </c>
      <c r="N123" s="116">
        <v>0.2580307733837226</v>
      </c>
      <c r="O123" s="116">
        <v>0.31035937088129328</v>
      </c>
    </row>
    <row r="124" spans="1:16" x14ac:dyDescent="0.25">
      <c r="B124" s="114" t="s">
        <v>81</v>
      </c>
      <c r="C124" s="115">
        <v>78804</v>
      </c>
      <c r="D124" s="116">
        <v>-4.0263061746437678E-2</v>
      </c>
      <c r="E124" s="115">
        <v>0</v>
      </c>
      <c r="F124" s="116">
        <f t="shared" si="20"/>
        <v>-1</v>
      </c>
      <c r="G124" s="115">
        <v>488</v>
      </c>
      <c r="H124" s="116" t="str">
        <f t="shared" si="21"/>
        <v>-</v>
      </c>
      <c r="I124" s="115">
        <v>59135</v>
      </c>
      <c r="J124" s="116">
        <f t="shared" si="22"/>
        <v>120.17827868852459</v>
      </c>
      <c r="K124" s="115">
        <v>59708</v>
      </c>
      <c r="L124" s="116">
        <f t="shared" si="23"/>
        <v>9.689693075167094E-3</v>
      </c>
      <c r="M124" s="115">
        <v>77243</v>
      </c>
      <c r="N124" s="116">
        <v>0.293679238962953</v>
      </c>
      <c r="O124" s="116">
        <v>-1.9808639155372787E-2</v>
      </c>
    </row>
    <row r="125" spans="1:16" x14ac:dyDescent="0.25">
      <c r="B125" s="114" t="s">
        <v>83</v>
      </c>
      <c r="C125" s="115">
        <v>85109</v>
      </c>
      <c r="D125" s="116">
        <v>-0.14872271899817957</v>
      </c>
      <c r="E125" s="115">
        <v>0</v>
      </c>
      <c r="F125" s="116">
        <f t="shared" si="20"/>
        <v>-1</v>
      </c>
      <c r="G125" s="115">
        <v>4225</v>
      </c>
      <c r="H125" s="116" t="str">
        <f t="shared" si="21"/>
        <v>-</v>
      </c>
      <c r="I125" s="115">
        <v>64510</v>
      </c>
      <c r="J125" s="116">
        <f t="shared" si="22"/>
        <v>14.268639053254438</v>
      </c>
      <c r="K125" s="115">
        <v>67918</v>
      </c>
      <c r="L125" s="116">
        <f t="shared" si="23"/>
        <v>5.282901875678192E-2</v>
      </c>
      <c r="M125" s="115">
        <v>76495</v>
      </c>
      <c r="N125" s="116">
        <v>0.12628463735681272</v>
      </c>
      <c r="O125" s="116">
        <v>-0.10121138774982674</v>
      </c>
    </row>
    <row r="126" spans="1:16" x14ac:dyDescent="0.25">
      <c r="B126" s="114" t="s">
        <v>85</v>
      </c>
      <c r="C126" s="115">
        <v>87508</v>
      </c>
      <c r="D126" s="116">
        <v>-0.15375986384032181</v>
      </c>
      <c r="E126" s="115">
        <v>2044</v>
      </c>
      <c r="F126" s="116">
        <f t="shared" si="20"/>
        <v>-0.97664213557617585</v>
      </c>
      <c r="G126" s="115">
        <v>14623</v>
      </c>
      <c r="H126" s="116">
        <f t="shared" si="21"/>
        <v>6.154109589041096</v>
      </c>
      <c r="I126" s="115">
        <v>78894</v>
      </c>
      <c r="J126" s="116">
        <f t="shared" si="22"/>
        <v>4.3951993434999661</v>
      </c>
      <c r="K126" s="115">
        <v>76684</v>
      </c>
      <c r="L126" s="116">
        <f t="shared" si="23"/>
        <v>-2.8012269627601616E-2</v>
      </c>
      <c r="M126" s="115">
        <v>82370</v>
      </c>
      <c r="N126" s="116">
        <v>7.4148453393145797E-2</v>
      </c>
      <c r="O126" s="116">
        <v>-5.8714631805092066E-2</v>
      </c>
    </row>
    <row r="127" spans="1:16" x14ac:dyDescent="0.25">
      <c r="B127" s="114" t="s">
        <v>87</v>
      </c>
      <c r="C127" s="115">
        <v>76931</v>
      </c>
      <c r="D127" s="116">
        <v>-0.1412896672582572</v>
      </c>
      <c r="E127" s="115">
        <v>1376</v>
      </c>
      <c r="F127" s="116">
        <f t="shared" si="20"/>
        <v>-0.9821138422742457</v>
      </c>
      <c r="G127" s="115">
        <v>20858</v>
      </c>
      <c r="H127" s="116">
        <f t="shared" si="21"/>
        <v>14.158430232558139</v>
      </c>
      <c r="I127" s="115">
        <v>60744</v>
      </c>
      <c r="J127" s="116">
        <f t="shared" si="22"/>
        <v>1.9122638795665932</v>
      </c>
      <c r="K127" s="115">
        <v>69941</v>
      </c>
      <c r="L127" s="116">
        <f t="shared" si="23"/>
        <v>0.15140590017121025</v>
      </c>
      <c r="M127" s="115">
        <v>69701</v>
      </c>
      <c r="N127" s="116">
        <v>-3.4314636622295724E-3</v>
      </c>
      <c r="O127" s="116">
        <v>-9.3980320027037267E-2</v>
      </c>
    </row>
    <row r="128" spans="1:16" x14ac:dyDescent="0.25">
      <c r="A128" s="120"/>
      <c r="B128" s="114" t="s">
        <v>89</v>
      </c>
      <c r="C128" s="115">
        <v>77126</v>
      </c>
      <c r="D128" s="116">
        <v>-0.12016883413187318</v>
      </c>
      <c r="E128" s="115">
        <v>2708</v>
      </c>
      <c r="F128" s="116">
        <f t="shared" si="20"/>
        <v>-0.9648886238103882</v>
      </c>
      <c r="G128" s="115">
        <v>49641</v>
      </c>
      <c r="H128" s="116">
        <f t="shared" si="21"/>
        <v>17.331240768094535</v>
      </c>
      <c r="I128" s="115">
        <v>74615</v>
      </c>
      <c r="J128" s="116">
        <f t="shared" si="22"/>
        <v>0.50309220201043492</v>
      </c>
      <c r="K128" s="115">
        <v>76376</v>
      </c>
      <c r="L128" s="116">
        <f t="shared" si="23"/>
        <v>2.3601152583260676E-2</v>
      </c>
      <c r="M128" s="115"/>
      <c r="N128" s="116" t="s">
        <v>236</v>
      </c>
      <c r="O128" s="116" t="s">
        <v>236</v>
      </c>
    </row>
    <row r="129" spans="2:16" x14ac:dyDescent="0.25">
      <c r="B129" s="114" t="s">
        <v>91</v>
      </c>
      <c r="C129" s="115">
        <v>66892</v>
      </c>
      <c r="D129" s="116">
        <v>-7.0415097486068445E-2</v>
      </c>
      <c r="E129" s="115">
        <v>10487</v>
      </c>
      <c r="F129" s="116">
        <f t="shared" si="20"/>
        <v>-0.84322489983854565</v>
      </c>
      <c r="G129" s="115">
        <v>52715</v>
      </c>
      <c r="H129" s="116">
        <f t="shared" si="21"/>
        <v>4.02669972346715</v>
      </c>
      <c r="I129" s="115">
        <v>58033</v>
      </c>
      <c r="J129" s="116">
        <f t="shared" si="22"/>
        <v>0.10088210186853841</v>
      </c>
      <c r="K129" s="115">
        <v>64734</v>
      </c>
      <c r="L129" s="116">
        <f t="shared" si="23"/>
        <v>0.11546878500163693</v>
      </c>
      <c r="M129" s="115"/>
      <c r="N129" s="116" t="s">
        <v>236</v>
      </c>
      <c r="O129" s="116" t="s">
        <v>236</v>
      </c>
    </row>
    <row r="130" spans="2:16" x14ac:dyDescent="0.25">
      <c r="B130" s="114" t="s">
        <v>93</v>
      </c>
      <c r="C130" s="115">
        <v>66981</v>
      </c>
      <c r="D130" s="116">
        <v>-1.6980245971411012E-2</v>
      </c>
      <c r="E130" s="115">
        <v>8843</v>
      </c>
      <c r="F130" s="116">
        <f t="shared" si="20"/>
        <v>-0.86797748615278958</v>
      </c>
      <c r="G130" s="115">
        <v>38812</v>
      </c>
      <c r="H130" s="116">
        <f t="shared" si="21"/>
        <v>3.3890082551170417</v>
      </c>
      <c r="I130" s="115">
        <v>61422</v>
      </c>
      <c r="J130" s="116">
        <f t="shared" si="22"/>
        <v>0.582551788106771</v>
      </c>
      <c r="K130" s="115">
        <v>58399</v>
      </c>
      <c r="L130" s="116">
        <f t="shared" si="23"/>
        <v>-4.921689296994558E-2</v>
      </c>
      <c r="M130" s="115"/>
      <c r="N130" s="116" t="s">
        <v>236</v>
      </c>
      <c r="O130" s="116" t="s">
        <v>236</v>
      </c>
    </row>
    <row r="131" spans="2:16" ht="15.75" x14ac:dyDescent="0.25">
      <c r="B131" s="117" t="s">
        <v>30</v>
      </c>
      <c r="C131" s="118">
        <v>847716</v>
      </c>
      <c r="D131" s="119">
        <v>-0.1626933957046004</v>
      </c>
      <c r="E131" s="118">
        <v>226701</v>
      </c>
      <c r="F131" s="119">
        <f t="shared" si="20"/>
        <v>-0.73257435273133931</v>
      </c>
      <c r="G131" s="118">
        <v>182984</v>
      </c>
      <c r="H131" s="119">
        <f t="shared" si="21"/>
        <v>-0.19283990807274776</v>
      </c>
      <c r="I131" s="118">
        <v>740061</v>
      </c>
      <c r="J131" s="119">
        <f t="shared" si="22"/>
        <v>3.0444027893149128</v>
      </c>
      <c r="K131" s="118">
        <v>745732</v>
      </c>
      <c r="L131" s="119">
        <f t="shared" si="23"/>
        <v>7.6628818435238166E-3</v>
      </c>
      <c r="M131" s="118">
        <v>642780</v>
      </c>
      <c r="N131" s="119">
        <v>0.17677212420568167</v>
      </c>
      <c r="O131" s="119">
        <v>9.5222838403874466E-3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10089</v>
      </c>
      <c r="D141" s="116">
        <v>1.9862945674844479E-3</v>
      </c>
      <c r="E141" s="115">
        <v>10425</v>
      </c>
      <c r="F141" s="116">
        <f t="shared" ref="F141:F153" si="24">IFERROR(E141/C141-1,"-")</f>
        <v>3.3303597977995869E-2</v>
      </c>
      <c r="G141" s="115">
        <v>1811</v>
      </c>
      <c r="H141" s="116">
        <f t="shared" ref="H141:H153" si="25">IFERROR(G141/E141-1,"-")</f>
        <v>-0.82628297362110315</v>
      </c>
      <c r="I141" s="115">
        <v>10166</v>
      </c>
      <c r="J141" s="116">
        <f t="shared" ref="J141:J153" si="26">IFERROR(I141/G141-1,"-")</f>
        <v>4.6134732192159031</v>
      </c>
      <c r="K141" s="115">
        <v>13510</v>
      </c>
      <c r="L141" s="116">
        <f t="shared" ref="L141:L153" si="27">IFERROR(K141/I141-1,"-")</f>
        <v>0.32893960259689159</v>
      </c>
      <c r="M141" s="115">
        <v>15426</v>
      </c>
      <c r="N141" s="116">
        <v>0.14182087342709115</v>
      </c>
      <c r="O141" s="116">
        <v>0.52899197145405896</v>
      </c>
    </row>
    <row r="142" spans="2:16" x14ac:dyDescent="0.25">
      <c r="B142" s="114" t="s">
        <v>73</v>
      </c>
      <c r="C142" s="115">
        <v>9957</v>
      </c>
      <c r="D142" s="116">
        <v>3.6286664650739819E-3</v>
      </c>
      <c r="E142" s="115">
        <v>8886</v>
      </c>
      <c r="F142" s="116">
        <f t="shared" si="24"/>
        <v>-0.10756251883097323</v>
      </c>
      <c r="G142" s="115">
        <v>1347</v>
      </c>
      <c r="H142" s="116">
        <f t="shared" si="25"/>
        <v>-0.8484132343011479</v>
      </c>
      <c r="I142" s="115">
        <v>9417</v>
      </c>
      <c r="J142" s="116">
        <f t="shared" si="26"/>
        <v>5.9910913140311806</v>
      </c>
      <c r="K142" s="115">
        <v>15201</v>
      </c>
      <c r="L142" s="116">
        <f t="shared" si="27"/>
        <v>0.6142083466071997</v>
      </c>
      <c r="M142" s="115">
        <v>18617</v>
      </c>
      <c r="N142" s="116">
        <v>0.22472205775935783</v>
      </c>
      <c r="O142" s="116">
        <v>0.86973988149040871</v>
      </c>
    </row>
    <row r="143" spans="2:16" x14ac:dyDescent="0.25">
      <c r="B143" s="114" t="s">
        <v>75</v>
      </c>
      <c r="C143" s="115">
        <v>10517</v>
      </c>
      <c r="D143" s="116">
        <v>-0.1080485115766262</v>
      </c>
      <c r="E143" s="115">
        <v>6218</v>
      </c>
      <c r="F143" s="116">
        <f t="shared" si="24"/>
        <v>-0.40876675858134448</v>
      </c>
      <c r="G143" s="115">
        <v>2285</v>
      </c>
      <c r="H143" s="116">
        <f t="shared" si="25"/>
        <v>-0.63251849469282728</v>
      </c>
      <c r="I143" s="115">
        <v>11533</v>
      </c>
      <c r="J143" s="116">
        <f t="shared" si="26"/>
        <v>4.0472647702406999</v>
      </c>
      <c r="K143" s="115">
        <v>17535</v>
      </c>
      <c r="L143" s="116">
        <f t="shared" si="27"/>
        <v>0.52041966530824579</v>
      </c>
      <c r="M143" s="115">
        <v>27146</v>
      </c>
      <c r="N143" s="116">
        <v>0.54810379241516971</v>
      </c>
      <c r="O143" s="116">
        <v>1.5811543215745933</v>
      </c>
    </row>
    <row r="144" spans="2:16" x14ac:dyDescent="0.25">
      <c r="B144" s="114" t="s">
        <v>77</v>
      </c>
      <c r="C144" s="115">
        <v>9564</v>
      </c>
      <c r="D144" s="116">
        <v>0.29418132611637349</v>
      </c>
      <c r="E144" s="115">
        <v>0</v>
      </c>
      <c r="F144" s="116">
        <f t="shared" si="24"/>
        <v>-1</v>
      </c>
      <c r="G144" s="115">
        <v>1975</v>
      </c>
      <c r="H144" s="116" t="str">
        <f t="shared" si="25"/>
        <v>-</v>
      </c>
      <c r="I144" s="115">
        <v>11437</v>
      </c>
      <c r="J144" s="116">
        <f t="shared" si="26"/>
        <v>4.7908860759493672</v>
      </c>
      <c r="K144" s="115">
        <v>12234</v>
      </c>
      <c r="L144" s="116">
        <f t="shared" si="27"/>
        <v>6.9686106496458899E-2</v>
      </c>
      <c r="M144" s="115">
        <v>15780</v>
      </c>
      <c r="N144" s="116">
        <v>0.28984796468857277</v>
      </c>
      <c r="O144" s="116">
        <v>0.64993726474278546</v>
      </c>
    </row>
    <row r="145" spans="1:16" x14ac:dyDescent="0.25">
      <c r="B145" s="114" t="s">
        <v>79</v>
      </c>
      <c r="C145" s="115">
        <v>5606</v>
      </c>
      <c r="D145" s="116">
        <v>-0.4134142513341007</v>
      </c>
      <c r="E145" s="115">
        <v>0</v>
      </c>
      <c r="F145" s="116">
        <f t="shared" si="24"/>
        <v>-1</v>
      </c>
      <c r="G145" s="115">
        <v>1716</v>
      </c>
      <c r="H145" s="116" t="str">
        <f t="shared" si="25"/>
        <v>-</v>
      </c>
      <c r="I145" s="115">
        <v>6863</v>
      </c>
      <c r="J145" s="116">
        <f t="shared" si="26"/>
        <v>2.9994172494172493</v>
      </c>
      <c r="K145" s="115">
        <v>12664</v>
      </c>
      <c r="L145" s="116">
        <f t="shared" si="27"/>
        <v>0.84525717616202822</v>
      </c>
      <c r="M145" s="115">
        <v>15299</v>
      </c>
      <c r="N145" s="116">
        <v>0.20807012002526837</v>
      </c>
      <c r="O145" s="116">
        <v>1.7290403139493402</v>
      </c>
    </row>
    <row r="146" spans="1:16" x14ac:dyDescent="0.25">
      <c r="B146" s="114" t="s">
        <v>81</v>
      </c>
      <c r="C146" s="115">
        <v>5401</v>
      </c>
      <c r="D146" s="116">
        <v>-0.37204976165562142</v>
      </c>
      <c r="E146" s="115">
        <v>0</v>
      </c>
      <c r="F146" s="116">
        <f t="shared" si="24"/>
        <v>-1</v>
      </c>
      <c r="G146" s="115">
        <v>1838</v>
      </c>
      <c r="H146" s="116" t="str">
        <f t="shared" si="25"/>
        <v>-</v>
      </c>
      <c r="I146" s="115">
        <v>9733</v>
      </c>
      <c r="J146" s="116">
        <f t="shared" si="26"/>
        <v>4.2954298150163224</v>
      </c>
      <c r="K146" s="115">
        <v>14038</v>
      </c>
      <c r="L146" s="116">
        <f t="shared" si="27"/>
        <v>0.44230966813931993</v>
      </c>
      <c r="M146" s="115">
        <v>12045</v>
      </c>
      <c r="N146" s="116">
        <v>-0.14197179085339795</v>
      </c>
      <c r="O146" s="116">
        <v>1.230142566191446</v>
      </c>
    </row>
    <row r="147" spans="1:16" x14ac:dyDescent="0.25">
      <c r="B147" s="114" t="s">
        <v>83</v>
      </c>
      <c r="C147" s="115">
        <v>11181</v>
      </c>
      <c r="D147" s="116">
        <v>-3.5954474909467127E-2</v>
      </c>
      <c r="E147" s="115">
        <v>0</v>
      </c>
      <c r="F147" s="116">
        <f t="shared" si="24"/>
        <v>-1</v>
      </c>
      <c r="G147" s="115">
        <v>4992</v>
      </c>
      <c r="H147" s="116" t="str">
        <f t="shared" si="25"/>
        <v>-</v>
      </c>
      <c r="I147" s="115">
        <v>9290</v>
      </c>
      <c r="J147" s="116">
        <f t="shared" si="26"/>
        <v>0.8609775641025641</v>
      </c>
      <c r="K147" s="115">
        <v>13679</v>
      </c>
      <c r="L147" s="116">
        <f t="shared" si="27"/>
        <v>0.47244348762109789</v>
      </c>
      <c r="M147" s="115">
        <v>11369</v>
      </c>
      <c r="N147" s="116">
        <v>-0.16887199356678118</v>
      </c>
      <c r="O147" s="116">
        <v>1.6814238440211016E-2</v>
      </c>
    </row>
    <row r="148" spans="1:16" x14ac:dyDescent="0.25">
      <c r="B148" s="114" t="s">
        <v>85</v>
      </c>
      <c r="C148" s="115">
        <v>8979</v>
      </c>
      <c r="D148" s="116">
        <v>-8.8981331168831224E-2</v>
      </c>
      <c r="E148" s="115">
        <v>6670</v>
      </c>
      <c r="F148" s="116">
        <f t="shared" si="24"/>
        <v>-0.25715558525448268</v>
      </c>
      <c r="G148" s="115">
        <v>5971</v>
      </c>
      <c r="H148" s="116">
        <f t="shared" si="25"/>
        <v>-0.10479760119940029</v>
      </c>
      <c r="I148" s="115">
        <v>9424</v>
      </c>
      <c r="J148" s="116">
        <f t="shared" si="26"/>
        <v>0.57829509294925474</v>
      </c>
      <c r="K148" s="115">
        <v>15009</v>
      </c>
      <c r="L148" s="116">
        <f t="shared" si="27"/>
        <v>0.59263582342954169</v>
      </c>
      <c r="M148" s="115">
        <v>11599</v>
      </c>
      <c r="N148" s="116">
        <v>-0.22719701512425883</v>
      </c>
      <c r="O148" s="116">
        <v>0.2917919590154805</v>
      </c>
    </row>
    <row r="149" spans="1:16" x14ac:dyDescent="0.25">
      <c r="B149" s="114" t="s">
        <v>87</v>
      </c>
      <c r="C149" s="115">
        <v>9866</v>
      </c>
      <c r="D149" s="116">
        <v>-4.7131543364883122E-2</v>
      </c>
      <c r="E149" s="115">
        <v>1355</v>
      </c>
      <c r="F149" s="116">
        <f t="shared" si="24"/>
        <v>-0.86265963916480848</v>
      </c>
      <c r="G149" s="115">
        <v>6062</v>
      </c>
      <c r="H149" s="116">
        <f t="shared" si="25"/>
        <v>3.4738007380073803</v>
      </c>
      <c r="I149" s="115">
        <v>9609</v>
      </c>
      <c r="J149" s="116">
        <f t="shared" si="26"/>
        <v>0.58512042230287031</v>
      </c>
      <c r="K149" s="115">
        <v>12732</v>
      </c>
      <c r="L149" s="116">
        <f t="shared" si="27"/>
        <v>0.32500780518264127</v>
      </c>
      <c r="M149" s="115">
        <v>10309</v>
      </c>
      <c r="N149" s="116">
        <v>-0.19030788564247569</v>
      </c>
      <c r="O149" s="116">
        <v>4.4901682546117927E-2</v>
      </c>
    </row>
    <row r="150" spans="1:16" x14ac:dyDescent="0.25">
      <c r="A150" s="120"/>
      <c r="B150" s="114" t="s">
        <v>89</v>
      </c>
      <c r="C150" s="115">
        <v>11416</v>
      </c>
      <c r="D150" s="116">
        <v>-0.34216895240290424</v>
      </c>
      <c r="E150" s="115">
        <v>926</v>
      </c>
      <c r="F150" s="116">
        <f t="shared" si="24"/>
        <v>-0.91888577435178698</v>
      </c>
      <c r="G150" s="115">
        <v>12835</v>
      </c>
      <c r="H150" s="116">
        <f t="shared" si="25"/>
        <v>12.860691144708424</v>
      </c>
      <c r="I150" s="115">
        <v>12307</v>
      </c>
      <c r="J150" s="116">
        <f t="shared" si="26"/>
        <v>-4.1137514608492354E-2</v>
      </c>
      <c r="K150" s="115">
        <v>18958</v>
      </c>
      <c r="L150" s="116">
        <f t="shared" si="27"/>
        <v>0.5404241488583732</v>
      </c>
      <c r="M150" s="115"/>
      <c r="N150" s="116" t="s">
        <v>236</v>
      </c>
      <c r="O150" s="116" t="s">
        <v>236</v>
      </c>
    </row>
    <row r="151" spans="1:16" x14ac:dyDescent="0.25">
      <c r="B151" s="114" t="s">
        <v>91</v>
      </c>
      <c r="C151" s="115">
        <v>10620</v>
      </c>
      <c r="D151" s="116">
        <v>-5.0514081358962848E-2</v>
      </c>
      <c r="E151" s="115">
        <v>4663</v>
      </c>
      <c r="F151" s="116">
        <f t="shared" si="24"/>
        <v>-0.5609227871939737</v>
      </c>
      <c r="G151" s="115">
        <v>15581</v>
      </c>
      <c r="H151" s="116">
        <f t="shared" si="25"/>
        <v>2.3414111087282867</v>
      </c>
      <c r="I151" s="115">
        <v>19260</v>
      </c>
      <c r="J151" s="116">
        <f t="shared" si="26"/>
        <v>0.23612091650086642</v>
      </c>
      <c r="K151" s="115">
        <v>19377</v>
      </c>
      <c r="L151" s="116">
        <f t="shared" si="27"/>
        <v>6.0747663551401487E-3</v>
      </c>
      <c r="M151" s="115"/>
      <c r="N151" s="116" t="s">
        <v>236</v>
      </c>
      <c r="O151" s="116" t="s">
        <v>236</v>
      </c>
    </row>
    <row r="152" spans="1:16" x14ac:dyDescent="0.25">
      <c r="B152" s="114" t="s">
        <v>93</v>
      </c>
      <c r="C152" s="115">
        <v>10575</v>
      </c>
      <c r="D152" s="116">
        <v>0.10282615496923553</v>
      </c>
      <c r="E152" s="115">
        <v>3478</v>
      </c>
      <c r="F152" s="116">
        <f t="shared" si="24"/>
        <v>-0.6711111111111111</v>
      </c>
      <c r="G152" s="115">
        <v>12912</v>
      </c>
      <c r="H152" s="116">
        <f t="shared" si="25"/>
        <v>2.7124784358826912</v>
      </c>
      <c r="I152" s="115">
        <v>13422</v>
      </c>
      <c r="J152" s="116">
        <f t="shared" si="26"/>
        <v>3.9498141263940578E-2</v>
      </c>
      <c r="K152" s="115">
        <v>16292</v>
      </c>
      <c r="L152" s="116">
        <f t="shared" si="27"/>
        <v>0.2138280435106541</v>
      </c>
      <c r="M152" s="115"/>
      <c r="N152" s="116" t="s">
        <v>236</v>
      </c>
      <c r="O152" s="116" t="s">
        <v>236</v>
      </c>
    </row>
    <row r="153" spans="1:16" ht="15.75" x14ac:dyDescent="0.25">
      <c r="B153" s="117" t="s">
        <v>30</v>
      </c>
      <c r="C153" s="118">
        <v>113771</v>
      </c>
      <c r="D153" s="119">
        <v>-0.10603072329391428</v>
      </c>
      <c r="E153" s="118">
        <v>45672</v>
      </c>
      <c r="F153" s="119">
        <f t="shared" si="24"/>
        <v>-0.59856202371430323</v>
      </c>
      <c r="G153" s="118">
        <v>69325</v>
      </c>
      <c r="H153" s="119">
        <f t="shared" si="25"/>
        <v>0.51788842179015582</v>
      </c>
      <c r="I153" s="118">
        <v>132461</v>
      </c>
      <c r="J153" s="119">
        <f t="shared" si="26"/>
        <v>0.91072484673638665</v>
      </c>
      <c r="K153" s="118">
        <v>181229</v>
      </c>
      <c r="L153" s="119">
        <f t="shared" si="27"/>
        <v>0.36816874400767019</v>
      </c>
      <c r="M153" s="118">
        <v>137590</v>
      </c>
      <c r="N153" s="119">
        <v>8.6791677856590033E-2</v>
      </c>
      <c r="O153" s="119">
        <v>0.69529324790537217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9852</v>
      </c>
      <c r="D163" s="116">
        <v>-0.18786579836781803</v>
      </c>
      <c r="E163" s="115">
        <v>7789</v>
      </c>
      <c r="F163" s="116">
        <f t="shared" ref="F163:F175" si="28">IFERROR(E163/C163-1,"-")</f>
        <v>-0.20939910678034912</v>
      </c>
      <c r="G163" s="115">
        <v>6021</v>
      </c>
      <c r="H163" s="116">
        <f t="shared" ref="H163:H175" si="29">IFERROR(G163/E163-1,"-")</f>
        <v>-0.22698677622287844</v>
      </c>
      <c r="I163" s="115">
        <v>8832</v>
      </c>
      <c r="J163" s="116">
        <f t="shared" ref="J163:J175" si="30">IFERROR(I163/G163-1,"-")</f>
        <v>0.46686596910812161</v>
      </c>
      <c r="K163" s="115">
        <v>11164</v>
      </c>
      <c r="L163" s="116">
        <f t="shared" ref="L163:L175" si="31">IFERROR(K163/I163-1,"-")</f>
        <v>0.26403985507246386</v>
      </c>
      <c r="M163" s="115">
        <v>11995</v>
      </c>
      <c r="N163" s="116">
        <v>7.4435686134002088E-2</v>
      </c>
      <c r="O163" s="116">
        <v>0.21751928542427934</v>
      </c>
    </row>
    <row r="164" spans="2:15" x14ac:dyDescent="0.25">
      <c r="B164" s="114" t="s">
        <v>73</v>
      </c>
      <c r="C164" s="115">
        <v>10742</v>
      </c>
      <c r="D164" s="116">
        <v>-0.12488798370672094</v>
      </c>
      <c r="E164" s="115">
        <v>9927</v>
      </c>
      <c r="F164" s="116">
        <f t="shared" si="28"/>
        <v>-7.5870415192701546E-2</v>
      </c>
      <c r="G164" s="115">
        <v>4300</v>
      </c>
      <c r="H164" s="116">
        <f t="shared" si="29"/>
        <v>-0.56683791679258588</v>
      </c>
      <c r="I164" s="115">
        <v>17087</v>
      </c>
      <c r="J164" s="116">
        <f t="shared" si="30"/>
        <v>2.9737209302325582</v>
      </c>
      <c r="K164" s="115">
        <v>13725</v>
      </c>
      <c r="L164" s="116">
        <f t="shared" si="31"/>
        <v>-0.19675776906420084</v>
      </c>
      <c r="M164" s="115">
        <v>12570</v>
      </c>
      <c r="N164" s="116">
        <v>-8.4153005464480901E-2</v>
      </c>
      <c r="O164" s="116">
        <v>0.17017315211320061</v>
      </c>
    </row>
    <row r="165" spans="2:15" x14ac:dyDescent="0.25">
      <c r="B165" s="114" t="s">
        <v>75</v>
      </c>
      <c r="C165" s="115">
        <v>9689</v>
      </c>
      <c r="D165" s="116">
        <v>-0.37847199948681765</v>
      </c>
      <c r="E165" s="115">
        <v>5151</v>
      </c>
      <c r="F165" s="116">
        <f t="shared" si="28"/>
        <v>-0.46836618846114153</v>
      </c>
      <c r="G165" s="115">
        <v>4791</v>
      </c>
      <c r="H165" s="116">
        <f t="shared" si="29"/>
        <v>-6.9889341875363997E-2</v>
      </c>
      <c r="I165" s="115">
        <v>13393</v>
      </c>
      <c r="J165" s="116">
        <f t="shared" si="30"/>
        <v>1.7954498017115426</v>
      </c>
      <c r="K165" s="115">
        <v>12285</v>
      </c>
      <c r="L165" s="116">
        <f t="shared" si="31"/>
        <v>-8.2729784215635038E-2</v>
      </c>
      <c r="M165" s="115">
        <v>17270</v>
      </c>
      <c r="N165" s="116">
        <v>0.40577940577940574</v>
      </c>
      <c r="O165" s="116">
        <v>0.78243368768706789</v>
      </c>
    </row>
    <row r="166" spans="2:15" x14ac:dyDescent="0.25">
      <c r="B166" s="114" t="s">
        <v>77</v>
      </c>
      <c r="C166" s="115">
        <v>14039</v>
      </c>
      <c r="D166" s="116">
        <v>-0.26719908132372894</v>
      </c>
      <c r="E166" s="115">
        <v>0</v>
      </c>
      <c r="F166" s="116">
        <f t="shared" si="28"/>
        <v>-1</v>
      </c>
      <c r="G166" s="115">
        <v>1921</v>
      </c>
      <c r="H166" s="116" t="str">
        <f t="shared" si="29"/>
        <v>-</v>
      </c>
      <c r="I166" s="115">
        <v>16101</v>
      </c>
      <c r="J166" s="116">
        <f t="shared" si="30"/>
        <v>7.3815720978656945</v>
      </c>
      <c r="K166" s="115">
        <v>17559</v>
      </c>
      <c r="L166" s="116">
        <f t="shared" si="31"/>
        <v>9.0553381777529252E-2</v>
      </c>
      <c r="M166" s="115">
        <v>18946</v>
      </c>
      <c r="N166" s="116">
        <v>7.8990830912922139E-2</v>
      </c>
      <c r="O166" s="116">
        <v>0.34952631953842861</v>
      </c>
    </row>
    <row r="167" spans="2:15" x14ac:dyDescent="0.25">
      <c r="B167" s="114" t="s">
        <v>79</v>
      </c>
      <c r="C167" s="115">
        <v>11763</v>
      </c>
      <c r="D167" s="116">
        <v>-0.2663257032370735</v>
      </c>
      <c r="E167" s="115">
        <v>0</v>
      </c>
      <c r="F167" s="116">
        <f t="shared" si="28"/>
        <v>-1</v>
      </c>
      <c r="G167" s="115">
        <v>3880</v>
      </c>
      <c r="H167" s="116" t="str">
        <f t="shared" si="29"/>
        <v>-</v>
      </c>
      <c r="I167" s="115">
        <v>15637</v>
      </c>
      <c r="J167" s="116">
        <f t="shared" si="30"/>
        <v>3.0301546391752581</v>
      </c>
      <c r="K167" s="115">
        <v>15901</v>
      </c>
      <c r="L167" s="116">
        <f t="shared" si="31"/>
        <v>1.6883033830018546E-2</v>
      </c>
      <c r="M167" s="115">
        <v>17473</v>
      </c>
      <c r="N167" s="116">
        <v>9.8861706810892347E-2</v>
      </c>
      <c r="O167" s="116">
        <v>0.4854203859559636</v>
      </c>
    </row>
    <row r="168" spans="2:15" x14ac:dyDescent="0.25">
      <c r="B168" s="114" t="s">
        <v>81</v>
      </c>
      <c r="C168" s="115">
        <v>8211</v>
      </c>
      <c r="D168" s="116">
        <v>-0.35382072873219483</v>
      </c>
      <c r="E168" s="115">
        <v>0</v>
      </c>
      <c r="F168" s="116">
        <f t="shared" si="28"/>
        <v>-1</v>
      </c>
      <c r="G168" s="115">
        <v>2242</v>
      </c>
      <c r="H168" s="116" t="str">
        <f t="shared" si="29"/>
        <v>-</v>
      </c>
      <c r="I168" s="115">
        <v>13362</v>
      </c>
      <c r="J168" s="116">
        <f t="shared" si="30"/>
        <v>4.9598572702943802</v>
      </c>
      <c r="K168" s="115">
        <v>11816</v>
      </c>
      <c r="L168" s="116">
        <f t="shared" si="31"/>
        <v>-0.1157012423289927</v>
      </c>
      <c r="M168" s="115">
        <v>11749</v>
      </c>
      <c r="N168" s="116">
        <v>-5.6702775897088387E-3</v>
      </c>
      <c r="O168" s="116">
        <v>0.4308853976373157</v>
      </c>
    </row>
    <row r="169" spans="2:15" x14ac:dyDescent="0.25">
      <c r="B169" s="114" t="s">
        <v>83</v>
      </c>
      <c r="C169" s="115">
        <v>15169</v>
      </c>
      <c r="D169" s="116">
        <v>-5.1157604774709764E-3</v>
      </c>
      <c r="E169" s="115">
        <v>0</v>
      </c>
      <c r="F169" s="116">
        <f t="shared" si="28"/>
        <v>-1</v>
      </c>
      <c r="G169" s="115">
        <v>7315</v>
      </c>
      <c r="H169" s="116" t="str">
        <f t="shared" si="29"/>
        <v>-</v>
      </c>
      <c r="I169" s="115">
        <v>15174</v>
      </c>
      <c r="J169" s="116">
        <f t="shared" si="30"/>
        <v>1.0743677375256322</v>
      </c>
      <c r="K169" s="115">
        <v>13315</v>
      </c>
      <c r="L169" s="116">
        <f t="shared" si="31"/>
        <v>-0.12251219190720974</v>
      </c>
      <c r="M169" s="115">
        <v>14161</v>
      </c>
      <c r="N169" s="116">
        <v>6.353736387532849E-2</v>
      </c>
      <c r="O169" s="116">
        <v>-6.6451315182279647E-2</v>
      </c>
    </row>
    <row r="170" spans="2:15" x14ac:dyDescent="0.25">
      <c r="B170" s="114" t="s">
        <v>85</v>
      </c>
      <c r="C170" s="115">
        <v>16620</v>
      </c>
      <c r="D170" s="116">
        <v>8.3371357799361112E-2</v>
      </c>
      <c r="E170" s="115">
        <v>6745</v>
      </c>
      <c r="F170" s="116">
        <f t="shared" si="28"/>
        <v>-0.59416365824308071</v>
      </c>
      <c r="G170" s="115">
        <v>12347</v>
      </c>
      <c r="H170" s="116">
        <f t="shared" si="29"/>
        <v>0.83054114158636017</v>
      </c>
      <c r="I170" s="115">
        <v>18095</v>
      </c>
      <c r="J170" s="116">
        <f t="shared" si="30"/>
        <v>0.46553818741394681</v>
      </c>
      <c r="K170" s="115">
        <v>16431</v>
      </c>
      <c r="L170" s="116">
        <f t="shared" si="31"/>
        <v>-9.1959104725062191E-2</v>
      </c>
      <c r="M170" s="115">
        <v>16901</v>
      </c>
      <c r="N170" s="116">
        <v>2.8604467165723291E-2</v>
      </c>
      <c r="O170" s="116">
        <v>1.6907340553550032E-2</v>
      </c>
    </row>
    <row r="171" spans="2:15" x14ac:dyDescent="0.25">
      <c r="B171" s="114" t="s">
        <v>87</v>
      </c>
      <c r="C171" s="115">
        <v>10681</v>
      </c>
      <c r="D171" s="116">
        <v>-0.10077454116854689</v>
      </c>
      <c r="E171" s="115">
        <v>2045</v>
      </c>
      <c r="F171" s="116">
        <f t="shared" si="28"/>
        <v>-0.80853852635521017</v>
      </c>
      <c r="G171" s="115">
        <v>8592</v>
      </c>
      <c r="H171" s="116">
        <f t="shared" si="29"/>
        <v>3.2014669926650363</v>
      </c>
      <c r="I171" s="115">
        <v>11521</v>
      </c>
      <c r="J171" s="116">
        <f t="shared" si="30"/>
        <v>0.34089851024208562</v>
      </c>
      <c r="K171" s="115">
        <v>13438</v>
      </c>
      <c r="L171" s="116">
        <f t="shared" si="31"/>
        <v>0.16639180626681704</v>
      </c>
      <c r="M171" s="115">
        <v>10957</v>
      </c>
      <c r="N171" s="116">
        <v>-0.18462568834648008</v>
      </c>
      <c r="O171" s="116">
        <v>2.5840277127609834E-2</v>
      </c>
    </row>
    <row r="172" spans="2:15" x14ac:dyDescent="0.25">
      <c r="B172" s="114" t="s">
        <v>89</v>
      </c>
      <c r="C172" s="115">
        <v>12991</v>
      </c>
      <c r="D172" s="116">
        <v>-1.7619479733817278E-2</v>
      </c>
      <c r="E172" s="115">
        <v>5235</v>
      </c>
      <c r="F172" s="116">
        <f t="shared" si="28"/>
        <v>-0.59702871218535902</v>
      </c>
      <c r="G172" s="115">
        <v>16798</v>
      </c>
      <c r="H172" s="116">
        <f t="shared" si="29"/>
        <v>2.2087870105062084</v>
      </c>
      <c r="I172" s="115">
        <v>17416</v>
      </c>
      <c r="J172" s="116">
        <f t="shared" si="30"/>
        <v>3.6790094058816614E-2</v>
      </c>
      <c r="K172" s="115">
        <v>15664</v>
      </c>
      <c r="L172" s="116">
        <f t="shared" si="31"/>
        <v>-0.10059715204409736</v>
      </c>
      <c r="M172" s="115"/>
      <c r="N172" s="116" t="s">
        <v>236</v>
      </c>
      <c r="O172" s="116" t="s">
        <v>236</v>
      </c>
    </row>
    <row r="173" spans="2:15" x14ac:dyDescent="0.25">
      <c r="B173" s="114" t="s">
        <v>91</v>
      </c>
      <c r="C173" s="115">
        <v>5968</v>
      </c>
      <c r="D173" s="116">
        <v>-0.2303327314934227</v>
      </c>
      <c r="E173" s="115">
        <v>480</v>
      </c>
      <c r="F173" s="116">
        <f t="shared" si="28"/>
        <v>-0.91957104557640745</v>
      </c>
      <c r="G173" s="115">
        <v>13867</v>
      </c>
      <c r="H173" s="116">
        <f t="shared" si="29"/>
        <v>27.889583333333334</v>
      </c>
      <c r="I173" s="115">
        <v>12685</v>
      </c>
      <c r="J173" s="116">
        <f t="shared" si="30"/>
        <v>-8.5238335616932281E-2</v>
      </c>
      <c r="K173" s="115">
        <v>10572</v>
      </c>
      <c r="L173" s="116">
        <f t="shared" si="31"/>
        <v>-0.16657469452108786</v>
      </c>
      <c r="M173" s="115"/>
      <c r="N173" s="116" t="s">
        <v>236</v>
      </c>
      <c r="O173" s="116" t="s">
        <v>236</v>
      </c>
    </row>
    <row r="174" spans="2:15" x14ac:dyDescent="0.25">
      <c r="B174" s="114" t="s">
        <v>93</v>
      </c>
      <c r="C174" s="115">
        <v>6997</v>
      </c>
      <c r="D174" s="116">
        <v>-0.14649914613320325</v>
      </c>
      <c r="E174" s="115">
        <v>3888</v>
      </c>
      <c r="F174" s="116">
        <f t="shared" si="28"/>
        <v>-0.44433328569386876</v>
      </c>
      <c r="G174" s="115">
        <v>11942</v>
      </c>
      <c r="H174" s="116">
        <f t="shared" si="29"/>
        <v>2.0715020576131686</v>
      </c>
      <c r="I174" s="115">
        <v>11919</v>
      </c>
      <c r="J174" s="116">
        <f t="shared" si="30"/>
        <v>-1.9259755484843932E-3</v>
      </c>
      <c r="K174" s="115">
        <v>10446</v>
      </c>
      <c r="L174" s="116">
        <f t="shared" si="31"/>
        <v>-0.12358419330480741</v>
      </c>
      <c r="M174" s="115"/>
      <c r="N174" s="116" t="s">
        <v>236</v>
      </c>
      <c r="O174" s="116" t="s">
        <v>236</v>
      </c>
    </row>
    <row r="175" spans="2:15" ht="15.75" x14ac:dyDescent="0.25">
      <c r="B175" s="117" t="s">
        <v>30</v>
      </c>
      <c r="C175" s="118">
        <v>132722</v>
      </c>
      <c r="D175" s="119">
        <v>-0.16806970257310305</v>
      </c>
      <c r="E175" s="118">
        <v>42455</v>
      </c>
      <c r="F175" s="119">
        <f t="shared" si="28"/>
        <v>-0.68012085411612244</v>
      </c>
      <c r="G175" s="118">
        <v>94016</v>
      </c>
      <c r="H175" s="119">
        <f t="shared" si="29"/>
        <v>1.2144859262748793</v>
      </c>
      <c r="I175" s="118">
        <v>171222</v>
      </c>
      <c r="J175" s="119">
        <f t="shared" si="30"/>
        <v>0.82120064669843429</v>
      </c>
      <c r="K175" s="118">
        <v>162316</v>
      </c>
      <c r="L175" s="119">
        <f t="shared" si="31"/>
        <v>-5.2014343951127806E-2</v>
      </c>
      <c r="M175" s="118">
        <v>132022</v>
      </c>
      <c r="N175" s="119">
        <v>5.0846108537497825E-2</v>
      </c>
      <c r="O175" s="119">
        <v>0.23655470842777659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3270</v>
      </c>
      <c r="D185" s="116">
        <v>-7.9391891891891886E-2</v>
      </c>
      <c r="E185" s="115">
        <v>2917</v>
      </c>
      <c r="F185" s="116">
        <f t="shared" ref="F185:F197" si="32">IFERROR(E185/C185-1,"-")</f>
        <v>-0.1079510703363914</v>
      </c>
      <c r="G185" s="115">
        <v>1104</v>
      </c>
      <c r="H185" s="116">
        <f t="shared" ref="H185:H197" si="33">IFERROR(G185/E185-1,"-")</f>
        <v>-0.62152896811792946</v>
      </c>
      <c r="I185" s="115">
        <v>3577</v>
      </c>
      <c r="J185" s="116">
        <f t="shared" ref="J185:J197" si="34">IFERROR(I185/G185-1,"-")</f>
        <v>2.2400362318840581</v>
      </c>
      <c r="K185" s="115">
        <v>3157</v>
      </c>
      <c r="L185" s="116">
        <f t="shared" ref="L185:L197" si="35">IFERROR(K185/I185-1,"-")</f>
        <v>-0.11741682974559686</v>
      </c>
      <c r="M185" s="115">
        <v>3301</v>
      </c>
      <c r="N185" s="116">
        <v>4.5612923661704219E-2</v>
      </c>
      <c r="O185" s="116">
        <v>9.4801223241589572E-3</v>
      </c>
    </row>
    <row r="186" spans="1:16" x14ac:dyDescent="0.25">
      <c r="B186" s="114" t="s">
        <v>73</v>
      </c>
      <c r="C186" s="115">
        <v>2823</v>
      </c>
      <c r="D186" s="116">
        <v>-0.17092511013215861</v>
      </c>
      <c r="E186" s="115">
        <v>2019</v>
      </c>
      <c r="F186" s="116">
        <f t="shared" si="32"/>
        <v>-0.28480340063761955</v>
      </c>
      <c r="G186" s="115">
        <v>155</v>
      </c>
      <c r="H186" s="116">
        <f t="shared" si="33"/>
        <v>-0.92322932144626058</v>
      </c>
      <c r="I186" s="115">
        <v>2176</v>
      </c>
      <c r="J186" s="116">
        <f t="shared" si="34"/>
        <v>13.038709677419355</v>
      </c>
      <c r="K186" s="115">
        <v>3342</v>
      </c>
      <c r="L186" s="116">
        <f t="shared" si="35"/>
        <v>0.53584558823529416</v>
      </c>
      <c r="M186" s="115">
        <v>3536</v>
      </c>
      <c r="N186" s="116">
        <v>5.8049072411729519E-2</v>
      </c>
      <c r="O186" s="116">
        <v>0.25256818986893381</v>
      </c>
    </row>
    <row r="187" spans="1:16" x14ac:dyDescent="0.25">
      <c r="B187" s="114" t="s">
        <v>75</v>
      </c>
      <c r="C187" s="115">
        <v>3406</v>
      </c>
      <c r="D187" s="116">
        <v>3.6834094368340953E-2</v>
      </c>
      <c r="E187" s="115">
        <v>1630</v>
      </c>
      <c r="F187" s="116">
        <f t="shared" si="32"/>
        <v>-0.5214327657075748</v>
      </c>
      <c r="G187" s="115">
        <v>105</v>
      </c>
      <c r="H187" s="116">
        <f t="shared" si="33"/>
        <v>-0.93558282208588961</v>
      </c>
      <c r="I187" s="115">
        <v>2516</v>
      </c>
      <c r="J187" s="116">
        <f t="shared" si="34"/>
        <v>22.961904761904762</v>
      </c>
      <c r="K187" s="115">
        <v>2951</v>
      </c>
      <c r="L187" s="116">
        <f t="shared" si="35"/>
        <v>0.17289348171701113</v>
      </c>
      <c r="M187" s="115">
        <v>4561</v>
      </c>
      <c r="N187" s="116">
        <v>0.54557777024737386</v>
      </c>
      <c r="O187" s="116">
        <v>0.33910745742806814</v>
      </c>
    </row>
    <row r="188" spans="1:16" x14ac:dyDescent="0.25">
      <c r="B188" s="114" t="s">
        <v>77</v>
      </c>
      <c r="C188" s="115">
        <v>3441</v>
      </c>
      <c r="D188" s="116">
        <v>0.11866059817945374</v>
      </c>
      <c r="E188" s="115">
        <v>0</v>
      </c>
      <c r="F188" s="116">
        <f t="shared" si="32"/>
        <v>-1</v>
      </c>
      <c r="G188" s="115">
        <v>172</v>
      </c>
      <c r="H188" s="116" t="str">
        <f t="shared" si="33"/>
        <v>-</v>
      </c>
      <c r="I188" s="115">
        <v>3467</v>
      </c>
      <c r="J188" s="116">
        <f t="shared" si="34"/>
        <v>19.156976744186046</v>
      </c>
      <c r="K188" s="115">
        <v>2782</v>
      </c>
      <c r="L188" s="116">
        <f t="shared" si="35"/>
        <v>-0.19757715604268822</v>
      </c>
      <c r="M188" s="115">
        <v>3507</v>
      </c>
      <c r="N188" s="116">
        <v>0.26060388209920915</v>
      </c>
      <c r="O188" s="116">
        <v>1.9180470793374038E-2</v>
      </c>
    </row>
    <row r="189" spans="1:16" x14ac:dyDescent="0.25">
      <c r="B189" s="114" t="s">
        <v>79</v>
      </c>
      <c r="C189" s="115">
        <v>2407</v>
      </c>
      <c r="D189" s="116">
        <v>7.1682991985752453E-2</v>
      </c>
      <c r="E189" s="115">
        <v>0</v>
      </c>
      <c r="F189" s="116">
        <f t="shared" si="32"/>
        <v>-1</v>
      </c>
      <c r="G189" s="115">
        <v>579</v>
      </c>
      <c r="H189" s="116" t="str">
        <f t="shared" si="33"/>
        <v>-</v>
      </c>
      <c r="I189" s="115">
        <v>1313</v>
      </c>
      <c r="J189" s="116">
        <f t="shared" si="34"/>
        <v>1.2677029360967187</v>
      </c>
      <c r="K189" s="115">
        <v>3918</v>
      </c>
      <c r="L189" s="116">
        <f t="shared" si="35"/>
        <v>1.9840060929169838</v>
      </c>
      <c r="M189" s="115">
        <v>4860</v>
      </c>
      <c r="N189" s="116">
        <v>0.24042879019908114</v>
      </c>
      <c r="O189" s="116">
        <v>1.0191109264644784</v>
      </c>
    </row>
    <row r="190" spans="1:16" x14ac:dyDescent="0.25">
      <c r="B190" s="114" t="s">
        <v>120</v>
      </c>
      <c r="C190" s="115">
        <v>1924</v>
      </c>
      <c r="D190" s="116">
        <v>-0.23101518784972019</v>
      </c>
      <c r="E190" s="115">
        <v>0</v>
      </c>
      <c r="F190" s="116">
        <f t="shared" si="32"/>
        <v>-1</v>
      </c>
      <c r="G190" s="115">
        <v>585</v>
      </c>
      <c r="H190" s="116" t="str">
        <f t="shared" si="33"/>
        <v>-</v>
      </c>
      <c r="I190" s="115">
        <v>1664</v>
      </c>
      <c r="J190" s="116">
        <f t="shared" si="34"/>
        <v>1.8444444444444446</v>
      </c>
      <c r="K190" s="115">
        <v>2826</v>
      </c>
      <c r="L190" s="116">
        <f t="shared" si="35"/>
        <v>0.69831730769230771</v>
      </c>
      <c r="M190" s="115">
        <v>4328</v>
      </c>
      <c r="N190" s="116">
        <v>0.53149327671620661</v>
      </c>
      <c r="O190" s="116">
        <v>1.2494802494802495</v>
      </c>
    </row>
    <row r="191" spans="1:16" x14ac:dyDescent="0.25">
      <c r="B191" s="114" t="s">
        <v>83</v>
      </c>
      <c r="C191" s="115">
        <v>5655</v>
      </c>
      <c r="D191" s="116">
        <v>0.5493150684931507</v>
      </c>
      <c r="E191" s="115">
        <v>0</v>
      </c>
      <c r="F191" s="116">
        <f t="shared" si="32"/>
        <v>-1</v>
      </c>
      <c r="G191" s="115">
        <v>1857</v>
      </c>
      <c r="H191" s="116" t="str">
        <f t="shared" si="33"/>
        <v>-</v>
      </c>
      <c r="I191" s="115">
        <v>4163</v>
      </c>
      <c r="J191" s="116">
        <f t="shared" si="34"/>
        <v>1.241787829833064</v>
      </c>
      <c r="K191" s="115">
        <v>4579</v>
      </c>
      <c r="L191" s="116">
        <f t="shared" si="35"/>
        <v>9.9927936584194077E-2</v>
      </c>
      <c r="M191" s="115">
        <v>4658</v>
      </c>
      <c r="N191" s="116">
        <v>1.7252675256606231E-2</v>
      </c>
      <c r="O191" s="116">
        <v>-0.17630415561450041</v>
      </c>
    </row>
    <row r="192" spans="1:16" x14ac:dyDescent="0.25">
      <c r="B192" s="114" t="s">
        <v>85</v>
      </c>
      <c r="C192" s="115">
        <v>3842</v>
      </c>
      <c r="D192" s="116">
        <v>0.26008527386028213</v>
      </c>
      <c r="E192" s="115">
        <v>2699</v>
      </c>
      <c r="F192" s="116">
        <f t="shared" si="32"/>
        <v>-0.297501301405518</v>
      </c>
      <c r="G192" s="115">
        <v>2890</v>
      </c>
      <c r="H192" s="116">
        <f t="shared" si="33"/>
        <v>7.076695072248973E-2</v>
      </c>
      <c r="I192" s="115">
        <v>2347</v>
      </c>
      <c r="J192" s="116">
        <f t="shared" si="34"/>
        <v>-0.18788927335640138</v>
      </c>
      <c r="K192" s="115">
        <v>3754</v>
      </c>
      <c r="L192" s="116">
        <f t="shared" si="35"/>
        <v>0.59948870899020035</v>
      </c>
      <c r="M192" s="115">
        <v>3150</v>
      </c>
      <c r="N192" s="116">
        <v>-0.16089504528502929</v>
      </c>
      <c r="O192" s="116">
        <v>-0.18011452368558045</v>
      </c>
    </row>
    <row r="193" spans="2:16" x14ac:dyDescent="0.25">
      <c r="B193" s="114" t="s">
        <v>87</v>
      </c>
      <c r="C193" s="115">
        <v>3446</v>
      </c>
      <c r="D193" s="116">
        <v>-0.23575072078066095</v>
      </c>
      <c r="E193" s="115">
        <v>1017</v>
      </c>
      <c r="F193" s="116">
        <f t="shared" si="32"/>
        <v>-0.7048752176436448</v>
      </c>
      <c r="G193" s="115">
        <v>3158</v>
      </c>
      <c r="H193" s="116">
        <f t="shared" si="33"/>
        <v>2.105211406096362</v>
      </c>
      <c r="I193" s="115">
        <v>2357</v>
      </c>
      <c r="J193" s="116">
        <f t="shared" si="34"/>
        <v>-0.25364154528182392</v>
      </c>
      <c r="K193" s="115">
        <v>2600</v>
      </c>
      <c r="L193" s="116">
        <f t="shared" si="35"/>
        <v>0.10309715740347891</v>
      </c>
      <c r="M193" s="115">
        <v>1713</v>
      </c>
      <c r="N193" s="116">
        <v>-0.34115384615384614</v>
      </c>
      <c r="O193" s="116">
        <v>-0.50290191526407435</v>
      </c>
    </row>
    <row r="194" spans="2:16" x14ac:dyDescent="0.25">
      <c r="B194" s="114" t="s">
        <v>89</v>
      </c>
      <c r="C194" s="115">
        <v>2405</v>
      </c>
      <c r="D194" s="116">
        <v>-0.22544283413848631</v>
      </c>
      <c r="E194" s="115">
        <v>641</v>
      </c>
      <c r="F194" s="116">
        <f t="shared" si="32"/>
        <v>-0.73347193347193351</v>
      </c>
      <c r="G194" s="115">
        <v>2408</v>
      </c>
      <c r="H194" s="116">
        <f t="shared" si="33"/>
        <v>2.7566302652106085</v>
      </c>
      <c r="I194" s="115">
        <v>2416</v>
      </c>
      <c r="J194" s="116">
        <f t="shared" si="34"/>
        <v>3.3222591362125353E-3</v>
      </c>
      <c r="K194" s="115">
        <v>3994</v>
      </c>
      <c r="L194" s="116">
        <f t="shared" si="35"/>
        <v>0.6531456953642385</v>
      </c>
      <c r="M194" s="115"/>
      <c r="N194" s="116" t="s">
        <v>236</v>
      </c>
      <c r="O194" s="116" t="s">
        <v>236</v>
      </c>
    </row>
    <row r="195" spans="2:16" x14ac:dyDescent="0.25">
      <c r="B195" s="114" t="s">
        <v>91</v>
      </c>
      <c r="C195" s="115">
        <v>2799</v>
      </c>
      <c r="D195" s="116">
        <v>-9.0643274853801192E-2</v>
      </c>
      <c r="E195" s="115">
        <v>395</v>
      </c>
      <c r="F195" s="116">
        <f t="shared" si="32"/>
        <v>-0.85887817077527684</v>
      </c>
      <c r="G195" s="115">
        <v>4664</v>
      </c>
      <c r="H195" s="116">
        <f t="shared" si="33"/>
        <v>10.807594936708862</v>
      </c>
      <c r="I195" s="115">
        <v>3088</v>
      </c>
      <c r="J195" s="116">
        <f t="shared" si="34"/>
        <v>-0.33790737564322471</v>
      </c>
      <c r="K195" s="115">
        <v>3416</v>
      </c>
      <c r="L195" s="116">
        <f t="shared" si="35"/>
        <v>0.10621761658031081</v>
      </c>
      <c r="M195" s="115"/>
      <c r="N195" s="116" t="s">
        <v>236</v>
      </c>
      <c r="O195" s="116" t="s">
        <v>236</v>
      </c>
    </row>
    <row r="196" spans="2:16" x14ac:dyDescent="0.25">
      <c r="B196" s="114" t="s">
        <v>93</v>
      </c>
      <c r="C196" s="115">
        <v>3777</v>
      </c>
      <c r="D196" s="116">
        <v>-7.8802206461781044E-3</v>
      </c>
      <c r="E196" s="115">
        <v>659</v>
      </c>
      <c r="F196" s="116">
        <f t="shared" si="32"/>
        <v>-0.82552290177389465</v>
      </c>
      <c r="G196" s="115">
        <v>3131</v>
      </c>
      <c r="H196" s="116">
        <f t="shared" si="33"/>
        <v>3.7511380880121399</v>
      </c>
      <c r="I196" s="115">
        <v>3054</v>
      </c>
      <c r="J196" s="116">
        <f t="shared" si="34"/>
        <v>-2.459278185883107E-2</v>
      </c>
      <c r="K196" s="115">
        <v>3610</v>
      </c>
      <c r="L196" s="116">
        <f t="shared" si="35"/>
        <v>0.18205631958087753</v>
      </c>
      <c r="M196" s="115"/>
      <c r="N196" s="116" t="s">
        <v>236</v>
      </c>
      <c r="O196" s="116" t="s">
        <v>236</v>
      </c>
    </row>
    <row r="197" spans="2:16" ht="15.75" x14ac:dyDescent="0.25">
      <c r="B197" s="117" t="s">
        <v>30</v>
      </c>
      <c r="C197" s="118">
        <v>39195</v>
      </c>
      <c r="D197" s="119">
        <v>-1.7573349633251967E-3</v>
      </c>
      <c r="E197" s="118">
        <v>12571</v>
      </c>
      <c r="F197" s="119">
        <f t="shared" si="32"/>
        <v>-0.67927031509121061</v>
      </c>
      <c r="G197" s="118">
        <v>20808</v>
      </c>
      <c r="H197" s="119">
        <f t="shared" si="33"/>
        <v>0.65523824675841214</v>
      </c>
      <c r="I197" s="118">
        <v>32138</v>
      </c>
      <c r="J197" s="119">
        <f t="shared" si="34"/>
        <v>0.5445021145713187</v>
      </c>
      <c r="K197" s="118">
        <v>40929</v>
      </c>
      <c r="L197" s="119">
        <f t="shared" si="35"/>
        <v>0.27353911257701169</v>
      </c>
      <c r="M197" s="118">
        <v>33614</v>
      </c>
      <c r="N197" s="119">
        <v>0.12387575646126581</v>
      </c>
      <c r="O197" s="119">
        <v>0.11253061494671335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2485</v>
      </c>
      <c r="D207" s="116">
        <v>-0.34102360116679931</v>
      </c>
      <c r="E207" s="115">
        <v>2259</v>
      </c>
      <c r="F207" s="116">
        <f t="shared" ref="F207:F219" si="36">IFERROR(E207/C207-1,"-")</f>
        <v>-9.0945674044265568E-2</v>
      </c>
      <c r="G207" s="115">
        <v>192</v>
      </c>
      <c r="H207" s="116">
        <f t="shared" ref="H207:H219" si="37">IFERROR(G207/E207-1,"-")</f>
        <v>-0.91500664010624166</v>
      </c>
      <c r="I207" s="115">
        <v>5030</v>
      </c>
      <c r="J207" s="116">
        <f t="shared" ref="J207:J219" si="38">IFERROR(I207/G207-1,"-")</f>
        <v>25.197916666666668</v>
      </c>
      <c r="K207" s="115">
        <v>5017</v>
      </c>
      <c r="L207" s="116">
        <f t="shared" ref="L207:L219" si="39">IFERROR(K207/I207-1,"-")</f>
        <v>-2.5844930417494583E-3</v>
      </c>
      <c r="M207" s="115">
        <v>5560</v>
      </c>
      <c r="N207" s="116">
        <v>0.10823201116204895</v>
      </c>
      <c r="O207" s="116">
        <v>1.2374245472837022</v>
      </c>
    </row>
    <row r="208" spans="2:16" x14ac:dyDescent="0.25">
      <c r="B208" s="114" t="s">
        <v>73</v>
      </c>
      <c r="C208" s="115">
        <v>2739</v>
      </c>
      <c r="D208" s="116">
        <v>-0.40131147540983603</v>
      </c>
      <c r="E208" s="115">
        <v>1854</v>
      </c>
      <c r="F208" s="116">
        <f t="shared" si="36"/>
        <v>-0.32311062431544357</v>
      </c>
      <c r="G208" s="115">
        <v>123</v>
      </c>
      <c r="H208" s="116">
        <f t="shared" si="37"/>
        <v>-0.93365695792880254</v>
      </c>
      <c r="I208" s="115">
        <v>4398</v>
      </c>
      <c r="J208" s="116">
        <f t="shared" si="38"/>
        <v>34.756097560975611</v>
      </c>
      <c r="K208" s="115">
        <v>4633</v>
      </c>
      <c r="L208" s="116">
        <f t="shared" si="39"/>
        <v>5.3433378808549259E-2</v>
      </c>
      <c r="M208" s="115">
        <v>6436</v>
      </c>
      <c r="N208" s="116">
        <v>0.38916468810705807</v>
      </c>
      <c r="O208" s="116">
        <v>1.3497626871120847</v>
      </c>
    </row>
    <row r="209" spans="2:16" x14ac:dyDescent="0.25">
      <c r="B209" s="114" t="s">
        <v>75</v>
      </c>
      <c r="C209" s="115">
        <v>2705</v>
      </c>
      <c r="D209" s="116">
        <v>0.17201039861351819</v>
      </c>
      <c r="E209" s="115">
        <v>1287</v>
      </c>
      <c r="F209" s="116">
        <f t="shared" si="36"/>
        <v>-0.52421441774491684</v>
      </c>
      <c r="G209" s="115">
        <v>99</v>
      </c>
      <c r="H209" s="116">
        <f t="shared" si="37"/>
        <v>-0.92307692307692313</v>
      </c>
      <c r="I209" s="115">
        <v>3695</v>
      </c>
      <c r="J209" s="116">
        <f t="shared" si="38"/>
        <v>36.323232323232325</v>
      </c>
      <c r="K209" s="115">
        <v>4750</v>
      </c>
      <c r="L209" s="116">
        <f t="shared" si="39"/>
        <v>0.28552097428958056</v>
      </c>
      <c r="M209" s="115">
        <v>4950</v>
      </c>
      <c r="N209" s="116">
        <v>4.2105263157894646E-2</v>
      </c>
      <c r="O209" s="116">
        <v>0.82994454713493537</v>
      </c>
    </row>
    <row r="210" spans="2:16" x14ac:dyDescent="0.25">
      <c r="B210" s="114" t="s">
        <v>77</v>
      </c>
      <c r="C210" s="115">
        <v>3376</v>
      </c>
      <c r="D210" s="116">
        <v>0.25595238095238093</v>
      </c>
      <c r="E210" s="115">
        <v>0</v>
      </c>
      <c r="F210" s="116">
        <f t="shared" si="36"/>
        <v>-1</v>
      </c>
      <c r="G210" s="115">
        <v>71</v>
      </c>
      <c r="H210" s="116" t="str">
        <f t="shared" si="37"/>
        <v>-</v>
      </c>
      <c r="I210" s="115">
        <v>5717</v>
      </c>
      <c r="J210" s="116">
        <f t="shared" si="38"/>
        <v>79.521126760563376</v>
      </c>
      <c r="K210" s="115">
        <v>7114</v>
      </c>
      <c r="L210" s="116">
        <f t="shared" si="39"/>
        <v>0.24435892950848337</v>
      </c>
      <c r="M210" s="115">
        <v>4758</v>
      </c>
      <c r="N210" s="116">
        <v>-0.3311779589541749</v>
      </c>
      <c r="O210" s="116">
        <v>0.40936018957345977</v>
      </c>
    </row>
    <row r="211" spans="2:16" x14ac:dyDescent="0.25">
      <c r="B211" s="114" t="s">
        <v>79</v>
      </c>
      <c r="C211" s="115">
        <v>6870</v>
      </c>
      <c r="D211" s="116">
        <v>0.86634066829665857</v>
      </c>
      <c r="E211" s="115">
        <v>0</v>
      </c>
      <c r="F211" s="116">
        <f t="shared" si="36"/>
        <v>-1</v>
      </c>
      <c r="G211" s="115">
        <v>171</v>
      </c>
      <c r="H211" s="116" t="str">
        <f t="shared" si="37"/>
        <v>-</v>
      </c>
      <c r="I211" s="115">
        <v>5879</v>
      </c>
      <c r="J211" s="116">
        <f t="shared" si="38"/>
        <v>33.380116959064324</v>
      </c>
      <c r="K211" s="115">
        <v>5786</v>
      </c>
      <c r="L211" s="116">
        <f t="shared" si="39"/>
        <v>-1.5819016839598521E-2</v>
      </c>
      <c r="M211" s="115">
        <v>5717</v>
      </c>
      <c r="N211" s="116">
        <v>-1.1925337020394E-2</v>
      </c>
      <c r="O211" s="116">
        <v>-0.16783114992721981</v>
      </c>
    </row>
    <row r="212" spans="2:16" x14ac:dyDescent="0.25">
      <c r="B212" s="114" t="s">
        <v>81</v>
      </c>
      <c r="C212" s="115">
        <v>1634</v>
      </c>
      <c r="D212" s="116">
        <v>-0.38223062381852557</v>
      </c>
      <c r="E212" s="115">
        <v>0</v>
      </c>
      <c r="F212" s="116">
        <f t="shared" si="36"/>
        <v>-1</v>
      </c>
      <c r="G212" s="115">
        <v>425</v>
      </c>
      <c r="H212" s="116" t="str">
        <f t="shared" si="37"/>
        <v>-</v>
      </c>
      <c r="I212" s="115">
        <v>4085</v>
      </c>
      <c r="J212" s="116">
        <f t="shared" si="38"/>
        <v>8.6117647058823525</v>
      </c>
      <c r="K212" s="115">
        <v>5430</v>
      </c>
      <c r="L212" s="116">
        <f t="shared" si="39"/>
        <v>0.32925336597307231</v>
      </c>
      <c r="M212" s="115">
        <v>5221</v>
      </c>
      <c r="N212" s="116">
        <v>-3.8489871086556215E-2</v>
      </c>
      <c r="O212" s="116">
        <v>2.1952264381884943</v>
      </c>
    </row>
    <row r="213" spans="2:16" x14ac:dyDescent="0.25">
      <c r="B213" s="114" t="s">
        <v>83</v>
      </c>
      <c r="C213" s="115">
        <v>3570</v>
      </c>
      <c r="D213" s="116">
        <v>0.17860680092439751</v>
      </c>
      <c r="E213" s="115">
        <v>0</v>
      </c>
      <c r="F213" s="116">
        <f t="shared" si="36"/>
        <v>-1</v>
      </c>
      <c r="G213" s="115">
        <v>768</v>
      </c>
      <c r="H213" s="116" t="str">
        <f t="shared" si="37"/>
        <v>-</v>
      </c>
      <c r="I213" s="115">
        <v>6948</v>
      </c>
      <c r="J213" s="116">
        <f t="shared" si="38"/>
        <v>8.046875</v>
      </c>
      <c r="K213" s="115">
        <v>8333</v>
      </c>
      <c r="L213" s="116">
        <f t="shared" si="39"/>
        <v>0.19933793897524477</v>
      </c>
      <c r="M213" s="115">
        <v>5284</v>
      </c>
      <c r="N213" s="116">
        <v>-0.36589463578543147</v>
      </c>
      <c r="O213" s="116">
        <v>0.48011204481792724</v>
      </c>
    </row>
    <row r="214" spans="2:16" x14ac:dyDescent="0.25">
      <c r="B214" s="114" t="s">
        <v>85</v>
      </c>
      <c r="C214" s="115">
        <v>3944</v>
      </c>
      <c r="D214" s="116">
        <v>-2.0610876583064264E-2</v>
      </c>
      <c r="E214" s="115">
        <v>1357</v>
      </c>
      <c r="F214" s="116">
        <f t="shared" si="36"/>
        <v>-0.6559330628803246</v>
      </c>
      <c r="G214" s="115">
        <v>1257</v>
      </c>
      <c r="H214" s="116">
        <f t="shared" si="37"/>
        <v>-7.3691967575534312E-2</v>
      </c>
      <c r="I214" s="115">
        <v>7259</v>
      </c>
      <c r="J214" s="116">
        <f t="shared" si="38"/>
        <v>4.7748607796340492</v>
      </c>
      <c r="K214" s="115">
        <v>11019</v>
      </c>
      <c r="L214" s="116">
        <f t="shared" si="39"/>
        <v>0.51797768287642931</v>
      </c>
      <c r="M214" s="115">
        <v>4873</v>
      </c>
      <c r="N214" s="116">
        <v>-0.5577638624194573</v>
      </c>
      <c r="O214" s="116">
        <v>0.23554766734279919</v>
      </c>
    </row>
    <row r="215" spans="2:16" x14ac:dyDescent="0.25">
      <c r="B215" s="114" t="s">
        <v>87</v>
      </c>
      <c r="C215" s="115">
        <v>3118</v>
      </c>
      <c r="D215" s="116">
        <v>0.12766726943942142</v>
      </c>
      <c r="E215" s="115">
        <v>57</v>
      </c>
      <c r="F215" s="116">
        <f t="shared" si="36"/>
        <v>-0.98171905067350862</v>
      </c>
      <c r="G215" s="115">
        <v>3326</v>
      </c>
      <c r="H215" s="116">
        <f t="shared" si="37"/>
        <v>57.350877192982459</v>
      </c>
      <c r="I215" s="115">
        <v>5770</v>
      </c>
      <c r="J215" s="116">
        <f t="shared" si="38"/>
        <v>0.73481659651232722</v>
      </c>
      <c r="K215" s="115">
        <v>7531</v>
      </c>
      <c r="L215" s="116">
        <f t="shared" si="39"/>
        <v>0.30519930675909879</v>
      </c>
      <c r="M215" s="115">
        <v>3763</v>
      </c>
      <c r="N215" s="116">
        <v>-0.50033196122692869</v>
      </c>
      <c r="O215" s="116">
        <v>0.20686337395766508</v>
      </c>
    </row>
    <row r="216" spans="2:16" x14ac:dyDescent="0.25">
      <c r="B216" s="114" t="s">
        <v>89</v>
      </c>
      <c r="C216" s="115">
        <v>2824</v>
      </c>
      <c r="D216" s="116">
        <v>9.7125097125097204E-2</v>
      </c>
      <c r="E216" s="115">
        <v>87</v>
      </c>
      <c r="F216" s="116">
        <f t="shared" si="36"/>
        <v>-0.96919263456090654</v>
      </c>
      <c r="G216" s="115">
        <v>6408</v>
      </c>
      <c r="H216" s="116">
        <f t="shared" si="37"/>
        <v>72.65517241379311</v>
      </c>
      <c r="I216" s="115">
        <v>4458</v>
      </c>
      <c r="J216" s="116">
        <f t="shared" si="38"/>
        <v>-0.30430711610486894</v>
      </c>
      <c r="K216" s="115">
        <v>7404</v>
      </c>
      <c r="L216" s="116">
        <f t="shared" si="39"/>
        <v>0.66083445491251691</v>
      </c>
      <c r="M216" s="115"/>
      <c r="N216" s="116" t="s">
        <v>236</v>
      </c>
      <c r="O216" s="116" t="s">
        <v>236</v>
      </c>
    </row>
    <row r="217" spans="2:16" x14ac:dyDescent="0.25">
      <c r="B217" s="114" t="s">
        <v>91</v>
      </c>
      <c r="C217" s="115">
        <v>2361</v>
      </c>
      <c r="D217" s="116">
        <v>-0.18782249742002066</v>
      </c>
      <c r="E217" s="115">
        <v>659</v>
      </c>
      <c r="F217" s="116">
        <f t="shared" si="36"/>
        <v>-0.72088098263447686</v>
      </c>
      <c r="G217" s="115">
        <v>5144</v>
      </c>
      <c r="H217" s="116">
        <f t="shared" si="37"/>
        <v>6.8057663125948409</v>
      </c>
      <c r="I217" s="115">
        <v>3763</v>
      </c>
      <c r="J217" s="116">
        <f t="shared" si="38"/>
        <v>-0.26846811819595651</v>
      </c>
      <c r="K217" s="115">
        <v>5727</v>
      </c>
      <c r="L217" s="116">
        <f t="shared" si="39"/>
        <v>0.52192399681105495</v>
      </c>
      <c r="M217" s="115"/>
      <c r="N217" s="116" t="s">
        <v>236</v>
      </c>
      <c r="O217" s="116" t="s">
        <v>236</v>
      </c>
    </row>
    <row r="218" spans="2:16" x14ac:dyDescent="0.25">
      <c r="B218" s="114" t="s">
        <v>93</v>
      </c>
      <c r="C218" s="115">
        <v>3220</v>
      </c>
      <c r="D218" s="116">
        <v>0.25634022629730779</v>
      </c>
      <c r="E218" s="115">
        <v>515</v>
      </c>
      <c r="F218" s="116">
        <f t="shared" si="36"/>
        <v>-0.84006211180124224</v>
      </c>
      <c r="G218" s="115">
        <v>4373</v>
      </c>
      <c r="H218" s="116">
        <f t="shared" si="37"/>
        <v>7.4912621359223301</v>
      </c>
      <c r="I218" s="115">
        <v>3879</v>
      </c>
      <c r="J218" s="116">
        <f t="shared" si="38"/>
        <v>-0.11296592728104271</v>
      </c>
      <c r="K218" s="115">
        <v>5808</v>
      </c>
      <c r="L218" s="116">
        <f t="shared" si="39"/>
        <v>0.49729311678267596</v>
      </c>
      <c r="M218" s="115"/>
      <c r="N218" s="116" t="s">
        <v>236</v>
      </c>
      <c r="O218" s="116" t="s">
        <v>236</v>
      </c>
    </row>
    <row r="219" spans="2:16" ht="15.75" x14ac:dyDescent="0.25">
      <c r="B219" s="117" t="s">
        <v>30</v>
      </c>
      <c r="C219" s="118">
        <v>38846</v>
      </c>
      <c r="D219" s="119">
        <v>3.4982548690485782E-2</v>
      </c>
      <c r="E219" s="118">
        <v>8958</v>
      </c>
      <c r="F219" s="119">
        <f t="shared" si="36"/>
        <v>-0.76939710652319415</v>
      </c>
      <c r="G219" s="118">
        <v>22357</v>
      </c>
      <c r="H219" s="119">
        <f t="shared" si="37"/>
        <v>1.4957579816923419</v>
      </c>
      <c r="I219" s="118">
        <v>60881</v>
      </c>
      <c r="J219" s="119">
        <f t="shared" si="38"/>
        <v>1.7231292212729792</v>
      </c>
      <c r="K219" s="118">
        <v>78552</v>
      </c>
      <c r="L219" s="119">
        <f t="shared" si="39"/>
        <v>0.29025475928450595</v>
      </c>
      <c r="M219" s="118">
        <v>46562</v>
      </c>
      <c r="N219" s="119">
        <v>-0.21892875715028604</v>
      </c>
      <c r="O219" s="119">
        <v>0.52958181400085413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3323</v>
      </c>
      <c r="D229" s="116">
        <v>-0.11054603854389722</v>
      </c>
      <c r="E229" s="115">
        <v>4664</v>
      </c>
      <c r="F229" s="116">
        <f t="shared" ref="F229:F241" si="40">IFERROR(E229/C229-1,"-")</f>
        <v>0.40355100812518807</v>
      </c>
      <c r="G229" s="115">
        <v>95</v>
      </c>
      <c r="H229" s="116">
        <f t="shared" ref="H229:H241" si="41">IFERROR(G229/E229-1,"-")</f>
        <v>-0.97963121783876506</v>
      </c>
      <c r="I229" s="115">
        <v>3368</v>
      </c>
      <c r="J229" s="116">
        <f t="shared" ref="J229:J241" si="42">IFERROR(I229/G229-1,"-")</f>
        <v>34.452631578947368</v>
      </c>
      <c r="K229" s="115">
        <v>6826</v>
      </c>
      <c r="L229" s="116">
        <f t="shared" ref="L229:L241" si="43">IFERROR(K229/I229-1,"-")</f>
        <v>1.0267220902612828</v>
      </c>
      <c r="M229" s="115">
        <v>5393</v>
      </c>
      <c r="N229" s="116">
        <v>-0.20993261060650459</v>
      </c>
      <c r="O229" s="116">
        <v>0.62293108636773997</v>
      </c>
    </row>
    <row r="230" spans="2:16" x14ac:dyDescent="0.25">
      <c r="B230" s="114" t="s">
        <v>73</v>
      </c>
      <c r="C230" s="115">
        <v>3497</v>
      </c>
      <c r="D230" s="116">
        <v>0.22486865148861646</v>
      </c>
      <c r="E230" s="115">
        <v>7381</v>
      </c>
      <c r="F230" s="116">
        <f t="shared" si="40"/>
        <v>1.1106662853874751</v>
      </c>
      <c r="G230" s="115">
        <v>36</v>
      </c>
      <c r="H230" s="116">
        <f t="shared" si="41"/>
        <v>-0.99512261211217989</v>
      </c>
      <c r="I230" s="115">
        <v>3577</v>
      </c>
      <c r="J230" s="116">
        <f t="shared" si="42"/>
        <v>98.361111111111114</v>
      </c>
      <c r="K230" s="115">
        <v>5937</v>
      </c>
      <c r="L230" s="116">
        <f t="shared" si="43"/>
        <v>0.65977075761811577</v>
      </c>
      <c r="M230" s="115">
        <v>5083</v>
      </c>
      <c r="N230" s="116">
        <v>-0.14384369210038739</v>
      </c>
      <c r="O230" s="116">
        <v>0.45353159851301106</v>
      </c>
    </row>
    <row r="231" spans="2:16" x14ac:dyDescent="0.25">
      <c r="B231" s="114" t="s">
        <v>75</v>
      </c>
      <c r="C231" s="115">
        <v>3601</v>
      </c>
      <c r="D231" s="116">
        <v>0.1904132231404958</v>
      </c>
      <c r="E231" s="115">
        <v>3235</v>
      </c>
      <c r="F231" s="116">
        <f t="shared" si="40"/>
        <v>-0.10163843376839765</v>
      </c>
      <c r="G231" s="115">
        <v>3</v>
      </c>
      <c r="H231" s="116">
        <f t="shared" si="41"/>
        <v>-0.9990726429675425</v>
      </c>
      <c r="I231" s="115">
        <v>4011</v>
      </c>
      <c r="J231" s="116">
        <f t="shared" si="42"/>
        <v>1336</v>
      </c>
      <c r="K231" s="115">
        <v>3783</v>
      </c>
      <c r="L231" s="116">
        <f t="shared" si="43"/>
        <v>-5.6843679880329123E-2</v>
      </c>
      <c r="M231" s="115">
        <v>4024</v>
      </c>
      <c r="N231" s="116">
        <v>6.3706053396775042E-2</v>
      </c>
      <c r="O231" s="116">
        <v>0.11746737017495135</v>
      </c>
    </row>
    <row r="232" spans="2:16" x14ac:dyDescent="0.25">
      <c r="B232" s="114" t="s">
        <v>77</v>
      </c>
      <c r="C232" s="115">
        <v>992</v>
      </c>
      <c r="D232" s="116">
        <v>-0.27165932452276065</v>
      </c>
      <c r="E232" s="115">
        <v>0</v>
      </c>
      <c r="F232" s="116">
        <f t="shared" si="40"/>
        <v>-1</v>
      </c>
      <c r="G232" s="115">
        <v>0</v>
      </c>
      <c r="H232" s="116" t="str">
        <f t="shared" si="41"/>
        <v>-</v>
      </c>
      <c r="I232" s="115">
        <v>2697</v>
      </c>
      <c r="J232" s="116" t="str">
        <f t="shared" si="42"/>
        <v>-</v>
      </c>
      <c r="K232" s="115">
        <v>1857</v>
      </c>
      <c r="L232" s="116">
        <f t="shared" si="43"/>
        <v>-0.31145717463848721</v>
      </c>
      <c r="M232" s="115">
        <v>1498</v>
      </c>
      <c r="N232" s="116">
        <v>-0.19332256327409802</v>
      </c>
      <c r="O232" s="116">
        <v>0.51008064516129026</v>
      </c>
    </row>
    <row r="233" spans="2:16" x14ac:dyDescent="0.25">
      <c r="B233" s="114" t="s">
        <v>79</v>
      </c>
      <c r="C233" s="115">
        <v>24</v>
      </c>
      <c r="D233" s="116">
        <v>-0.77981651376146788</v>
      </c>
      <c r="E233" s="115">
        <v>0</v>
      </c>
      <c r="F233" s="116">
        <f t="shared" si="40"/>
        <v>-1</v>
      </c>
      <c r="G233" s="115">
        <v>46</v>
      </c>
      <c r="H233" s="116" t="str">
        <f t="shared" si="41"/>
        <v>-</v>
      </c>
      <c r="I233" s="115">
        <v>98</v>
      </c>
      <c r="J233" s="116">
        <f t="shared" si="42"/>
        <v>1.1304347826086958</v>
      </c>
      <c r="K233" s="115">
        <v>46</v>
      </c>
      <c r="L233" s="116">
        <f t="shared" si="43"/>
        <v>-0.53061224489795911</v>
      </c>
      <c r="M233" s="115">
        <v>193</v>
      </c>
      <c r="N233" s="116">
        <v>3.1956521739130439</v>
      </c>
      <c r="O233" s="116">
        <v>7.0416666666666661</v>
      </c>
    </row>
    <row r="234" spans="2:16" x14ac:dyDescent="0.25">
      <c r="B234" s="114" t="s">
        <v>81</v>
      </c>
      <c r="C234" s="115">
        <v>59</v>
      </c>
      <c r="D234" s="116">
        <v>-0.28915662650602414</v>
      </c>
      <c r="E234" s="115">
        <v>0</v>
      </c>
      <c r="F234" s="116">
        <f t="shared" si="40"/>
        <v>-1</v>
      </c>
      <c r="G234" s="115">
        <v>20</v>
      </c>
      <c r="H234" s="116" t="str">
        <f t="shared" si="41"/>
        <v>-</v>
      </c>
      <c r="I234" s="115">
        <v>86</v>
      </c>
      <c r="J234" s="116">
        <f t="shared" si="42"/>
        <v>3.3</v>
      </c>
      <c r="K234" s="115">
        <v>6</v>
      </c>
      <c r="L234" s="116">
        <f t="shared" si="43"/>
        <v>-0.93023255813953487</v>
      </c>
      <c r="M234" s="115">
        <v>28</v>
      </c>
      <c r="N234" s="116">
        <v>3.666666666666667</v>
      </c>
      <c r="O234" s="116">
        <v>-0.52542372881355925</v>
      </c>
    </row>
    <row r="235" spans="2:16" x14ac:dyDescent="0.25">
      <c r="B235" s="114" t="s">
        <v>83</v>
      </c>
      <c r="C235" s="115">
        <v>255</v>
      </c>
      <c r="D235" s="116">
        <v>-0.55419580419580416</v>
      </c>
      <c r="E235" s="115">
        <v>0</v>
      </c>
      <c r="F235" s="116">
        <f t="shared" si="40"/>
        <v>-1</v>
      </c>
      <c r="G235" s="115">
        <v>222</v>
      </c>
      <c r="H235" s="116" t="str">
        <f t="shared" si="41"/>
        <v>-</v>
      </c>
      <c r="I235" s="115">
        <v>683</v>
      </c>
      <c r="J235" s="116">
        <f t="shared" si="42"/>
        <v>2.0765765765765765</v>
      </c>
      <c r="K235" s="115">
        <v>35</v>
      </c>
      <c r="L235" s="116">
        <f t="shared" si="43"/>
        <v>-0.94875549048316254</v>
      </c>
      <c r="M235" s="115">
        <v>144</v>
      </c>
      <c r="N235" s="116">
        <v>3.1142857142857139</v>
      </c>
      <c r="O235" s="116">
        <v>-0.43529411764705883</v>
      </c>
    </row>
    <row r="236" spans="2:16" x14ac:dyDescent="0.25">
      <c r="B236" s="114" t="s">
        <v>85</v>
      </c>
      <c r="C236" s="115">
        <v>331</v>
      </c>
      <c r="D236" s="116">
        <v>4.092307692307692</v>
      </c>
      <c r="E236" s="115">
        <v>9</v>
      </c>
      <c r="F236" s="116">
        <f t="shared" si="40"/>
        <v>-0.97280966767371602</v>
      </c>
      <c r="G236" s="115">
        <v>10</v>
      </c>
      <c r="H236" s="116">
        <f t="shared" si="41"/>
        <v>0.11111111111111116</v>
      </c>
      <c r="I236" s="115">
        <v>164</v>
      </c>
      <c r="J236" s="116">
        <f t="shared" si="42"/>
        <v>15.399999999999999</v>
      </c>
      <c r="K236" s="115">
        <v>110</v>
      </c>
      <c r="L236" s="116">
        <f t="shared" si="43"/>
        <v>-0.32926829268292679</v>
      </c>
      <c r="M236" s="115">
        <v>161</v>
      </c>
      <c r="N236" s="116">
        <v>0.46363636363636362</v>
      </c>
      <c r="O236" s="116">
        <v>-0.51359516616314194</v>
      </c>
    </row>
    <row r="237" spans="2:16" x14ac:dyDescent="0.25">
      <c r="B237" s="114" t="s">
        <v>87</v>
      </c>
      <c r="C237" s="115">
        <v>45</v>
      </c>
      <c r="D237" s="116">
        <v>-0.90663900414937759</v>
      </c>
      <c r="E237" s="115">
        <v>6</v>
      </c>
      <c r="F237" s="116">
        <f t="shared" si="40"/>
        <v>-0.8666666666666667</v>
      </c>
      <c r="G237" s="115">
        <v>20</v>
      </c>
      <c r="H237" s="116">
        <f t="shared" si="41"/>
        <v>2.3333333333333335</v>
      </c>
      <c r="I237" s="115">
        <v>126</v>
      </c>
      <c r="J237" s="116">
        <f t="shared" si="42"/>
        <v>5.3</v>
      </c>
      <c r="K237" s="115">
        <v>46</v>
      </c>
      <c r="L237" s="116">
        <f t="shared" si="43"/>
        <v>-0.63492063492063489</v>
      </c>
      <c r="M237" s="115">
        <v>94</v>
      </c>
      <c r="N237" s="116">
        <v>1.0434782608695654</v>
      </c>
      <c r="O237" s="116">
        <v>1.088888888888889</v>
      </c>
    </row>
    <row r="238" spans="2:16" x14ac:dyDescent="0.25">
      <c r="B238" s="114" t="s">
        <v>89</v>
      </c>
      <c r="C238" s="115">
        <v>1656</v>
      </c>
      <c r="D238" s="116">
        <v>3.1608040201005023</v>
      </c>
      <c r="E238" s="115">
        <v>3</v>
      </c>
      <c r="F238" s="116">
        <f t="shared" si="40"/>
        <v>-0.99818840579710144</v>
      </c>
      <c r="G238" s="115">
        <v>1715</v>
      </c>
      <c r="H238" s="116">
        <f t="shared" si="41"/>
        <v>570.66666666666663</v>
      </c>
      <c r="I238" s="115">
        <v>539</v>
      </c>
      <c r="J238" s="116">
        <f t="shared" si="42"/>
        <v>-0.68571428571428572</v>
      </c>
      <c r="K238" s="115">
        <v>545</v>
      </c>
      <c r="L238" s="116">
        <f t="shared" si="43"/>
        <v>1.1131725417439675E-2</v>
      </c>
      <c r="M238" s="115"/>
      <c r="N238" s="116" t="s">
        <v>236</v>
      </c>
      <c r="O238" s="116" t="s">
        <v>236</v>
      </c>
    </row>
    <row r="239" spans="2:16" x14ac:dyDescent="0.25">
      <c r="B239" s="114" t="s">
        <v>91</v>
      </c>
      <c r="C239" s="115">
        <v>2411</v>
      </c>
      <c r="D239" s="116">
        <v>1.9450317124735772E-2</v>
      </c>
      <c r="E239" s="115">
        <v>11</v>
      </c>
      <c r="F239" s="116">
        <f t="shared" si="40"/>
        <v>-0.99543757776856079</v>
      </c>
      <c r="G239" s="115">
        <v>3877</v>
      </c>
      <c r="H239" s="116">
        <f t="shared" si="41"/>
        <v>351.45454545454544</v>
      </c>
      <c r="I239" s="115">
        <v>5248</v>
      </c>
      <c r="J239" s="116">
        <f t="shared" si="42"/>
        <v>0.35362393603301512</v>
      </c>
      <c r="K239" s="115">
        <v>4889</v>
      </c>
      <c r="L239" s="116">
        <f t="shared" si="43"/>
        <v>-6.8407012195121908E-2</v>
      </c>
      <c r="M239" s="115"/>
      <c r="N239" s="116" t="s">
        <v>236</v>
      </c>
      <c r="O239" s="116" t="s">
        <v>236</v>
      </c>
    </row>
    <row r="240" spans="2:16" x14ac:dyDescent="0.25">
      <c r="B240" s="114" t="s">
        <v>93</v>
      </c>
      <c r="C240" s="115">
        <v>2487</v>
      </c>
      <c r="D240" s="116">
        <v>0.26051697921946282</v>
      </c>
      <c r="E240" s="115">
        <v>51</v>
      </c>
      <c r="F240" s="116">
        <f t="shared" si="40"/>
        <v>-0.97949336550060317</v>
      </c>
      <c r="G240" s="115">
        <v>3914</v>
      </c>
      <c r="H240" s="116">
        <f t="shared" si="41"/>
        <v>75.745098039215691</v>
      </c>
      <c r="I240" s="115">
        <v>4094</v>
      </c>
      <c r="J240" s="116">
        <f t="shared" si="42"/>
        <v>4.598875830352589E-2</v>
      </c>
      <c r="K240" s="115">
        <v>4075</v>
      </c>
      <c r="L240" s="116">
        <f t="shared" si="43"/>
        <v>-4.6409379579872567E-3</v>
      </c>
      <c r="M240" s="115"/>
      <c r="N240" s="116" t="s">
        <v>236</v>
      </c>
      <c r="O240" s="116" t="s">
        <v>236</v>
      </c>
    </row>
    <row r="241" spans="2:16" ht="15.75" x14ac:dyDescent="0.25">
      <c r="B241" s="117" t="s">
        <v>30</v>
      </c>
      <c r="C241" s="118">
        <v>18681</v>
      </c>
      <c r="D241" s="119">
        <v>9.7268722466960389E-2</v>
      </c>
      <c r="E241" s="118">
        <v>15372</v>
      </c>
      <c r="F241" s="119">
        <f t="shared" si="40"/>
        <v>-0.17713184519030034</v>
      </c>
      <c r="G241" s="118">
        <v>9958</v>
      </c>
      <c r="H241" s="119">
        <f t="shared" si="41"/>
        <v>-0.35219880301847517</v>
      </c>
      <c r="I241" s="118">
        <v>24691</v>
      </c>
      <c r="J241" s="119">
        <f t="shared" si="42"/>
        <v>1.4795139586262303</v>
      </c>
      <c r="K241" s="118">
        <v>28155</v>
      </c>
      <c r="L241" s="119">
        <f t="shared" si="43"/>
        <v>0.14029403426349685</v>
      </c>
      <c r="M241" s="118">
        <v>16618</v>
      </c>
      <c r="N241" s="119">
        <v>-0.10876327362436988</v>
      </c>
      <c r="O241" s="119">
        <v>0.37033066710645657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284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12100</v>
      </c>
      <c r="D255" s="116">
        <v>-0.23456477732793524</v>
      </c>
      <c r="E255" s="115">
        <v>9860</v>
      </c>
      <c r="F255" s="116">
        <f t="shared" ref="F255:J267" si="44">IFERROR(E255/C255-1,"-")</f>
        <v>-0.18512396694214872</v>
      </c>
      <c r="G255" s="115">
        <v>61</v>
      </c>
      <c r="H255" s="116">
        <f t="shared" si="44"/>
        <v>-0.9938133874239351</v>
      </c>
      <c r="I255" s="115">
        <v>1650</v>
      </c>
      <c r="J255" s="116">
        <f t="shared" si="44"/>
        <v>26.049180327868854</v>
      </c>
      <c r="K255" s="115">
        <v>4002</v>
      </c>
      <c r="L255" s="116">
        <f t="shared" ref="L255:L267" si="45">IFERROR(K255/I255-1,"-")</f>
        <v>1.4254545454545453</v>
      </c>
      <c r="M255" s="115">
        <v>3362</v>
      </c>
      <c r="N255" s="116">
        <v>-0.15992003998001003</v>
      </c>
      <c r="O255" s="116">
        <v>-0.72214876033057851</v>
      </c>
    </row>
    <row r="256" spans="2:16" x14ac:dyDescent="0.25">
      <c r="B256" s="114" t="s">
        <v>73</v>
      </c>
      <c r="C256" s="115">
        <v>8468</v>
      </c>
      <c r="D256" s="116">
        <v>-0.42806970147237611</v>
      </c>
      <c r="E256" s="115">
        <v>14874</v>
      </c>
      <c r="F256" s="116">
        <f t="shared" si="44"/>
        <v>0.75649504015115721</v>
      </c>
      <c r="G256" s="115">
        <v>35</v>
      </c>
      <c r="H256" s="116">
        <f t="shared" si="44"/>
        <v>-0.99764690063197525</v>
      </c>
      <c r="I256" s="115">
        <v>1120</v>
      </c>
      <c r="J256" s="116">
        <f t="shared" si="44"/>
        <v>31</v>
      </c>
      <c r="K256" s="115">
        <v>3629</v>
      </c>
      <c r="L256" s="116">
        <f t="shared" si="45"/>
        <v>2.2401785714285714</v>
      </c>
      <c r="M256" s="115">
        <v>3238</v>
      </c>
      <c r="N256" s="116">
        <v>-0.10774317993937721</v>
      </c>
      <c r="O256" s="116">
        <v>-0.61761927255550308</v>
      </c>
    </row>
    <row r="257" spans="2:15" x14ac:dyDescent="0.25">
      <c r="B257" s="114" t="s">
        <v>75</v>
      </c>
      <c r="C257" s="115">
        <v>7726</v>
      </c>
      <c r="D257" s="116">
        <v>-0.43957638183664582</v>
      </c>
      <c r="E257" s="115">
        <v>4046</v>
      </c>
      <c r="F257" s="116">
        <f t="shared" si="44"/>
        <v>-0.47631374579342478</v>
      </c>
      <c r="G257" s="115">
        <v>64</v>
      </c>
      <c r="H257" s="116">
        <f t="shared" si="44"/>
        <v>-0.98418190805734063</v>
      </c>
      <c r="I257" s="115">
        <v>2215</v>
      </c>
      <c r="J257" s="116">
        <f t="shared" si="44"/>
        <v>33.609375</v>
      </c>
      <c r="K257" s="115">
        <v>2337</v>
      </c>
      <c r="L257" s="116">
        <f t="shared" si="45"/>
        <v>5.5079006772009054E-2</v>
      </c>
      <c r="M257" s="115">
        <v>2853</v>
      </c>
      <c r="N257" s="116">
        <v>0.22079589216944795</v>
      </c>
      <c r="O257" s="116">
        <v>-0.63072741392699971</v>
      </c>
    </row>
    <row r="258" spans="2:15" x14ac:dyDescent="0.25">
      <c r="B258" s="114" t="s">
        <v>77</v>
      </c>
      <c r="C258" s="115">
        <v>4480</v>
      </c>
      <c r="D258" s="116">
        <v>-0.43420055569588278</v>
      </c>
      <c r="E258" s="115">
        <v>0</v>
      </c>
      <c r="F258" s="116">
        <f t="shared" si="44"/>
        <v>-1</v>
      </c>
      <c r="G258" s="115">
        <v>0</v>
      </c>
      <c r="H258" s="116" t="str">
        <f t="shared" si="44"/>
        <v>-</v>
      </c>
      <c r="I258" s="115">
        <v>1354</v>
      </c>
      <c r="J258" s="116" t="str">
        <f t="shared" si="44"/>
        <v>-</v>
      </c>
      <c r="K258" s="115">
        <v>2417</v>
      </c>
      <c r="L258" s="116">
        <f t="shared" si="45"/>
        <v>0.78508124076809449</v>
      </c>
      <c r="M258" s="115">
        <v>920</v>
      </c>
      <c r="N258" s="116">
        <v>-0.61936284650393048</v>
      </c>
      <c r="O258" s="116">
        <v>-0.79464285714285721</v>
      </c>
    </row>
    <row r="259" spans="2:15" x14ac:dyDescent="0.25">
      <c r="B259" s="114" t="s">
        <v>79</v>
      </c>
      <c r="C259" s="115">
        <v>68</v>
      </c>
      <c r="D259" s="116">
        <v>-0.61581920903954801</v>
      </c>
      <c r="E259" s="115">
        <v>0</v>
      </c>
      <c r="F259" s="116">
        <f t="shared" si="44"/>
        <v>-1</v>
      </c>
      <c r="G259" s="115">
        <v>11</v>
      </c>
      <c r="H259" s="116" t="str">
        <f t="shared" si="44"/>
        <v>-</v>
      </c>
      <c r="I259" s="115">
        <v>12</v>
      </c>
      <c r="J259" s="116">
        <f t="shared" si="44"/>
        <v>9.0909090909090828E-2</v>
      </c>
      <c r="K259" s="115">
        <v>133</v>
      </c>
      <c r="L259" s="116">
        <f t="shared" si="45"/>
        <v>10.083333333333334</v>
      </c>
      <c r="M259" s="115">
        <v>71</v>
      </c>
      <c r="N259" s="116">
        <v>-0.46616541353383456</v>
      </c>
      <c r="O259" s="116">
        <v>4.4117647058823595E-2</v>
      </c>
    </row>
    <row r="260" spans="2:15" x14ac:dyDescent="0.25">
      <c r="B260" s="114" t="s">
        <v>81</v>
      </c>
      <c r="C260" s="115">
        <v>80</v>
      </c>
      <c r="D260" s="116">
        <v>-0.59183673469387754</v>
      </c>
      <c r="E260" s="115">
        <v>0</v>
      </c>
      <c r="F260" s="116">
        <f t="shared" si="44"/>
        <v>-1</v>
      </c>
      <c r="G260" s="115">
        <v>11</v>
      </c>
      <c r="H260" s="116" t="str">
        <f t="shared" si="44"/>
        <v>-</v>
      </c>
      <c r="I260" s="115">
        <v>46</v>
      </c>
      <c r="J260" s="116">
        <f t="shared" si="44"/>
        <v>3.1818181818181817</v>
      </c>
      <c r="K260" s="115">
        <v>42</v>
      </c>
      <c r="L260" s="116">
        <f t="shared" si="45"/>
        <v>-8.6956521739130488E-2</v>
      </c>
      <c r="M260" s="115">
        <v>24</v>
      </c>
      <c r="N260" s="116">
        <v>-0.4285714285714286</v>
      </c>
      <c r="O260" s="116">
        <v>-0.7</v>
      </c>
    </row>
    <row r="261" spans="2:15" x14ac:dyDescent="0.25">
      <c r="B261" s="114" t="s">
        <v>83</v>
      </c>
      <c r="C261" s="115">
        <v>641</v>
      </c>
      <c r="D261" s="116">
        <v>3.162337662337662</v>
      </c>
      <c r="E261" s="115">
        <v>0</v>
      </c>
      <c r="F261" s="116">
        <f t="shared" si="44"/>
        <v>-1</v>
      </c>
      <c r="G261" s="115">
        <v>24</v>
      </c>
      <c r="H261" s="116" t="str">
        <f t="shared" si="44"/>
        <v>-</v>
      </c>
      <c r="I261" s="115">
        <v>101</v>
      </c>
      <c r="J261" s="116">
        <f t="shared" si="44"/>
        <v>3.208333333333333</v>
      </c>
      <c r="K261" s="115">
        <v>112</v>
      </c>
      <c r="L261" s="116">
        <f t="shared" si="45"/>
        <v>0.10891089108910901</v>
      </c>
      <c r="M261" s="115">
        <v>146</v>
      </c>
      <c r="N261" s="116">
        <v>0.3035714285714286</v>
      </c>
      <c r="O261" s="116">
        <v>-0.77223088923556937</v>
      </c>
    </row>
    <row r="262" spans="2:15" x14ac:dyDescent="0.25">
      <c r="B262" s="114" t="s">
        <v>85</v>
      </c>
      <c r="C262" s="115">
        <v>180</v>
      </c>
      <c r="D262" s="116">
        <v>0.46341463414634143</v>
      </c>
      <c r="E262" s="115">
        <v>17</v>
      </c>
      <c r="F262" s="116">
        <f t="shared" si="44"/>
        <v>-0.90555555555555556</v>
      </c>
      <c r="G262" s="115">
        <v>0</v>
      </c>
      <c r="H262" s="116">
        <f t="shared" si="44"/>
        <v>-1</v>
      </c>
      <c r="I262" s="115">
        <v>101</v>
      </c>
      <c r="J262" s="116" t="str">
        <f t="shared" si="44"/>
        <v>-</v>
      </c>
      <c r="K262" s="115">
        <v>188</v>
      </c>
      <c r="L262" s="116">
        <f t="shared" si="45"/>
        <v>0.86138613861386149</v>
      </c>
      <c r="M262" s="115">
        <v>3</v>
      </c>
      <c r="N262" s="116">
        <v>-0.98404255319148937</v>
      </c>
      <c r="O262" s="116">
        <v>-0.98333333333333328</v>
      </c>
    </row>
    <row r="263" spans="2:15" x14ac:dyDescent="0.25">
      <c r="B263" s="114" t="s">
        <v>87</v>
      </c>
      <c r="C263" s="115">
        <v>136</v>
      </c>
      <c r="D263" s="116">
        <v>0.32038834951456319</v>
      </c>
      <c r="E263" s="115">
        <v>0</v>
      </c>
      <c r="F263" s="116">
        <f t="shared" si="44"/>
        <v>-1</v>
      </c>
      <c r="G263" s="115">
        <v>0</v>
      </c>
      <c r="H263" s="116" t="str">
        <f t="shared" si="44"/>
        <v>-</v>
      </c>
      <c r="I263" s="115">
        <v>15</v>
      </c>
      <c r="J263" s="116" t="str">
        <f t="shared" si="44"/>
        <v>-</v>
      </c>
      <c r="K263" s="115">
        <v>53</v>
      </c>
      <c r="L263" s="116">
        <f t="shared" si="45"/>
        <v>2.5333333333333332</v>
      </c>
      <c r="M263" s="115">
        <v>102</v>
      </c>
      <c r="N263" s="116">
        <v>0.92452830188679247</v>
      </c>
      <c r="O263" s="116">
        <v>-0.25</v>
      </c>
    </row>
    <row r="264" spans="2:15" x14ac:dyDescent="0.25">
      <c r="B264" s="114" t="s">
        <v>89</v>
      </c>
      <c r="C264" s="115">
        <v>1637</v>
      </c>
      <c r="D264" s="116">
        <v>-0.39838294744579195</v>
      </c>
      <c r="E264" s="115">
        <v>331</v>
      </c>
      <c r="F264" s="116">
        <f t="shared" si="44"/>
        <v>-0.79780085522296884</v>
      </c>
      <c r="G264" s="115">
        <v>446</v>
      </c>
      <c r="H264" s="116">
        <f t="shared" si="44"/>
        <v>0.34743202416918439</v>
      </c>
      <c r="I264" s="115">
        <v>612</v>
      </c>
      <c r="J264" s="116">
        <f t="shared" si="44"/>
        <v>0.37219730941704032</v>
      </c>
      <c r="K264" s="115">
        <v>560</v>
      </c>
      <c r="L264" s="116">
        <f t="shared" si="45"/>
        <v>-8.496732026143794E-2</v>
      </c>
      <c r="M264" s="115"/>
      <c r="N264" s="116" t="s">
        <v>236</v>
      </c>
      <c r="O264" s="116" t="s">
        <v>236</v>
      </c>
    </row>
    <row r="265" spans="2:15" x14ac:dyDescent="0.25">
      <c r="B265" s="114" t="s">
        <v>91</v>
      </c>
      <c r="C265" s="115">
        <v>6286</v>
      </c>
      <c r="D265" s="116">
        <v>-0.34246861924686189</v>
      </c>
      <c r="E265" s="115">
        <v>300</v>
      </c>
      <c r="F265" s="116">
        <f t="shared" si="44"/>
        <v>-0.95227489659560927</v>
      </c>
      <c r="G265" s="115">
        <v>2974</v>
      </c>
      <c r="H265" s="116">
        <f t="shared" si="44"/>
        <v>8.913333333333334</v>
      </c>
      <c r="I265" s="115">
        <v>2952</v>
      </c>
      <c r="J265" s="116">
        <f t="shared" si="44"/>
        <v>-7.3974445191661298E-3</v>
      </c>
      <c r="K265" s="115">
        <v>3991</v>
      </c>
      <c r="L265" s="116">
        <f t="shared" si="45"/>
        <v>0.35196476964769641</v>
      </c>
      <c r="M265" s="115"/>
      <c r="N265" s="116" t="s">
        <v>236</v>
      </c>
      <c r="O265" s="116" t="s">
        <v>236</v>
      </c>
    </row>
    <row r="266" spans="2:15" x14ac:dyDescent="0.25">
      <c r="B266" s="114" t="s">
        <v>93</v>
      </c>
      <c r="C266" s="115">
        <v>6080</v>
      </c>
      <c r="D266" s="116">
        <v>-0.4906166219839142</v>
      </c>
      <c r="E266" s="115">
        <v>55</v>
      </c>
      <c r="F266" s="116">
        <f t="shared" si="44"/>
        <v>-0.99095394736842102</v>
      </c>
      <c r="G266" s="115">
        <v>2732</v>
      </c>
      <c r="H266" s="116">
        <f t="shared" si="44"/>
        <v>48.672727272727272</v>
      </c>
      <c r="I266" s="115">
        <v>4086</v>
      </c>
      <c r="J266" s="116">
        <f t="shared" si="44"/>
        <v>0.49560761346998539</v>
      </c>
      <c r="K266" s="115">
        <v>3911</v>
      </c>
      <c r="L266" s="116">
        <f t="shared" si="45"/>
        <v>-4.2829172785119884E-2</v>
      </c>
      <c r="M266" s="115"/>
      <c r="N266" s="116" t="s">
        <v>236</v>
      </c>
      <c r="O266" s="116" t="s">
        <v>236</v>
      </c>
    </row>
    <row r="267" spans="2:15" ht="15.75" x14ac:dyDescent="0.25">
      <c r="B267" s="117" t="s">
        <v>30</v>
      </c>
      <c r="C267" s="118">
        <v>47882</v>
      </c>
      <c r="D267" s="119">
        <v>-0.38047303591760684</v>
      </c>
      <c r="E267" s="118">
        <v>29519</v>
      </c>
      <c r="F267" s="119">
        <f t="shared" si="44"/>
        <v>-0.38350528382273086</v>
      </c>
      <c r="G267" s="118">
        <v>6358</v>
      </c>
      <c r="H267" s="119">
        <f t="shared" si="44"/>
        <v>-0.78461329990853346</v>
      </c>
      <c r="I267" s="118">
        <v>14264</v>
      </c>
      <c r="J267" s="119">
        <f t="shared" si="44"/>
        <v>1.2434727901855931</v>
      </c>
      <c r="K267" s="118">
        <v>21375</v>
      </c>
      <c r="L267" s="119">
        <f t="shared" si="45"/>
        <v>0.49852776219854178</v>
      </c>
      <c r="M267" s="118">
        <v>10719</v>
      </c>
      <c r="N267" s="119">
        <v>-0.16990629598079454</v>
      </c>
      <c r="O267" s="119">
        <v>-0.68360931550518023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6D83E-DB41-4ECC-B05B-92A47FD3AD9B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156332</v>
      </c>
      <c r="D9" s="116">
        <v>-0.15508090754812842</v>
      </c>
      <c r="E9" s="115">
        <v>157800</v>
      </c>
      <c r="F9" s="116">
        <f t="shared" ref="F9:L21" si="0">IFERROR(E9/C9-1,"-")</f>
        <v>9.3902719852620997E-3</v>
      </c>
      <c r="G9" s="115">
        <v>26469</v>
      </c>
      <c r="H9" s="116">
        <f t="shared" si="0"/>
        <v>-0.83226235741444865</v>
      </c>
      <c r="I9" s="115">
        <v>114870</v>
      </c>
      <c r="J9" s="116">
        <f t="shared" si="0"/>
        <v>3.3397937209565907</v>
      </c>
      <c r="K9" s="115">
        <v>163920</v>
      </c>
      <c r="L9" s="116">
        <f t="shared" si="0"/>
        <v>0.4270044398015147</v>
      </c>
      <c r="M9" s="115">
        <v>173408</v>
      </c>
      <c r="N9" s="116">
        <v>5.7881893606637425E-2</v>
      </c>
      <c r="O9" s="116">
        <v>0.10922907658061054</v>
      </c>
    </row>
    <row r="10" spans="1:16" x14ac:dyDescent="0.25">
      <c r="A10" s="1" t="s">
        <v>72</v>
      </c>
      <c r="B10" s="114" t="s">
        <v>73</v>
      </c>
      <c r="C10" s="115">
        <v>144826</v>
      </c>
      <c r="D10" s="116">
        <v>-0.13591398875935234</v>
      </c>
      <c r="E10" s="115">
        <v>172884</v>
      </c>
      <c r="F10" s="116">
        <f t="shared" si="0"/>
        <v>0.19373593139353429</v>
      </c>
      <c r="G10" s="115">
        <v>18511</v>
      </c>
      <c r="H10" s="116">
        <f t="shared" si="0"/>
        <v>-0.89292820619606206</v>
      </c>
      <c r="I10" s="115">
        <v>141290</v>
      </c>
      <c r="J10" s="116">
        <f t="shared" si="0"/>
        <v>6.6327589001134459</v>
      </c>
      <c r="K10" s="115">
        <v>156374</v>
      </c>
      <c r="L10" s="116">
        <f t="shared" si="0"/>
        <v>0.10675914785193563</v>
      </c>
      <c r="M10" s="115">
        <v>166759</v>
      </c>
      <c r="N10" s="116">
        <v>6.6411295995497888E-2</v>
      </c>
      <c r="O10" s="116">
        <v>0.15144380152735004</v>
      </c>
    </row>
    <row r="11" spans="1:16" x14ac:dyDescent="0.25">
      <c r="A11" s="1" t="s">
        <v>74</v>
      </c>
      <c r="B11" s="114" t="s">
        <v>75</v>
      </c>
      <c r="C11" s="115">
        <v>154862</v>
      </c>
      <c r="D11" s="116">
        <v>-0.12921092436502268</v>
      </c>
      <c r="E11" s="115">
        <v>82007</v>
      </c>
      <c r="F11" s="116">
        <f t="shared" si="0"/>
        <v>-0.47045111131200679</v>
      </c>
      <c r="G11" s="115">
        <v>22143</v>
      </c>
      <c r="H11" s="116">
        <f t="shared" si="0"/>
        <v>-0.72998646457009775</v>
      </c>
      <c r="I11" s="115">
        <v>148905</v>
      </c>
      <c r="J11" s="116">
        <f t="shared" si="0"/>
        <v>5.724698550331933</v>
      </c>
      <c r="K11" s="115">
        <v>146134</v>
      </c>
      <c r="L11" s="116">
        <f t="shared" si="0"/>
        <v>-1.8609180349887566E-2</v>
      </c>
      <c r="M11" s="115">
        <v>176870</v>
      </c>
      <c r="N11" s="116">
        <v>0.21032750762998353</v>
      </c>
      <c r="O11" s="116">
        <v>0.14211362374242875</v>
      </c>
    </row>
    <row r="12" spans="1:16" x14ac:dyDescent="0.25">
      <c r="A12" s="1" t="s">
        <v>76</v>
      </c>
      <c r="B12" s="114" t="s">
        <v>77</v>
      </c>
      <c r="C12" s="115">
        <v>142052</v>
      </c>
      <c r="D12" s="116">
        <v>-8.6388310051194961E-2</v>
      </c>
      <c r="E12" s="115">
        <v>0</v>
      </c>
      <c r="F12" s="116">
        <f t="shared" si="0"/>
        <v>-1</v>
      </c>
      <c r="G12" s="115">
        <v>22148</v>
      </c>
      <c r="H12" s="116" t="str">
        <f t="shared" si="0"/>
        <v>-</v>
      </c>
      <c r="I12" s="115">
        <v>152510</v>
      </c>
      <c r="J12" s="116">
        <f t="shared" si="0"/>
        <v>5.885949069893444</v>
      </c>
      <c r="K12" s="115">
        <v>144835</v>
      </c>
      <c r="L12" s="116">
        <f t="shared" si="0"/>
        <v>-5.0324568880729115E-2</v>
      </c>
      <c r="M12" s="115">
        <v>154662</v>
      </c>
      <c r="N12" s="116">
        <v>6.7849621983636643E-2</v>
      </c>
      <c r="O12" s="116">
        <v>8.8770309464139885E-2</v>
      </c>
    </row>
    <row r="13" spans="1:16" x14ac:dyDescent="0.25">
      <c r="A13" s="1" t="s">
        <v>78</v>
      </c>
      <c r="B13" s="114" t="s">
        <v>79</v>
      </c>
      <c r="C13" s="115">
        <v>129253</v>
      </c>
      <c r="D13" s="116">
        <v>-0.23227745472472516</v>
      </c>
      <c r="E13" s="115">
        <v>0</v>
      </c>
      <c r="F13" s="116">
        <f t="shared" si="0"/>
        <v>-1</v>
      </c>
      <c r="G13" s="115">
        <v>24096</v>
      </c>
      <c r="H13" s="116" t="str">
        <f t="shared" si="0"/>
        <v>-</v>
      </c>
      <c r="I13" s="115">
        <v>125910</v>
      </c>
      <c r="J13" s="116">
        <f t="shared" si="0"/>
        <v>4.2253486055776897</v>
      </c>
      <c r="K13" s="115">
        <v>140451</v>
      </c>
      <c r="L13" s="116">
        <f t="shared" si="0"/>
        <v>0.11548725279961869</v>
      </c>
      <c r="M13" s="115">
        <v>159924</v>
      </c>
      <c r="N13" s="116">
        <v>0.1386462182540531</v>
      </c>
      <c r="O13" s="116">
        <v>0.23729429877836483</v>
      </c>
    </row>
    <row r="14" spans="1:16" x14ac:dyDescent="0.25">
      <c r="A14" s="1" t="s">
        <v>80</v>
      </c>
      <c r="B14" s="114" t="s">
        <v>81</v>
      </c>
      <c r="C14" s="115">
        <v>145760</v>
      </c>
      <c r="D14" s="116">
        <v>-0.13753520626730731</v>
      </c>
      <c r="E14" s="115">
        <v>0</v>
      </c>
      <c r="F14" s="116">
        <f t="shared" si="0"/>
        <v>-1</v>
      </c>
      <c r="G14" s="115">
        <v>18794</v>
      </c>
      <c r="H14" s="116" t="str">
        <f t="shared" si="0"/>
        <v>-</v>
      </c>
      <c r="I14" s="115">
        <v>132220</v>
      </c>
      <c r="J14" s="116">
        <f t="shared" si="0"/>
        <v>6.0352240076620198</v>
      </c>
      <c r="K14" s="115">
        <v>142289</v>
      </c>
      <c r="L14" s="116">
        <f t="shared" si="0"/>
        <v>7.6153380729087949E-2</v>
      </c>
      <c r="M14" s="115">
        <v>157113</v>
      </c>
      <c r="N14" s="116">
        <v>0.10418233313889336</v>
      </c>
      <c r="O14" s="116">
        <v>7.7888309549945189E-2</v>
      </c>
    </row>
    <row r="15" spans="1:16" x14ac:dyDescent="0.25">
      <c r="A15" s="1" t="s">
        <v>82</v>
      </c>
      <c r="B15" s="114" t="s">
        <v>83</v>
      </c>
      <c r="C15" s="115">
        <v>181443</v>
      </c>
      <c r="D15" s="116">
        <v>-5.9286180901917285E-2</v>
      </c>
      <c r="E15" s="115">
        <v>0</v>
      </c>
      <c r="F15" s="116">
        <f t="shared" si="0"/>
        <v>-1</v>
      </c>
      <c r="G15" s="115">
        <v>61086</v>
      </c>
      <c r="H15" s="116" t="str">
        <f t="shared" si="0"/>
        <v>-</v>
      </c>
      <c r="I15" s="115">
        <v>159520</v>
      </c>
      <c r="J15" s="116">
        <f t="shared" si="0"/>
        <v>1.6114003208591168</v>
      </c>
      <c r="K15" s="115">
        <v>166431</v>
      </c>
      <c r="L15" s="116">
        <f t="shared" si="0"/>
        <v>4.3323721163490481E-2</v>
      </c>
      <c r="M15" s="115">
        <v>173767</v>
      </c>
      <c r="N15" s="116">
        <v>4.4078326754030117E-2</v>
      </c>
      <c r="O15" s="116">
        <v>-4.2305296980318929E-2</v>
      </c>
    </row>
    <row r="16" spans="1:16" x14ac:dyDescent="0.25">
      <c r="A16" s="1" t="s">
        <v>84</v>
      </c>
      <c r="B16" s="114" t="s">
        <v>85</v>
      </c>
      <c r="C16" s="115">
        <v>181850</v>
      </c>
      <c r="D16" s="116">
        <v>-0.10978284282049777</v>
      </c>
      <c r="E16" s="115">
        <v>60513</v>
      </c>
      <c r="F16" s="116">
        <f t="shared" si="0"/>
        <v>-0.66723673357162494</v>
      </c>
      <c r="G16" s="115">
        <v>94829</v>
      </c>
      <c r="H16" s="116">
        <f t="shared" si="0"/>
        <v>0.56708475864690233</v>
      </c>
      <c r="I16" s="115">
        <v>178525</v>
      </c>
      <c r="J16" s="116">
        <f t="shared" si="0"/>
        <v>0.88259920488458166</v>
      </c>
      <c r="K16" s="115">
        <v>181874</v>
      </c>
      <c r="L16" s="116">
        <f t="shared" si="0"/>
        <v>1.875927741212724E-2</v>
      </c>
      <c r="M16" s="115">
        <v>179514</v>
      </c>
      <c r="N16" s="116">
        <v>-1.2976016362976517E-2</v>
      </c>
      <c r="O16" s="116">
        <v>-1.28457519934011E-2</v>
      </c>
    </row>
    <row r="17" spans="1:16" x14ac:dyDescent="0.25">
      <c r="A17" s="1" t="s">
        <v>86</v>
      </c>
      <c r="B17" s="114" t="s">
        <v>87</v>
      </c>
      <c r="C17" s="115">
        <v>164115</v>
      </c>
      <c r="D17" s="116">
        <v>-6.3179646426879343E-2</v>
      </c>
      <c r="E17" s="115">
        <v>22909</v>
      </c>
      <c r="F17" s="116">
        <f t="shared" si="0"/>
        <v>-0.86040885964110536</v>
      </c>
      <c r="G17" s="115">
        <v>89027</v>
      </c>
      <c r="H17" s="116">
        <f t="shared" si="0"/>
        <v>2.8861146274389977</v>
      </c>
      <c r="I17" s="115">
        <v>136089</v>
      </c>
      <c r="J17" s="116">
        <f t="shared" si="0"/>
        <v>0.52862614712390621</v>
      </c>
      <c r="K17" s="115">
        <v>150809</v>
      </c>
      <c r="L17" s="116">
        <f t="shared" si="0"/>
        <v>0.10816450998978611</v>
      </c>
      <c r="M17" s="115">
        <v>145872</v>
      </c>
      <c r="N17" s="116">
        <v>-3.2736773004263697E-2</v>
      </c>
      <c r="O17" s="116">
        <v>-0.11115985741705514</v>
      </c>
    </row>
    <row r="18" spans="1:16" x14ac:dyDescent="0.25">
      <c r="A18" s="1" t="s">
        <v>88</v>
      </c>
      <c r="B18" s="114" t="s">
        <v>89</v>
      </c>
      <c r="C18" s="115">
        <v>161488</v>
      </c>
      <c r="D18" s="116">
        <v>-5.6618763874284328E-2</v>
      </c>
      <c r="E18" s="115">
        <v>24343</v>
      </c>
      <c r="F18" s="116">
        <f t="shared" si="0"/>
        <v>-0.84925814921232534</v>
      </c>
      <c r="G18" s="115">
        <v>137179</v>
      </c>
      <c r="H18" s="116">
        <f t="shared" si="0"/>
        <v>4.6352544879431461</v>
      </c>
      <c r="I18" s="115">
        <v>154114</v>
      </c>
      <c r="J18" s="116">
        <f t="shared" si="0"/>
        <v>0.12345184029625522</v>
      </c>
      <c r="K18" s="115">
        <v>170708</v>
      </c>
      <c r="L18" s="116">
        <f t="shared" si="0"/>
        <v>0.10767354036622234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145313</v>
      </c>
      <c r="D19" s="116">
        <v>-2.2731399595138924E-2</v>
      </c>
      <c r="E19" s="115">
        <v>30656</v>
      </c>
      <c r="F19" s="116">
        <f t="shared" si="0"/>
        <v>-0.78903470439671608</v>
      </c>
      <c r="G19" s="115">
        <v>137494</v>
      </c>
      <c r="H19" s="116">
        <f t="shared" si="0"/>
        <v>3.4850600208768263</v>
      </c>
      <c r="I19" s="115">
        <v>153023</v>
      </c>
      <c r="J19" s="116">
        <f t="shared" si="0"/>
        <v>0.11294311024481063</v>
      </c>
      <c r="K19" s="115">
        <v>164389</v>
      </c>
      <c r="L19" s="116">
        <f t="shared" si="0"/>
        <v>7.427641596361334E-2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149462</v>
      </c>
      <c r="D20" s="116">
        <v>-3.7746660228552997E-2</v>
      </c>
      <c r="E20" s="115">
        <v>33192</v>
      </c>
      <c r="F20" s="116">
        <f t="shared" si="0"/>
        <v>-0.77792348556823809</v>
      </c>
      <c r="G20" s="115">
        <v>123213</v>
      </c>
      <c r="H20" s="116">
        <f t="shared" si="0"/>
        <v>2.7121294287780189</v>
      </c>
      <c r="I20" s="115">
        <v>156141</v>
      </c>
      <c r="J20" s="116">
        <f t="shared" si="0"/>
        <v>0.26724452776898544</v>
      </c>
      <c r="K20" s="115">
        <v>158524</v>
      </c>
      <c r="L20" s="116">
        <f t="shared" si="0"/>
        <v>1.5261846664232914E-2</v>
      </c>
      <c r="M20" s="115"/>
      <c r="N20" s="116" t="s">
        <v>236</v>
      </c>
      <c r="O20" s="116" t="s">
        <v>236</v>
      </c>
    </row>
    <row r="21" spans="1:16" ht="15.75" x14ac:dyDescent="0.25">
      <c r="A21" s="1"/>
      <c r="B21" s="117" t="s">
        <v>30</v>
      </c>
      <c r="C21" s="118">
        <v>1856756</v>
      </c>
      <c r="D21" s="119">
        <v>-0.10338676536985936</v>
      </c>
      <c r="E21" s="118">
        <v>610766</v>
      </c>
      <c r="F21" s="119">
        <f t="shared" si="0"/>
        <v>-0.67105747874249499</v>
      </c>
      <c r="G21" s="118">
        <v>774989</v>
      </c>
      <c r="H21" s="119">
        <f t="shared" si="0"/>
        <v>0.26888038954362226</v>
      </c>
      <c r="I21" s="118">
        <v>1753117</v>
      </c>
      <c r="J21" s="119">
        <f t="shared" si="0"/>
        <v>1.2621185591021291</v>
      </c>
      <c r="K21" s="118">
        <v>1886738</v>
      </c>
      <c r="L21" s="119">
        <f t="shared" si="0"/>
        <v>7.6219100037247856E-2</v>
      </c>
      <c r="M21" s="118">
        <v>1487889</v>
      </c>
      <c r="N21" s="119">
        <v>6.8028744175830269E-2</v>
      </c>
      <c r="O21" s="119">
        <v>6.2403739254676793E-2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115438</v>
      </c>
      <c r="D31" s="116">
        <v>5.1721467552227063E-2</v>
      </c>
      <c r="E31" s="115">
        <v>114606</v>
      </c>
      <c r="F31" s="116">
        <f t="shared" ref="F31:J43" si="1">IFERROR(E31/C31-1,"-")</f>
        <v>-7.2073320743603064E-3</v>
      </c>
      <c r="G31" s="115">
        <v>23694</v>
      </c>
      <c r="H31" s="116">
        <f t="shared" si="1"/>
        <v>-0.79325689754463113</v>
      </c>
      <c r="I31" s="115">
        <v>90631</v>
      </c>
      <c r="J31" s="116">
        <f t="shared" si="1"/>
        <v>2.8250611969274924</v>
      </c>
      <c r="K31" s="115">
        <v>134558</v>
      </c>
      <c r="L31" s="116">
        <f t="shared" ref="L31:L43" si="2">IFERROR(K31/I31-1,"-")</f>
        <v>0.48467963500347566</v>
      </c>
      <c r="M31" s="115">
        <v>142289</v>
      </c>
      <c r="N31" s="116">
        <v>5.7454777865307172E-2</v>
      </c>
      <c r="O31" s="116">
        <v>0.23260104991423969</v>
      </c>
    </row>
    <row r="32" spans="1:16" x14ac:dyDescent="0.25">
      <c r="B32" s="114" t="s">
        <v>73</v>
      </c>
      <c r="C32" s="115">
        <v>102097</v>
      </c>
      <c r="D32" s="116">
        <v>3.7054718686832855E-2</v>
      </c>
      <c r="E32" s="115">
        <v>133643</v>
      </c>
      <c r="F32" s="116">
        <f t="shared" si="1"/>
        <v>0.30898067524021267</v>
      </c>
      <c r="G32" s="115">
        <v>15152</v>
      </c>
      <c r="H32" s="116">
        <f t="shared" si="1"/>
        <v>-0.88662331734546518</v>
      </c>
      <c r="I32" s="115">
        <v>114673</v>
      </c>
      <c r="J32" s="116">
        <f t="shared" si="1"/>
        <v>6.5681758183738124</v>
      </c>
      <c r="K32" s="115">
        <v>128079</v>
      </c>
      <c r="L32" s="116">
        <f t="shared" si="2"/>
        <v>0.11690633366180347</v>
      </c>
      <c r="M32" s="115">
        <v>141936</v>
      </c>
      <c r="N32" s="116">
        <v>0.10819103834352228</v>
      </c>
      <c r="O32" s="116">
        <v>0.39020735183208122</v>
      </c>
    </row>
    <row r="33" spans="2:16" x14ac:dyDescent="0.25">
      <c r="B33" s="114" t="s">
        <v>75</v>
      </c>
      <c r="C33" s="115">
        <v>112123</v>
      </c>
      <c r="D33" s="116">
        <v>5.9143035272335664E-2</v>
      </c>
      <c r="E33" s="115">
        <v>58888</v>
      </c>
      <c r="F33" s="116">
        <f t="shared" si="1"/>
        <v>-0.47479107765578876</v>
      </c>
      <c r="G33" s="115">
        <v>17426</v>
      </c>
      <c r="H33" s="116">
        <f t="shared" si="1"/>
        <v>-0.70408232577095498</v>
      </c>
      <c r="I33" s="115">
        <v>121331</v>
      </c>
      <c r="J33" s="116">
        <f t="shared" si="1"/>
        <v>5.9626420291518425</v>
      </c>
      <c r="K33" s="115">
        <v>117104</v>
      </c>
      <c r="L33" s="116">
        <f t="shared" si="2"/>
        <v>-3.4838582060644052E-2</v>
      </c>
      <c r="M33" s="115">
        <v>145867</v>
      </c>
      <c r="N33" s="116">
        <v>0.24561927858997135</v>
      </c>
      <c r="O33" s="116">
        <v>0.30095520098463302</v>
      </c>
    </row>
    <row r="34" spans="2:16" x14ac:dyDescent="0.25">
      <c r="B34" s="114" t="s">
        <v>77</v>
      </c>
      <c r="C34" s="115">
        <v>108972</v>
      </c>
      <c r="D34" s="116">
        <v>7.41660752306601E-2</v>
      </c>
      <c r="E34" s="115">
        <v>0</v>
      </c>
      <c r="F34" s="116">
        <f t="shared" si="1"/>
        <v>-1</v>
      </c>
      <c r="G34" s="115">
        <v>16297</v>
      </c>
      <c r="H34" s="116" t="str">
        <f t="shared" si="1"/>
        <v>-</v>
      </c>
      <c r="I34" s="115">
        <v>129658</v>
      </c>
      <c r="J34" s="116">
        <f t="shared" si="1"/>
        <v>6.9559428115604103</v>
      </c>
      <c r="K34" s="115">
        <v>120355</v>
      </c>
      <c r="L34" s="116">
        <f t="shared" si="2"/>
        <v>-7.1750296935013669E-2</v>
      </c>
      <c r="M34" s="115">
        <v>131033</v>
      </c>
      <c r="N34" s="116">
        <v>8.8720867433841555E-2</v>
      </c>
      <c r="O34" s="116">
        <v>0.20244650001835329</v>
      </c>
    </row>
    <row r="35" spans="2:16" x14ac:dyDescent="0.25">
      <c r="B35" s="114" t="s">
        <v>79</v>
      </c>
      <c r="C35" s="115">
        <v>104051</v>
      </c>
      <c r="D35" s="116">
        <v>-3.0369956201658721E-2</v>
      </c>
      <c r="E35" s="115">
        <v>0</v>
      </c>
      <c r="F35" s="116">
        <f t="shared" si="1"/>
        <v>-1</v>
      </c>
      <c r="G35" s="115">
        <v>18007</v>
      </c>
      <c r="H35" s="116" t="str">
        <f t="shared" si="1"/>
        <v>-</v>
      </c>
      <c r="I35" s="115">
        <v>112218</v>
      </c>
      <c r="J35" s="116">
        <f t="shared" si="1"/>
        <v>5.2319098128505583</v>
      </c>
      <c r="K35" s="115">
        <v>122105</v>
      </c>
      <c r="L35" s="116">
        <f t="shared" si="2"/>
        <v>8.8105295050704857E-2</v>
      </c>
      <c r="M35" s="115">
        <v>138860</v>
      </c>
      <c r="N35" s="116">
        <v>0.1372179681421728</v>
      </c>
      <c r="O35" s="116">
        <v>0.33453787085179387</v>
      </c>
    </row>
    <row r="36" spans="2:16" x14ac:dyDescent="0.25">
      <c r="B36" s="114" t="s">
        <v>81</v>
      </c>
      <c r="C36" s="115">
        <v>108461</v>
      </c>
      <c r="D36" s="116">
        <v>-2.6198834609755917E-2</v>
      </c>
      <c r="E36" s="115">
        <v>0</v>
      </c>
      <c r="F36" s="116">
        <f t="shared" si="1"/>
        <v>-1</v>
      </c>
      <c r="G36" s="115">
        <v>12366</v>
      </c>
      <c r="H36" s="116" t="str">
        <f t="shared" si="1"/>
        <v>-</v>
      </c>
      <c r="I36" s="115">
        <v>116273</v>
      </c>
      <c r="J36" s="116">
        <f t="shared" si="1"/>
        <v>8.4026362607148641</v>
      </c>
      <c r="K36" s="115">
        <v>123362</v>
      </c>
      <c r="L36" s="116">
        <f t="shared" si="2"/>
        <v>6.0968582560009699E-2</v>
      </c>
      <c r="M36" s="115">
        <v>137217</v>
      </c>
      <c r="N36" s="116">
        <v>0.1123117329485579</v>
      </c>
      <c r="O36" s="116">
        <v>0.26512755737085225</v>
      </c>
    </row>
    <row r="37" spans="2:16" x14ac:dyDescent="0.25">
      <c r="B37" s="114" t="s">
        <v>83</v>
      </c>
      <c r="C37" s="115">
        <v>126681</v>
      </c>
      <c r="D37" s="116">
        <v>3.0488152082841946E-2</v>
      </c>
      <c r="E37" s="115">
        <v>0</v>
      </c>
      <c r="F37" s="116">
        <f t="shared" si="1"/>
        <v>-1</v>
      </c>
      <c r="G37" s="115">
        <v>49368</v>
      </c>
      <c r="H37" s="116" t="str">
        <f t="shared" si="1"/>
        <v>-</v>
      </c>
      <c r="I37" s="115">
        <v>136571</v>
      </c>
      <c r="J37" s="116">
        <f t="shared" si="1"/>
        <v>1.7663871333657428</v>
      </c>
      <c r="K37" s="115">
        <v>139919</v>
      </c>
      <c r="L37" s="116">
        <f t="shared" si="2"/>
        <v>2.4514721280506135E-2</v>
      </c>
      <c r="M37" s="115">
        <v>146858</v>
      </c>
      <c r="N37" s="116">
        <v>4.9592978794874121E-2</v>
      </c>
      <c r="O37" s="116">
        <v>0.15927408214333649</v>
      </c>
    </row>
    <row r="38" spans="2:16" x14ac:dyDescent="0.25">
      <c r="B38" s="114" t="s">
        <v>85</v>
      </c>
      <c r="C38" s="115">
        <v>134701</v>
      </c>
      <c r="D38" s="116">
        <v>0.13384680134680127</v>
      </c>
      <c r="E38" s="115">
        <v>52066</v>
      </c>
      <c r="F38" s="116">
        <f t="shared" si="1"/>
        <v>-0.61346983318609372</v>
      </c>
      <c r="G38" s="115">
        <v>79694</v>
      </c>
      <c r="H38" s="116">
        <f t="shared" si="1"/>
        <v>0.53063419506011611</v>
      </c>
      <c r="I38" s="115">
        <v>151061</v>
      </c>
      <c r="J38" s="116">
        <f t="shared" si="1"/>
        <v>0.89551283659999492</v>
      </c>
      <c r="K38" s="115">
        <v>150474</v>
      </c>
      <c r="L38" s="116">
        <f t="shared" si="2"/>
        <v>-3.8858474391140208E-3</v>
      </c>
      <c r="M38" s="115">
        <v>148337</v>
      </c>
      <c r="N38" s="116">
        <v>-1.4201789013384425E-2</v>
      </c>
      <c r="O38" s="116">
        <v>0.10123161669178393</v>
      </c>
    </row>
    <row r="39" spans="2:16" x14ac:dyDescent="0.25">
      <c r="B39" s="114" t="s">
        <v>87</v>
      </c>
      <c r="C39" s="115">
        <v>126374</v>
      </c>
      <c r="D39" s="116">
        <v>-3.5268790936989536E-2</v>
      </c>
      <c r="E39" s="115">
        <v>18190</v>
      </c>
      <c r="F39" s="116">
        <f t="shared" si="1"/>
        <v>-0.85606216468577401</v>
      </c>
      <c r="G39" s="115">
        <v>77109</v>
      </c>
      <c r="H39" s="116">
        <f t="shared" si="1"/>
        <v>3.239087410665201</v>
      </c>
      <c r="I39" s="115">
        <v>116897</v>
      </c>
      <c r="J39" s="116">
        <f t="shared" si="1"/>
        <v>0.51599683564823828</v>
      </c>
      <c r="K39" s="115">
        <v>126900</v>
      </c>
      <c r="L39" s="116">
        <f t="shared" si="2"/>
        <v>8.557105828207745E-2</v>
      </c>
      <c r="M39" s="115">
        <v>122477</v>
      </c>
      <c r="N39" s="116">
        <v>-3.4854215918045717E-2</v>
      </c>
      <c r="O39" s="116">
        <v>-3.0837039264405619E-2</v>
      </c>
    </row>
    <row r="40" spans="2:16" x14ac:dyDescent="0.25">
      <c r="B40" s="114" t="s">
        <v>89</v>
      </c>
      <c r="C40" s="115">
        <v>125216</v>
      </c>
      <c r="D40" s="116">
        <v>1.2468263337483965E-2</v>
      </c>
      <c r="E40" s="115">
        <v>20865</v>
      </c>
      <c r="F40" s="116">
        <f t="shared" si="1"/>
        <v>-0.83336794019933558</v>
      </c>
      <c r="G40" s="115">
        <v>116948</v>
      </c>
      <c r="H40" s="116">
        <f t="shared" si="1"/>
        <v>4.6049844236760125</v>
      </c>
      <c r="I40" s="115">
        <v>130908</v>
      </c>
      <c r="J40" s="116">
        <f t="shared" si="1"/>
        <v>0.11936929233505489</v>
      </c>
      <c r="K40" s="115">
        <v>143241</v>
      </c>
      <c r="L40" s="116">
        <f t="shared" si="2"/>
        <v>9.421120176001474E-2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104690</v>
      </c>
      <c r="D41" s="116">
        <v>-4.1054482834426365E-2</v>
      </c>
      <c r="E41" s="115">
        <v>26883</v>
      </c>
      <c r="F41" s="116">
        <f t="shared" si="1"/>
        <v>-0.743213296398892</v>
      </c>
      <c r="G41" s="115">
        <v>114236</v>
      </c>
      <c r="H41" s="116">
        <f t="shared" si="1"/>
        <v>3.2493769296581485</v>
      </c>
      <c r="I41" s="115">
        <v>124620</v>
      </c>
      <c r="J41" s="116">
        <f t="shared" si="1"/>
        <v>9.0899541300465625E-2</v>
      </c>
      <c r="K41" s="115">
        <v>135531</v>
      </c>
      <c r="L41" s="116">
        <f t="shared" si="2"/>
        <v>8.7554164660568201E-2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109384</v>
      </c>
      <c r="D42" s="116">
        <v>-5.8657487091221983E-2</v>
      </c>
      <c r="E42" s="115">
        <v>28481</v>
      </c>
      <c r="F42" s="116">
        <f t="shared" si="1"/>
        <v>-0.73962371096321222</v>
      </c>
      <c r="G42" s="115">
        <v>98119</v>
      </c>
      <c r="H42" s="116">
        <f t="shared" si="1"/>
        <v>2.4450686422527297</v>
      </c>
      <c r="I42" s="115">
        <v>127755</v>
      </c>
      <c r="J42" s="116">
        <f t="shared" si="1"/>
        <v>0.30204139870973012</v>
      </c>
      <c r="K42" s="115">
        <v>128235</v>
      </c>
      <c r="L42" s="116">
        <f t="shared" si="2"/>
        <v>3.7571914993541622E-3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1378188</v>
      </c>
      <c r="D43" s="119">
        <v>1.6376323579516461E-2</v>
      </c>
      <c r="E43" s="118">
        <v>473644</v>
      </c>
      <c r="F43" s="119">
        <f t="shared" si="1"/>
        <v>-0.65632845446339694</v>
      </c>
      <c r="G43" s="118">
        <v>638416</v>
      </c>
      <c r="H43" s="119">
        <f t="shared" si="1"/>
        <v>0.347881531276655</v>
      </c>
      <c r="I43" s="118">
        <v>1472596</v>
      </c>
      <c r="J43" s="119">
        <f t="shared" si="1"/>
        <v>1.3066401844565299</v>
      </c>
      <c r="K43" s="118">
        <v>1569863</v>
      </c>
      <c r="L43" s="119">
        <f t="shared" si="2"/>
        <v>6.6051381370043183E-2</v>
      </c>
      <c r="M43" s="118">
        <v>1254874</v>
      </c>
      <c r="N43" s="119">
        <v>7.9131036001018229E-2</v>
      </c>
      <c r="O43" s="119">
        <v>0.20788951369624353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/>
      <c r="B53" s="114" t="s">
        <v>71</v>
      </c>
      <c r="C53" s="115">
        <v>100949</v>
      </c>
      <c r="D53" s="116" t="s">
        <v>236</v>
      </c>
      <c r="E53" s="115">
        <v>88467</v>
      </c>
      <c r="F53" s="116">
        <f t="shared" ref="F53:J65" si="3">IFERROR(E53/C53-1,"-")</f>
        <v>-0.12364659382460452</v>
      </c>
      <c r="G53" s="115">
        <v>0</v>
      </c>
      <c r="H53" s="116">
        <f t="shared" si="3"/>
        <v>-1</v>
      </c>
      <c r="I53" s="115">
        <v>73133</v>
      </c>
      <c r="J53" s="116" t="str">
        <f t="shared" si="3"/>
        <v>-</v>
      </c>
      <c r="K53" s="115">
        <v>113052</v>
      </c>
      <c r="L53" s="116">
        <f t="shared" ref="L53:L65" si="4">IFERROR(K53/I53-1,"-")</f>
        <v>0.54584113874721396</v>
      </c>
      <c r="M53" s="115">
        <v>113741</v>
      </c>
      <c r="N53" s="116">
        <v>6.0945405654035945E-3</v>
      </c>
      <c r="O53" s="116">
        <v>0.1267174513863436</v>
      </c>
    </row>
    <row r="54" spans="1:16" x14ac:dyDescent="0.25">
      <c r="A54" s="1">
        <v>2</v>
      </c>
      <c r="B54" s="114" t="s">
        <v>73</v>
      </c>
      <c r="C54" s="115">
        <v>90864</v>
      </c>
      <c r="D54" s="116" t="s">
        <v>236</v>
      </c>
      <c r="E54" s="115">
        <v>107490</v>
      </c>
      <c r="F54" s="116">
        <f t="shared" si="3"/>
        <v>0.1829767564712097</v>
      </c>
      <c r="G54" s="115">
        <v>0</v>
      </c>
      <c r="H54" s="116">
        <f t="shared" si="3"/>
        <v>-1</v>
      </c>
      <c r="I54" s="115">
        <v>90824</v>
      </c>
      <c r="J54" s="116" t="str">
        <f t="shared" si="3"/>
        <v>-</v>
      </c>
      <c r="K54" s="115">
        <v>109569</v>
      </c>
      <c r="L54" s="116">
        <f t="shared" si="4"/>
        <v>0.2063881793358584</v>
      </c>
      <c r="M54" s="115">
        <v>113810</v>
      </c>
      <c r="N54" s="116">
        <v>3.8706203396946304E-2</v>
      </c>
      <c r="O54" s="116">
        <v>0.25253125550272926</v>
      </c>
    </row>
    <row r="55" spans="1:16" x14ac:dyDescent="0.25">
      <c r="A55" s="1">
        <v>3</v>
      </c>
      <c r="B55" s="114" t="s">
        <v>75</v>
      </c>
      <c r="C55" s="115">
        <v>97358</v>
      </c>
      <c r="D55" s="116" t="s">
        <v>236</v>
      </c>
      <c r="E55" s="115">
        <v>46120</v>
      </c>
      <c r="F55" s="116">
        <f t="shared" si="3"/>
        <v>-0.52628443476653175</v>
      </c>
      <c r="G55" s="115">
        <v>0</v>
      </c>
      <c r="H55" s="116">
        <f t="shared" si="3"/>
        <v>-1</v>
      </c>
      <c r="I55" s="115">
        <v>93707</v>
      </c>
      <c r="J55" s="116" t="str">
        <f t="shared" si="3"/>
        <v>-</v>
      </c>
      <c r="K55" s="115">
        <v>96770</v>
      </c>
      <c r="L55" s="116">
        <f t="shared" si="4"/>
        <v>3.2686992433863082E-2</v>
      </c>
      <c r="M55" s="115">
        <v>116605</v>
      </c>
      <c r="N55" s="116">
        <v>0.20497054872377807</v>
      </c>
      <c r="O55" s="116">
        <v>0.19769305039133922</v>
      </c>
    </row>
    <row r="56" spans="1:16" x14ac:dyDescent="0.25">
      <c r="A56" s="1">
        <v>4</v>
      </c>
      <c r="B56" s="114" t="s">
        <v>77</v>
      </c>
      <c r="C56" s="115">
        <v>94013</v>
      </c>
      <c r="D56" s="116" t="s">
        <v>236</v>
      </c>
      <c r="E56" s="115">
        <v>0</v>
      </c>
      <c r="F56" s="116">
        <f t="shared" si="3"/>
        <v>-1</v>
      </c>
      <c r="G56" s="115">
        <v>0</v>
      </c>
      <c r="H56" s="116" t="str">
        <f t="shared" si="3"/>
        <v>-</v>
      </c>
      <c r="I56" s="115">
        <v>104823</v>
      </c>
      <c r="J56" s="116" t="str">
        <f t="shared" si="3"/>
        <v>-</v>
      </c>
      <c r="K56" s="115">
        <v>98829</v>
      </c>
      <c r="L56" s="116">
        <f t="shared" si="4"/>
        <v>-5.7182106980338321E-2</v>
      </c>
      <c r="M56" s="115">
        <v>107032</v>
      </c>
      <c r="N56" s="116">
        <v>8.3001952868085205E-2</v>
      </c>
      <c r="O56" s="116">
        <v>0.13848084839330732</v>
      </c>
    </row>
    <row r="57" spans="1:16" x14ac:dyDescent="0.25">
      <c r="A57" s="1">
        <v>5</v>
      </c>
      <c r="B57" s="114" t="s">
        <v>79</v>
      </c>
      <c r="C57" s="115">
        <v>87047</v>
      </c>
      <c r="D57" s="116" t="s">
        <v>236</v>
      </c>
      <c r="E57" s="115">
        <v>0</v>
      </c>
      <c r="F57" s="116">
        <f t="shared" si="3"/>
        <v>-1</v>
      </c>
      <c r="G57" s="115">
        <v>0</v>
      </c>
      <c r="H57" s="116" t="str">
        <f t="shared" si="3"/>
        <v>-</v>
      </c>
      <c r="I57" s="115">
        <v>85028</v>
      </c>
      <c r="J57" s="116" t="str">
        <f t="shared" si="3"/>
        <v>-</v>
      </c>
      <c r="K57" s="115">
        <v>95544</v>
      </c>
      <c r="L57" s="116">
        <f t="shared" si="4"/>
        <v>0.12367690643082274</v>
      </c>
      <c r="M57" s="115">
        <v>108036</v>
      </c>
      <c r="N57" s="116">
        <v>0.13074604370761111</v>
      </c>
      <c r="O57" s="116">
        <v>0.24112261192229489</v>
      </c>
    </row>
    <row r="58" spans="1:16" x14ac:dyDescent="0.25">
      <c r="A58" s="1">
        <v>6</v>
      </c>
      <c r="B58" s="114" t="s">
        <v>81</v>
      </c>
      <c r="C58" s="115">
        <v>82588</v>
      </c>
      <c r="D58" s="116" t="s">
        <v>236</v>
      </c>
      <c r="E58" s="115">
        <v>0</v>
      </c>
      <c r="F58" s="116">
        <f t="shared" si="3"/>
        <v>-1</v>
      </c>
      <c r="G58" s="115">
        <v>0</v>
      </c>
      <c r="H58" s="116" t="str">
        <f t="shared" si="3"/>
        <v>-</v>
      </c>
      <c r="I58" s="115">
        <v>88450</v>
      </c>
      <c r="J58" s="116" t="str">
        <f t="shared" si="3"/>
        <v>-</v>
      </c>
      <c r="K58" s="115">
        <v>98589</v>
      </c>
      <c r="L58" s="116">
        <f t="shared" si="4"/>
        <v>0.11462973431317125</v>
      </c>
      <c r="M58" s="115">
        <v>106021</v>
      </c>
      <c r="N58" s="116">
        <v>7.5383663491870312E-2</v>
      </c>
      <c r="O58" s="116">
        <v>0.28373371434106653</v>
      </c>
    </row>
    <row r="59" spans="1:16" x14ac:dyDescent="0.25">
      <c r="A59" s="1">
        <v>7</v>
      </c>
      <c r="B59" s="114" t="s">
        <v>83</v>
      </c>
      <c r="C59" s="115">
        <v>98910</v>
      </c>
      <c r="D59" s="116" t="s">
        <v>236</v>
      </c>
      <c r="E59" s="115">
        <v>0</v>
      </c>
      <c r="F59" s="116">
        <f t="shared" si="3"/>
        <v>-1</v>
      </c>
      <c r="G59" s="115">
        <v>36141</v>
      </c>
      <c r="H59" s="116" t="str">
        <f t="shared" si="3"/>
        <v>-</v>
      </c>
      <c r="I59" s="115">
        <v>106881</v>
      </c>
      <c r="J59" s="116">
        <f t="shared" si="3"/>
        <v>1.9573337760438285</v>
      </c>
      <c r="K59" s="115">
        <v>111016</v>
      </c>
      <c r="L59" s="116">
        <f t="shared" si="4"/>
        <v>3.8687886528007809E-2</v>
      </c>
      <c r="M59" s="115">
        <v>115402</v>
      </c>
      <c r="N59" s="116">
        <v>3.9507818692801067E-2</v>
      </c>
      <c r="O59" s="116">
        <v>0.16673743807501773</v>
      </c>
    </row>
    <row r="60" spans="1:16" x14ac:dyDescent="0.25">
      <c r="A60" s="1">
        <v>8</v>
      </c>
      <c r="B60" s="114" t="s">
        <v>85</v>
      </c>
      <c r="C60" s="115">
        <v>106113</v>
      </c>
      <c r="D60" s="116" t="s">
        <v>236</v>
      </c>
      <c r="E60" s="115">
        <v>39936</v>
      </c>
      <c r="F60" s="116">
        <f t="shared" si="3"/>
        <v>-0.62364649006248052</v>
      </c>
      <c r="G60" s="115">
        <v>54749</v>
      </c>
      <c r="H60" s="116">
        <f t="shared" si="3"/>
        <v>0.37091846955128216</v>
      </c>
      <c r="I60" s="115">
        <v>121705</v>
      </c>
      <c r="J60" s="116">
        <f t="shared" si="3"/>
        <v>1.2229629764927212</v>
      </c>
      <c r="K60" s="115">
        <v>120661</v>
      </c>
      <c r="L60" s="116">
        <f t="shared" si="4"/>
        <v>-8.5781192227106784E-3</v>
      </c>
      <c r="M60" s="115">
        <v>117130</v>
      </c>
      <c r="N60" s="116">
        <v>-2.926380520632188E-2</v>
      </c>
      <c r="O60" s="116">
        <v>0.10382328272690433</v>
      </c>
    </row>
    <row r="61" spans="1:16" x14ac:dyDescent="0.25">
      <c r="A61" s="1">
        <v>9</v>
      </c>
      <c r="B61" s="114" t="s">
        <v>87</v>
      </c>
      <c r="C61" s="115">
        <v>97407</v>
      </c>
      <c r="D61" s="116">
        <v>-8.3193720234173485E-2</v>
      </c>
      <c r="E61" s="115">
        <v>0</v>
      </c>
      <c r="F61" s="116">
        <f t="shared" si="3"/>
        <v>-1</v>
      </c>
      <c r="G61" s="115">
        <v>58323</v>
      </c>
      <c r="H61" s="116" t="str">
        <f t="shared" si="3"/>
        <v>-</v>
      </c>
      <c r="I61" s="115">
        <v>91809</v>
      </c>
      <c r="J61" s="116">
        <f t="shared" si="3"/>
        <v>0.57414742040018507</v>
      </c>
      <c r="K61" s="115">
        <v>98874</v>
      </c>
      <c r="L61" s="116">
        <f t="shared" si="4"/>
        <v>7.695323987844338E-2</v>
      </c>
      <c r="M61" s="115">
        <v>96825</v>
      </c>
      <c r="N61" s="116">
        <v>-2.0723344863159188E-2</v>
      </c>
      <c r="O61" s="116">
        <v>-5.9749299331670613E-3</v>
      </c>
    </row>
    <row r="62" spans="1:16" x14ac:dyDescent="0.25">
      <c r="A62" s="1">
        <v>10</v>
      </c>
      <c r="B62" s="114" t="s">
        <v>89</v>
      </c>
      <c r="C62" s="115">
        <v>97469</v>
      </c>
      <c r="D62" s="116">
        <v>-0.12562683340360448</v>
      </c>
      <c r="E62" s="115">
        <v>0</v>
      </c>
      <c r="F62" s="116">
        <f t="shared" si="3"/>
        <v>-1</v>
      </c>
      <c r="G62" s="115">
        <v>93826</v>
      </c>
      <c r="H62" s="116" t="str">
        <f t="shared" si="3"/>
        <v>-</v>
      </c>
      <c r="I62" s="115">
        <v>104534</v>
      </c>
      <c r="J62" s="116">
        <f t="shared" si="3"/>
        <v>0.1141261484023619</v>
      </c>
      <c r="K62" s="115">
        <v>116543</v>
      </c>
      <c r="L62" s="116">
        <f t="shared" si="4"/>
        <v>0.11488128264488107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78135</v>
      </c>
      <c r="D63" s="116">
        <v>-0.17858982580448468</v>
      </c>
      <c r="E63" s="115">
        <v>0</v>
      </c>
      <c r="F63" s="116">
        <f t="shared" si="3"/>
        <v>-1</v>
      </c>
      <c r="G63" s="115">
        <v>86589</v>
      </c>
      <c r="H63" s="116" t="str">
        <f t="shared" si="3"/>
        <v>-</v>
      </c>
      <c r="I63" s="115">
        <v>99553</v>
      </c>
      <c r="J63" s="116">
        <f t="shared" si="3"/>
        <v>0.14971878645093484</v>
      </c>
      <c r="K63" s="115">
        <v>110808</v>
      </c>
      <c r="L63" s="116">
        <f t="shared" si="4"/>
        <v>0.11305535744779172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82644</v>
      </c>
      <c r="D64" s="116">
        <v>-0.18166965373152066</v>
      </c>
      <c r="E64" s="115">
        <v>0</v>
      </c>
      <c r="F64" s="116">
        <f t="shared" si="3"/>
        <v>-1</v>
      </c>
      <c r="G64" s="115">
        <v>76578</v>
      </c>
      <c r="H64" s="116" t="str">
        <f t="shared" si="3"/>
        <v>-</v>
      </c>
      <c r="I64" s="115">
        <v>101660</v>
      </c>
      <c r="J64" s="116">
        <f t="shared" si="3"/>
        <v>0.3275353234610463</v>
      </c>
      <c r="K64" s="115">
        <v>103266</v>
      </c>
      <c r="L64" s="116">
        <f t="shared" si="4"/>
        <v>1.5797757229982334E-2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1113497</v>
      </c>
      <c r="D65" s="119" t="s">
        <v>236</v>
      </c>
      <c r="E65" s="118">
        <v>0</v>
      </c>
      <c r="F65" s="119">
        <f t="shared" si="3"/>
        <v>-1</v>
      </c>
      <c r="G65" s="118">
        <v>497318</v>
      </c>
      <c r="H65" s="119" t="str">
        <f t="shared" si="3"/>
        <v>-</v>
      </c>
      <c r="I65" s="118">
        <v>1162107</v>
      </c>
      <c r="J65" s="119">
        <f t="shared" si="3"/>
        <v>1.3367483179776318</v>
      </c>
      <c r="K65" s="118">
        <v>1273521</v>
      </c>
      <c r="L65" s="119">
        <f t="shared" si="4"/>
        <v>9.5872411060255125E-2</v>
      </c>
      <c r="M65" s="118">
        <v>994602</v>
      </c>
      <c r="N65" s="119">
        <v>5.4828487311539664E-2</v>
      </c>
      <c r="O65" s="119">
        <v>0.1629385126436862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14489</v>
      </c>
      <c r="D75" s="116" t="s">
        <v>236</v>
      </c>
      <c r="E75" s="115">
        <v>26139</v>
      </c>
      <c r="F75" s="116">
        <f t="shared" ref="F75:J87" si="5">IFERROR(E75/C75-1,"-")</f>
        <v>0.80405825108703155</v>
      </c>
      <c r="G75" s="115">
        <v>0</v>
      </c>
      <c r="H75" s="116">
        <f t="shared" si="5"/>
        <v>-1</v>
      </c>
      <c r="I75" s="115">
        <v>17498</v>
      </c>
      <c r="J75" s="116" t="str">
        <f t="shared" si="5"/>
        <v>-</v>
      </c>
      <c r="K75" s="115">
        <v>21506</v>
      </c>
      <c r="L75" s="116">
        <f t="shared" ref="L75:L87" si="6">IFERROR(K75/I75-1,"-")</f>
        <v>0.22905474911418455</v>
      </c>
      <c r="M75" s="115">
        <v>28548</v>
      </c>
      <c r="N75" s="116">
        <v>0.32744350413838008</v>
      </c>
      <c r="O75" s="116">
        <v>0.97032231347919118</v>
      </c>
    </row>
    <row r="76" spans="1:16" x14ac:dyDescent="0.25">
      <c r="A76" s="1">
        <v>2</v>
      </c>
      <c r="B76" s="114" t="s">
        <v>73</v>
      </c>
      <c r="C76" s="115">
        <v>11233</v>
      </c>
      <c r="D76" s="116" t="s">
        <v>236</v>
      </c>
      <c r="E76" s="115">
        <v>26153</v>
      </c>
      <c r="F76" s="116">
        <f t="shared" si="5"/>
        <v>1.3282293243122942</v>
      </c>
      <c r="G76" s="115">
        <v>0</v>
      </c>
      <c r="H76" s="116">
        <f t="shared" si="5"/>
        <v>-1</v>
      </c>
      <c r="I76" s="115">
        <v>23849</v>
      </c>
      <c r="J76" s="116" t="str">
        <f t="shared" si="5"/>
        <v>-</v>
      </c>
      <c r="K76" s="115">
        <v>18510</v>
      </c>
      <c r="L76" s="116">
        <f t="shared" si="6"/>
        <v>-0.22386682879785313</v>
      </c>
      <c r="M76" s="115">
        <v>28126</v>
      </c>
      <c r="N76" s="116">
        <v>0.51950297136682866</v>
      </c>
      <c r="O76" s="116">
        <v>1.5038725184723583</v>
      </c>
    </row>
    <row r="77" spans="1:16" x14ac:dyDescent="0.25">
      <c r="A77" s="1">
        <v>3</v>
      </c>
      <c r="B77" s="114" t="s">
        <v>75</v>
      </c>
      <c r="C77" s="115">
        <v>14765</v>
      </c>
      <c r="D77" s="116" t="s">
        <v>236</v>
      </c>
      <c r="E77" s="115">
        <v>12768</v>
      </c>
      <c r="F77" s="116">
        <f t="shared" si="5"/>
        <v>-0.13525228581103965</v>
      </c>
      <c r="G77" s="115">
        <v>0</v>
      </c>
      <c r="H77" s="116">
        <f t="shared" si="5"/>
        <v>-1</v>
      </c>
      <c r="I77" s="115">
        <v>27624</v>
      </c>
      <c r="J77" s="116" t="str">
        <f t="shared" si="5"/>
        <v>-</v>
      </c>
      <c r="K77" s="115">
        <v>20334</v>
      </c>
      <c r="L77" s="116">
        <f t="shared" si="6"/>
        <v>-0.26390095569070371</v>
      </c>
      <c r="M77" s="115">
        <v>29262</v>
      </c>
      <c r="N77" s="116">
        <v>0.43906757155503096</v>
      </c>
      <c r="O77" s="116">
        <v>0.98184896715204872</v>
      </c>
    </row>
    <row r="78" spans="1:16" x14ac:dyDescent="0.25">
      <c r="A78" s="1">
        <v>4</v>
      </c>
      <c r="B78" s="114" t="s">
        <v>77</v>
      </c>
      <c r="C78" s="115">
        <v>14959</v>
      </c>
      <c r="D78" s="116" t="s">
        <v>236</v>
      </c>
      <c r="E78" s="115">
        <v>0</v>
      </c>
      <c r="F78" s="116">
        <f t="shared" si="5"/>
        <v>-1</v>
      </c>
      <c r="G78" s="115">
        <v>0</v>
      </c>
      <c r="H78" s="116" t="str">
        <f t="shared" si="5"/>
        <v>-</v>
      </c>
      <c r="I78" s="115">
        <v>24835</v>
      </c>
      <c r="J78" s="116" t="str">
        <f t="shared" si="5"/>
        <v>-</v>
      </c>
      <c r="K78" s="115">
        <v>21526</v>
      </c>
      <c r="L78" s="116">
        <f t="shared" si="6"/>
        <v>-0.13323937990738877</v>
      </c>
      <c r="M78" s="115">
        <v>24001</v>
      </c>
      <c r="N78" s="116">
        <v>0.11497723682988004</v>
      </c>
      <c r="O78" s="116">
        <v>0.60445216926265122</v>
      </c>
    </row>
    <row r="79" spans="1:16" x14ac:dyDescent="0.25">
      <c r="A79" s="1">
        <v>5</v>
      </c>
      <c r="B79" s="114" t="s">
        <v>79</v>
      </c>
      <c r="C79" s="115">
        <v>17004</v>
      </c>
      <c r="D79" s="116" t="s">
        <v>236</v>
      </c>
      <c r="E79" s="115">
        <v>0</v>
      </c>
      <c r="F79" s="116">
        <f t="shared" si="5"/>
        <v>-1</v>
      </c>
      <c r="G79" s="115">
        <v>0</v>
      </c>
      <c r="H79" s="116" t="str">
        <f t="shared" si="5"/>
        <v>-</v>
      </c>
      <c r="I79" s="115">
        <v>27190</v>
      </c>
      <c r="J79" s="116" t="str">
        <f t="shared" si="5"/>
        <v>-</v>
      </c>
      <c r="K79" s="115">
        <v>26561</v>
      </c>
      <c r="L79" s="116">
        <f t="shared" si="6"/>
        <v>-2.3133504965060725E-2</v>
      </c>
      <c r="M79" s="115">
        <v>30824</v>
      </c>
      <c r="N79" s="116">
        <v>0.16049847520801164</v>
      </c>
      <c r="O79" s="116">
        <v>0.81274994119030808</v>
      </c>
    </row>
    <row r="80" spans="1:16" x14ac:dyDescent="0.25">
      <c r="A80" s="1">
        <v>6</v>
      </c>
      <c r="B80" s="114" t="s">
        <v>81</v>
      </c>
      <c r="C80" s="115">
        <v>25873</v>
      </c>
      <c r="D80" s="116" t="s">
        <v>236</v>
      </c>
      <c r="E80" s="115">
        <v>0</v>
      </c>
      <c r="F80" s="116">
        <f t="shared" si="5"/>
        <v>-1</v>
      </c>
      <c r="G80" s="115">
        <v>0</v>
      </c>
      <c r="H80" s="116" t="str">
        <f t="shared" si="5"/>
        <v>-</v>
      </c>
      <c r="I80" s="115">
        <v>27823</v>
      </c>
      <c r="J80" s="116" t="str">
        <f t="shared" si="5"/>
        <v>-</v>
      </c>
      <c r="K80" s="115">
        <v>24773</v>
      </c>
      <c r="L80" s="116">
        <f t="shared" si="6"/>
        <v>-0.10962153613916548</v>
      </c>
      <c r="M80" s="115">
        <v>31196</v>
      </c>
      <c r="N80" s="116">
        <v>0.25927420982521299</v>
      </c>
      <c r="O80" s="116">
        <v>0.20573570904031224</v>
      </c>
    </row>
    <row r="81" spans="1:16" x14ac:dyDescent="0.25">
      <c r="A81" s="1">
        <v>7</v>
      </c>
      <c r="B81" s="114" t="s">
        <v>83</v>
      </c>
      <c r="C81" s="115">
        <v>27771</v>
      </c>
      <c r="D81" s="116" t="s">
        <v>236</v>
      </c>
      <c r="E81" s="115">
        <v>0</v>
      </c>
      <c r="F81" s="116">
        <f t="shared" si="5"/>
        <v>-1</v>
      </c>
      <c r="G81" s="115">
        <v>13227</v>
      </c>
      <c r="H81" s="116" t="str">
        <f t="shared" si="5"/>
        <v>-</v>
      </c>
      <c r="I81" s="115">
        <v>29690</v>
      </c>
      <c r="J81" s="116">
        <f t="shared" si="5"/>
        <v>1.2446510924623877</v>
      </c>
      <c r="K81" s="115">
        <v>28903</v>
      </c>
      <c r="L81" s="116">
        <f t="shared" si="6"/>
        <v>-2.6507241495453027E-2</v>
      </c>
      <c r="M81" s="115">
        <v>31456</v>
      </c>
      <c r="N81" s="116">
        <v>8.8329931149015772E-2</v>
      </c>
      <c r="O81" s="116">
        <v>0.13269237693997327</v>
      </c>
    </row>
    <row r="82" spans="1:16" x14ac:dyDescent="0.25">
      <c r="A82" s="1">
        <v>8</v>
      </c>
      <c r="B82" s="114" t="s">
        <v>85</v>
      </c>
      <c r="C82" s="115">
        <v>28588</v>
      </c>
      <c r="D82" s="116" t="s">
        <v>236</v>
      </c>
      <c r="E82" s="115">
        <v>12130</v>
      </c>
      <c r="F82" s="116">
        <f t="shared" si="5"/>
        <v>-0.57569609626416685</v>
      </c>
      <c r="G82" s="115">
        <v>24945</v>
      </c>
      <c r="H82" s="116">
        <f t="shared" si="5"/>
        <v>1.0564715581203625</v>
      </c>
      <c r="I82" s="115">
        <v>29356</v>
      </c>
      <c r="J82" s="116">
        <f t="shared" si="5"/>
        <v>0.17682902385247545</v>
      </c>
      <c r="K82" s="115">
        <v>29813</v>
      </c>
      <c r="L82" s="116">
        <f t="shared" si="6"/>
        <v>1.5567516010355664E-2</v>
      </c>
      <c r="M82" s="115">
        <v>31207</v>
      </c>
      <c r="N82" s="116">
        <v>4.6758125649884352E-2</v>
      </c>
      <c r="O82" s="116">
        <v>9.1611865118231384E-2</v>
      </c>
    </row>
    <row r="83" spans="1:16" x14ac:dyDescent="0.25">
      <c r="A83" s="1">
        <v>9</v>
      </c>
      <c r="B83" s="114" t="s">
        <v>87</v>
      </c>
      <c r="C83" s="115">
        <v>28967</v>
      </c>
      <c r="D83" s="116">
        <v>0.17047842249878786</v>
      </c>
      <c r="E83" s="115">
        <v>0</v>
      </c>
      <c r="F83" s="116">
        <f t="shared" si="5"/>
        <v>-1</v>
      </c>
      <c r="G83" s="115">
        <v>18786</v>
      </c>
      <c r="H83" s="116" t="str">
        <f t="shared" si="5"/>
        <v>-</v>
      </c>
      <c r="I83" s="115">
        <v>25088</v>
      </c>
      <c r="J83" s="116">
        <f t="shared" si="5"/>
        <v>0.33546257851591621</v>
      </c>
      <c r="K83" s="115">
        <v>28026</v>
      </c>
      <c r="L83" s="116">
        <f t="shared" si="6"/>
        <v>0.11710778061224492</v>
      </c>
      <c r="M83" s="115">
        <v>25652</v>
      </c>
      <c r="N83" s="116">
        <v>-8.470705773210585E-2</v>
      </c>
      <c r="O83" s="116">
        <v>-0.11444057030413923</v>
      </c>
    </row>
    <row r="84" spans="1:16" x14ac:dyDescent="0.25">
      <c r="A84" s="1">
        <v>10</v>
      </c>
      <c r="B84" s="114" t="s">
        <v>89</v>
      </c>
      <c r="C84" s="115">
        <v>27747</v>
      </c>
      <c r="D84" s="116">
        <v>1.2741578559134497</v>
      </c>
      <c r="E84" s="115">
        <v>0</v>
      </c>
      <c r="F84" s="116">
        <f t="shared" si="5"/>
        <v>-1</v>
      </c>
      <c r="G84" s="115">
        <v>23122</v>
      </c>
      <c r="H84" s="116" t="str">
        <f t="shared" si="5"/>
        <v>-</v>
      </c>
      <c r="I84" s="115">
        <v>26374</v>
      </c>
      <c r="J84" s="116">
        <f t="shared" si="5"/>
        <v>0.14064527290026807</v>
      </c>
      <c r="K84" s="115">
        <v>26698</v>
      </c>
      <c r="L84" s="116">
        <f t="shared" si="6"/>
        <v>1.2284825964965496E-2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26555</v>
      </c>
      <c r="D85" s="116">
        <v>0.89017011886967046</v>
      </c>
      <c r="E85" s="115">
        <v>0</v>
      </c>
      <c r="F85" s="116">
        <f t="shared" si="5"/>
        <v>-1</v>
      </c>
      <c r="G85" s="115">
        <v>27647</v>
      </c>
      <c r="H85" s="116" t="str">
        <f t="shared" si="5"/>
        <v>-</v>
      </c>
      <c r="I85" s="115">
        <v>25067</v>
      </c>
      <c r="J85" s="116">
        <f t="shared" si="5"/>
        <v>-9.3319347487973325E-2</v>
      </c>
      <c r="K85" s="115">
        <v>24723</v>
      </c>
      <c r="L85" s="116">
        <f t="shared" si="6"/>
        <v>-1.3723221765667981E-2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26740</v>
      </c>
      <c r="D86" s="116">
        <v>0.75816950489841539</v>
      </c>
      <c r="E86" s="115">
        <v>0</v>
      </c>
      <c r="F86" s="116">
        <f t="shared" si="5"/>
        <v>-1</v>
      </c>
      <c r="G86" s="115">
        <v>21541</v>
      </c>
      <c r="H86" s="116" t="str">
        <f t="shared" si="5"/>
        <v>-</v>
      </c>
      <c r="I86" s="115">
        <v>26095</v>
      </c>
      <c r="J86" s="116">
        <f t="shared" si="5"/>
        <v>0.21141079801309126</v>
      </c>
      <c r="K86" s="115">
        <v>24969</v>
      </c>
      <c r="L86" s="116">
        <f t="shared" si="6"/>
        <v>-4.3150028741138158E-2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264691</v>
      </c>
      <c r="D87" s="119" t="s">
        <v>236</v>
      </c>
      <c r="E87" s="118">
        <v>0</v>
      </c>
      <c r="F87" s="119">
        <f t="shared" si="5"/>
        <v>-1</v>
      </c>
      <c r="G87" s="118">
        <v>141098</v>
      </c>
      <c r="H87" s="119" t="str">
        <f t="shared" si="5"/>
        <v>-</v>
      </c>
      <c r="I87" s="118">
        <v>310489</v>
      </c>
      <c r="J87" s="119">
        <f t="shared" si="5"/>
        <v>1.2005202058143984</v>
      </c>
      <c r="K87" s="118">
        <v>296342</v>
      </c>
      <c r="L87" s="119">
        <f t="shared" si="6"/>
        <v>-4.5563610949180156E-2</v>
      </c>
      <c r="M87" s="118">
        <v>260272</v>
      </c>
      <c r="N87" s="119">
        <v>0.1833127227758784</v>
      </c>
      <c r="O87" s="119">
        <v>0.41722525034168445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291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40894</v>
      </c>
      <c r="D97" s="116">
        <v>-0.45666644522686506</v>
      </c>
      <c r="E97" s="115">
        <v>43194</v>
      </c>
      <c r="F97" s="116">
        <f t="shared" ref="F97:J109" si="7">IFERROR(E97/C97-1,"-")</f>
        <v>5.6242969628796491E-2</v>
      </c>
      <c r="G97" s="115">
        <v>2775</v>
      </c>
      <c r="H97" s="116">
        <f t="shared" si="7"/>
        <v>-0.93575496596749552</v>
      </c>
      <c r="I97" s="115">
        <v>24239</v>
      </c>
      <c r="J97" s="116">
        <f t="shared" si="7"/>
        <v>7.7347747747747739</v>
      </c>
      <c r="K97" s="115">
        <v>29362</v>
      </c>
      <c r="L97" s="116">
        <f t="shared" ref="L97:L109" si="8">IFERROR(K97/I97-1,"-")</f>
        <v>0.21135360369652223</v>
      </c>
      <c r="M97" s="115">
        <v>31119</v>
      </c>
      <c r="N97" s="116">
        <v>5.9839248007628854E-2</v>
      </c>
      <c r="O97" s="116">
        <v>-0.23903262092238475</v>
      </c>
    </row>
    <row r="98" spans="2:15" x14ac:dyDescent="0.25">
      <c r="B98" s="114" t="s">
        <v>73</v>
      </c>
      <c r="C98" s="115">
        <v>42729</v>
      </c>
      <c r="D98" s="116">
        <v>-0.38214497447836082</v>
      </c>
      <c r="E98" s="115">
        <v>39241</v>
      </c>
      <c r="F98" s="116">
        <f t="shared" si="7"/>
        <v>-8.1630742587001759E-2</v>
      </c>
      <c r="G98" s="115">
        <v>3359</v>
      </c>
      <c r="H98" s="116">
        <f t="shared" si="7"/>
        <v>-0.91440075431309087</v>
      </c>
      <c r="I98" s="115">
        <v>26617</v>
      </c>
      <c r="J98" s="116">
        <f t="shared" si="7"/>
        <v>6.9240845489729086</v>
      </c>
      <c r="K98" s="115">
        <v>28295</v>
      </c>
      <c r="L98" s="116">
        <f t="shared" si="8"/>
        <v>6.3042416500732612E-2</v>
      </c>
      <c r="M98" s="115">
        <v>24823</v>
      </c>
      <c r="N98" s="116">
        <v>-0.12270719208340697</v>
      </c>
      <c r="O98" s="116">
        <v>-0.41905965503522202</v>
      </c>
    </row>
    <row r="99" spans="2:15" x14ac:dyDescent="0.25">
      <c r="B99" s="114" t="s">
        <v>75</v>
      </c>
      <c r="C99" s="115">
        <v>42739</v>
      </c>
      <c r="D99" s="116">
        <v>-0.40622959474291109</v>
      </c>
      <c r="E99" s="115">
        <v>23119</v>
      </c>
      <c r="F99" s="116">
        <f t="shared" si="7"/>
        <v>-0.45906549053557644</v>
      </c>
      <c r="G99" s="115">
        <v>4717</v>
      </c>
      <c r="H99" s="116">
        <f t="shared" si="7"/>
        <v>-0.79596868376659891</v>
      </c>
      <c r="I99" s="115">
        <v>27574</v>
      </c>
      <c r="J99" s="116">
        <f t="shared" si="7"/>
        <v>4.845664617341531</v>
      </c>
      <c r="K99" s="115">
        <v>29030</v>
      </c>
      <c r="L99" s="116">
        <f t="shared" si="8"/>
        <v>5.2803365489229037E-2</v>
      </c>
      <c r="M99" s="115">
        <v>31003</v>
      </c>
      <c r="N99" s="116">
        <v>6.7964174991388182E-2</v>
      </c>
      <c r="O99" s="116">
        <v>-0.27459697232036318</v>
      </c>
    </row>
    <row r="100" spans="2:15" x14ac:dyDescent="0.25">
      <c r="B100" s="114" t="s">
        <v>77</v>
      </c>
      <c r="C100" s="115">
        <v>33080</v>
      </c>
      <c r="D100" s="116">
        <v>-0.38781553038714933</v>
      </c>
      <c r="E100" s="115">
        <v>0</v>
      </c>
      <c r="F100" s="116">
        <f t="shared" si="7"/>
        <v>-1</v>
      </c>
      <c r="G100" s="115">
        <v>5851</v>
      </c>
      <c r="H100" s="116" t="str">
        <f t="shared" si="7"/>
        <v>-</v>
      </c>
      <c r="I100" s="115">
        <v>22852</v>
      </c>
      <c r="J100" s="116">
        <f t="shared" si="7"/>
        <v>2.9056571526234833</v>
      </c>
      <c r="K100" s="115">
        <v>24480</v>
      </c>
      <c r="L100" s="116">
        <f t="shared" si="8"/>
        <v>7.1241029231577047E-2</v>
      </c>
      <c r="M100" s="115">
        <v>23629</v>
      </c>
      <c r="N100" s="116">
        <v>-3.4763071895424824E-2</v>
      </c>
      <c r="O100" s="116">
        <v>-0.28570133010882703</v>
      </c>
    </row>
    <row r="101" spans="2:15" x14ac:dyDescent="0.25">
      <c r="B101" s="114" t="s">
        <v>79</v>
      </c>
      <c r="C101" s="115">
        <v>25202</v>
      </c>
      <c r="D101" s="116">
        <v>-0.5871840652590542</v>
      </c>
      <c r="E101" s="115">
        <v>0</v>
      </c>
      <c r="F101" s="116">
        <f t="shared" si="7"/>
        <v>-1</v>
      </c>
      <c r="G101" s="115">
        <v>6089</v>
      </c>
      <c r="H101" s="116" t="str">
        <f t="shared" si="7"/>
        <v>-</v>
      </c>
      <c r="I101" s="115">
        <v>13692</v>
      </c>
      <c r="J101" s="116">
        <f t="shared" si="7"/>
        <v>1.248645097717195</v>
      </c>
      <c r="K101" s="115">
        <v>18346</v>
      </c>
      <c r="L101" s="116">
        <f t="shared" si="8"/>
        <v>0.3399065147531406</v>
      </c>
      <c r="M101" s="115">
        <v>21064</v>
      </c>
      <c r="N101" s="116">
        <v>0.14815218576256406</v>
      </c>
      <c r="O101" s="116">
        <v>-0.16419331799063563</v>
      </c>
    </row>
    <row r="102" spans="2:15" x14ac:dyDescent="0.25">
      <c r="B102" s="114" t="s">
        <v>81</v>
      </c>
      <c r="C102" s="115">
        <v>37299</v>
      </c>
      <c r="D102" s="116">
        <v>-0.35272885032537959</v>
      </c>
      <c r="E102" s="115">
        <v>0</v>
      </c>
      <c r="F102" s="116">
        <f t="shared" si="7"/>
        <v>-1</v>
      </c>
      <c r="G102" s="115">
        <v>6428</v>
      </c>
      <c r="H102" s="116" t="str">
        <f t="shared" si="7"/>
        <v>-</v>
      </c>
      <c r="I102" s="115">
        <v>15947</v>
      </c>
      <c r="J102" s="116">
        <f t="shared" si="7"/>
        <v>1.4808649657747357</v>
      </c>
      <c r="K102" s="115">
        <v>18927</v>
      </c>
      <c r="L102" s="116">
        <f t="shared" si="8"/>
        <v>0.18686900357434011</v>
      </c>
      <c r="M102" s="115">
        <v>19896</v>
      </c>
      <c r="N102" s="116">
        <v>5.1196703122523335E-2</v>
      </c>
      <c r="O102" s="116">
        <v>-0.46658087348186283</v>
      </c>
    </row>
    <row r="103" spans="2:15" x14ac:dyDescent="0.25">
      <c r="B103" s="114" t="s">
        <v>83</v>
      </c>
      <c r="C103" s="115">
        <v>54762</v>
      </c>
      <c r="D103" s="116">
        <v>-0.21707055543641429</v>
      </c>
      <c r="E103" s="115">
        <v>0</v>
      </c>
      <c r="F103" s="116">
        <f t="shared" si="7"/>
        <v>-1</v>
      </c>
      <c r="G103" s="115">
        <v>11718</v>
      </c>
      <c r="H103" s="116" t="str">
        <f t="shared" si="7"/>
        <v>-</v>
      </c>
      <c r="I103" s="115">
        <v>22949</v>
      </c>
      <c r="J103" s="116">
        <f t="shared" si="7"/>
        <v>0.95844000682710351</v>
      </c>
      <c r="K103" s="115">
        <v>26512</v>
      </c>
      <c r="L103" s="116">
        <f t="shared" si="8"/>
        <v>0.15525730968669649</v>
      </c>
      <c r="M103" s="115">
        <v>26909</v>
      </c>
      <c r="N103" s="116">
        <v>1.4974351237175609E-2</v>
      </c>
      <c r="O103" s="116">
        <v>-0.50861911544501659</v>
      </c>
    </row>
    <row r="104" spans="2:15" x14ac:dyDescent="0.25">
      <c r="B104" s="114" t="s">
        <v>85</v>
      </c>
      <c r="C104" s="115">
        <v>47149</v>
      </c>
      <c r="D104" s="116">
        <v>-0.4483948710749216</v>
      </c>
      <c r="E104" s="115">
        <v>8447</v>
      </c>
      <c r="F104" s="116">
        <f t="shared" si="7"/>
        <v>-0.82084455661837996</v>
      </c>
      <c r="G104" s="115">
        <v>15135</v>
      </c>
      <c r="H104" s="116">
        <f t="shared" si="7"/>
        <v>0.79176038830353979</v>
      </c>
      <c r="I104" s="115">
        <v>27464</v>
      </c>
      <c r="J104" s="116">
        <f t="shared" si="7"/>
        <v>0.81460191608853649</v>
      </c>
      <c r="K104" s="115">
        <v>31400</v>
      </c>
      <c r="L104" s="116">
        <f t="shared" si="8"/>
        <v>0.14331488494028544</v>
      </c>
      <c r="M104" s="115">
        <v>31177</v>
      </c>
      <c r="N104" s="116">
        <v>-7.1019108280254706E-3</v>
      </c>
      <c r="O104" s="116">
        <v>-0.33875585908502837</v>
      </c>
    </row>
    <row r="105" spans="2:15" x14ac:dyDescent="0.25">
      <c r="B105" s="114" t="s">
        <v>87</v>
      </c>
      <c r="C105" s="115">
        <v>37741</v>
      </c>
      <c r="D105" s="116">
        <v>-0.14591866754169591</v>
      </c>
      <c r="E105" s="115">
        <v>4719</v>
      </c>
      <c r="F105" s="116">
        <f t="shared" si="7"/>
        <v>-0.87496356747303994</v>
      </c>
      <c r="G105" s="115">
        <v>11918</v>
      </c>
      <c r="H105" s="116">
        <f t="shared" si="7"/>
        <v>1.5255350709896165</v>
      </c>
      <c r="I105" s="115">
        <v>19192</v>
      </c>
      <c r="J105" s="116">
        <f t="shared" si="7"/>
        <v>0.61033730491693228</v>
      </c>
      <c r="K105" s="115">
        <v>23909</v>
      </c>
      <c r="L105" s="116">
        <f t="shared" si="8"/>
        <v>0.24577949145477285</v>
      </c>
      <c r="M105" s="115">
        <v>23395</v>
      </c>
      <c r="N105" s="116">
        <v>-2.1498180601447148E-2</v>
      </c>
      <c r="O105" s="116">
        <v>-0.38011711401393711</v>
      </c>
    </row>
    <row r="106" spans="2:15" x14ac:dyDescent="0.25">
      <c r="B106" s="114" t="s">
        <v>89</v>
      </c>
      <c r="C106" s="115">
        <v>36272</v>
      </c>
      <c r="D106" s="116">
        <v>-0.23647539258198969</v>
      </c>
      <c r="E106" s="115">
        <v>3478</v>
      </c>
      <c r="F106" s="116">
        <f t="shared" si="7"/>
        <v>-0.90411336568151746</v>
      </c>
      <c r="G106" s="115">
        <v>20231</v>
      </c>
      <c r="H106" s="116">
        <f t="shared" si="7"/>
        <v>4.8168487636572745</v>
      </c>
      <c r="I106" s="115">
        <v>23206</v>
      </c>
      <c r="J106" s="116">
        <f t="shared" si="7"/>
        <v>0.14705155454500529</v>
      </c>
      <c r="K106" s="115">
        <v>27467</v>
      </c>
      <c r="L106" s="116">
        <f t="shared" si="8"/>
        <v>0.18361630612772561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40623</v>
      </c>
      <c r="D107" s="116">
        <v>2.7883909820095587E-2</v>
      </c>
      <c r="E107" s="115">
        <v>3773</v>
      </c>
      <c r="F107" s="116">
        <f t="shared" si="7"/>
        <v>-0.90712158137015975</v>
      </c>
      <c r="G107" s="115">
        <v>23258</v>
      </c>
      <c r="H107" s="116">
        <f t="shared" si="7"/>
        <v>5.1643254704479196</v>
      </c>
      <c r="I107" s="115">
        <v>28403</v>
      </c>
      <c r="J107" s="116">
        <f t="shared" si="7"/>
        <v>0.22121420586464868</v>
      </c>
      <c r="K107" s="115">
        <v>28858</v>
      </c>
      <c r="L107" s="116">
        <f t="shared" si="8"/>
        <v>1.6019434566771018E-2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40078</v>
      </c>
      <c r="D108" s="116">
        <v>2.4357827476038318E-2</v>
      </c>
      <c r="E108" s="115">
        <v>4711</v>
      </c>
      <c r="F108" s="116">
        <f t="shared" si="7"/>
        <v>-0.88245421428214976</v>
      </c>
      <c r="G108" s="115">
        <v>25094</v>
      </c>
      <c r="H108" s="116">
        <f t="shared" si="7"/>
        <v>4.3266822330715344</v>
      </c>
      <c r="I108" s="115">
        <v>28386</v>
      </c>
      <c r="J108" s="116">
        <f t="shared" si="7"/>
        <v>0.13118673786562529</v>
      </c>
      <c r="K108" s="115">
        <v>30289</v>
      </c>
      <c r="L108" s="116">
        <f t="shared" si="8"/>
        <v>6.7040090185302548E-2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478568</v>
      </c>
      <c r="D109" s="119">
        <v>-0.33055521750017136</v>
      </c>
      <c r="E109" s="118">
        <v>137122</v>
      </c>
      <c r="F109" s="119">
        <f t="shared" si="7"/>
        <v>-0.71347436518948193</v>
      </c>
      <c r="G109" s="118">
        <v>136573</v>
      </c>
      <c r="H109" s="119">
        <f t="shared" si="7"/>
        <v>-4.0037339011974593E-3</v>
      </c>
      <c r="I109" s="118">
        <v>280521</v>
      </c>
      <c r="J109" s="119">
        <f t="shared" si="7"/>
        <v>1.0540004246813059</v>
      </c>
      <c r="K109" s="118">
        <v>316875</v>
      </c>
      <c r="L109" s="119">
        <f t="shared" si="8"/>
        <v>0.12959457580715883</v>
      </c>
      <c r="M109" s="118">
        <v>233015</v>
      </c>
      <c r="N109" s="119">
        <v>1.1960340656906654E-2</v>
      </c>
      <c r="O109" s="119">
        <v>-0.35559120009955891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196DE-6FB0-4189-82A9-32C860BDF799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234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2869569</v>
      </c>
      <c r="D8" s="176">
        <v>2760383</v>
      </c>
      <c r="E8" s="176">
        <v>489585</v>
      </c>
      <c r="F8" s="176">
        <v>2570788</v>
      </c>
      <c r="G8" s="176">
        <v>2803075</v>
      </c>
      <c r="H8" s="176">
        <v>2881997</v>
      </c>
      <c r="I8" s="177">
        <f>IFERROR(H8/G8-1,"-")</f>
        <v>2.8155507790551537E-2</v>
      </c>
      <c r="J8" s="177">
        <f>IFERROR(H8/D8-1,"-")</f>
        <v>4.4056929781120857E-2</v>
      </c>
      <c r="K8" s="176">
        <f>H8-G8</f>
        <v>78922</v>
      </c>
      <c r="L8" s="176">
        <f>H8-D8</f>
        <v>121614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475213</v>
      </c>
      <c r="D9" s="158">
        <v>431728</v>
      </c>
      <c r="E9" s="158">
        <v>238618</v>
      </c>
      <c r="F9" s="158">
        <v>389213</v>
      </c>
      <c r="G9" s="158">
        <v>411909</v>
      </c>
      <c r="H9" s="158">
        <v>404354</v>
      </c>
      <c r="I9" s="159">
        <f>IFERROR(H9/G9-1,"-")</f>
        <v>-1.8341429781820739E-2</v>
      </c>
      <c r="J9" s="160">
        <f t="shared" ref="J9:J20" si="0">IFERROR(H9/D9-1,"-")</f>
        <v>-6.3405662824741471E-2</v>
      </c>
      <c r="K9" s="158">
        <f t="shared" ref="K9:K19" si="1">H9-G9</f>
        <v>-7555</v>
      </c>
      <c r="L9" s="158">
        <f t="shared" ref="L9:L20" si="2">H9-D9</f>
        <v>-27374</v>
      </c>
      <c r="M9" s="159">
        <f>H9/H$8</f>
        <v>0.14030340767183311</v>
      </c>
      <c r="N9" s="79"/>
    </row>
    <row r="10" spans="1:14" x14ac:dyDescent="0.25">
      <c r="A10" s="161" t="s">
        <v>103</v>
      </c>
      <c r="B10" s="162" t="s">
        <v>103</v>
      </c>
      <c r="C10" s="163">
        <v>1155666</v>
      </c>
      <c r="D10" s="163">
        <v>1048799</v>
      </c>
      <c r="E10" s="163">
        <v>424865</v>
      </c>
      <c r="F10" s="163">
        <v>957251</v>
      </c>
      <c r="G10" s="163">
        <v>1065182</v>
      </c>
      <c r="H10" s="163">
        <v>1074979</v>
      </c>
      <c r="I10" s="164">
        <f>IFERROR(H10/G10-1,"-")</f>
        <v>9.1974892553572385E-3</v>
      </c>
      <c r="J10" s="165">
        <f t="shared" si="0"/>
        <v>2.4961884975100102E-2</v>
      </c>
      <c r="K10" s="163">
        <f t="shared" si="1"/>
        <v>9797</v>
      </c>
      <c r="L10" s="163">
        <f t="shared" si="2"/>
        <v>26180</v>
      </c>
      <c r="M10" s="164">
        <f>H10/H$8</f>
        <v>0.37299795940106806</v>
      </c>
      <c r="N10" s="79"/>
    </row>
    <row r="11" spans="1:14" x14ac:dyDescent="0.25">
      <c r="A11" s="161" t="s">
        <v>100</v>
      </c>
      <c r="B11" s="162" t="s">
        <v>100</v>
      </c>
      <c r="C11" s="163">
        <v>2572392</v>
      </c>
      <c r="D11" s="163">
        <v>2638313</v>
      </c>
      <c r="E11" s="163">
        <v>933441</v>
      </c>
      <c r="F11" s="163">
        <v>2288563</v>
      </c>
      <c r="G11" s="163">
        <v>2358784</v>
      </c>
      <c r="H11" s="163">
        <v>2294416</v>
      </c>
      <c r="I11" s="164">
        <f>IFERROR(H11/G11-1,"-")</f>
        <v>-2.7288636856956816E-2</v>
      </c>
      <c r="J11" s="165">
        <f t="shared" si="0"/>
        <v>-0.13034730905696179</v>
      </c>
      <c r="K11" s="163">
        <f t="shared" si="1"/>
        <v>-64368</v>
      </c>
      <c r="L11" s="163">
        <f t="shared" si="2"/>
        <v>-343897</v>
      </c>
      <c r="M11" s="164">
        <f>H11/H$8</f>
        <v>0.79612019027084346</v>
      </c>
      <c r="N11" s="79"/>
    </row>
    <row r="12" spans="1:14" x14ac:dyDescent="0.25">
      <c r="A12" s="1"/>
      <c r="B12" s="157" t="s">
        <v>107</v>
      </c>
      <c r="C12" s="158">
        <v>2394356</v>
      </c>
      <c r="D12" s="158">
        <v>2328655</v>
      </c>
      <c r="E12" s="158">
        <v>250967</v>
      </c>
      <c r="F12" s="158">
        <v>2181575</v>
      </c>
      <c r="G12" s="158">
        <v>2391166</v>
      </c>
      <c r="H12" s="158">
        <v>2477643</v>
      </c>
      <c r="I12" s="159">
        <f>IFERROR(H12/G12-1,"-")</f>
        <v>3.6165201412198034E-2</v>
      </c>
      <c r="J12" s="160">
        <f t="shared" si="0"/>
        <v>6.3980280462327066E-2</v>
      </c>
      <c r="K12" s="158">
        <f t="shared" si="1"/>
        <v>86477</v>
      </c>
      <c r="L12" s="158">
        <f t="shared" si="2"/>
        <v>148988</v>
      </c>
      <c r="M12" s="159">
        <f>H12/H$8</f>
        <v>0.85969659232816686</v>
      </c>
      <c r="N12" s="79"/>
    </row>
    <row r="13" spans="1:14" s="56" customFormat="1" x14ac:dyDescent="0.25">
      <c r="A13" s="161"/>
      <c r="B13" s="162" t="s">
        <v>110</v>
      </c>
      <c r="C13" s="163">
        <v>1155394</v>
      </c>
      <c r="D13" s="163">
        <v>1184373</v>
      </c>
      <c r="E13" s="163">
        <v>73616</v>
      </c>
      <c r="F13" s="163">
        <v>1155744</v>
      </c>
      <c r="G13" s="163">
        <v>1286861</v>
      </c>
      <c r="H13" s="163">
        <v>1312336</v>
      </c>
      <c r="I13" s="164">
        <f t="shared" ref="I13:I20" si="3">IFERROR(H13/G13-1,"-")</f>
        <v>1.9796232848769302E-2</v>
      </c>
      <c r="J13" s="165">
        <f t="shared" si="0"/>
        <v>0.10804282096940754</v>
      </c>
      <c r="K13" s="163">
        <f t="shared" si="1"/>
        <v>25475</v>
      </c>
      <c r="L13" s="163">
        <f t="shared" si="2"/>
        <v>127963</v>
      </c>
      <c r="M13" s="164">
        <f t="shared" ref="M13:M20" si="4">H13/H$8</f>
        <v>0.45535647677634639</v>
      </c>
      <c r="N13" s="166"/>
    </row>
    <row r="14" spans="1:14" s="56" customFormat="1" x14ac:dyDescent="0.25">
      <c r="A14" s="161"/>
      <c r="B14" s="162" t="s">
        <v>113</v>
      </c>
      <c r="C14" s="163">
        <v>429764</v>
      </c>
      <c r="D14" s="163">
        <v>358642</v>
      </c>
      <c r="E14" s="163">
        <v>21237</v>
      </c>
      <c r="F14" s="163">
        <v>240568</v>
      </c>
      <c r="G14" s="163">
        <v>263827</v>
      </c>
      <c r="H14" s="163">
        <v>262153</v>
      </c>
      <c r="I14" s="164">
        <f t="shared" si="3"/>
        <v>-6.3450670325629899E-3</v>
      </c>
      <c r="J14" s="165">
        <f t="shared" si="0"/>
        <v>-0.26903987820723729</v>
      </c>
      <c r="K14" s="163">
        <f t="shared" si="1"/>
        <v>-1674</v>
      </c>
      <c r="L14" s="163">
        <f t="shared" si="2"/>
        <v>-96489</v>
      </c>
      <c r="M14" s="164">
        <f t="shared" si="4"/>
        <v>9.0962273728945595E-2</v>
      </c>
      <c r="N14" s="166"/>
    </row>
    <row r="15" spans="1:14" x14ac:dyDescent="0.25">
      <c r="A15" s="161"/>
      <c r="B15" s="162" t="s">
        <v>116</v>
      </c>
      <c r="C15" s="163">
        <v>84290</v>
      </c>
      <c r="D15" s="163">
        <v>88844</v>
      </c>
      <c r="E15" s="163">
        <v>15164</v>
      </c>
      <c r="F15" s="163">
        <v>96299</v>
      </c>
      <c r="G15" s="163">
        <v>113190</v>
      </c>
      <c r="H15" s="163">
        <v>108150</v>
      </c>
      <c r="I15" s="164">
        <f t="shared" si="3"/>
        <v>-4.4526901669758812E-2</v>
      </c>
      <c r="J15" s="165">
        <f t="shared" si="0"/>
        <v>0.21730223763000311</v>
      </c>
      <c r="K15" s="163">
        <f t="shared" si="1"/>
        <v>-5040</v>
      </c>
      <c r="L15" s="163">
        <f t="shared" si="2"/>
        <v>19306</v>
      </c>
      <c r="M15" s="164">
        <f t="shared" si="4"/>
        <v>3.7526062657247734E-2</v>
      </c>
      <c r="N15" s="79"/>
    </row>
    <row r="16" spans="1:14" x14ac:dyDescent="0.25">
      <c r="A16" s="161"/>
      <c r="B16" s="162" t="s">
        <v>123</v>
      </c>
      <c r="C16" s="163">
        <v>97146</v>
      </c>
      <c r="D16" s="163">
        <v>88702</v>
      </c>
      <c r="E16" s="163">
        <v>2488</v>
      </c>
      <c r="F16" s="163">
        <v>115899</v>
      </c>
      <c r="G16" s="163">
        <v>115626</v>
      </c>
      <c r="H16" s="163">
        <v>113758</v>
      </c>
      <c r="I16" s="164">
        <f t="shared" si="3"/>
        <v>-1.6155535952121491E-2</v>
      </c>
      <c r="J16" s="165">
        <f t="shared" si="0"/>
        <v>0.2824739013776465</v>
      </c>
      <c r="K16" s="163">
        <f t="shared" si="1"/>
        <v>-1868</v>
      </c>
      <c r="L16" s="163">
        <f t="shared" si="2"/>
        <v>25056</v>
      </c>
      <c r="M16" s="164">
        <f t="shared" si="4"/>
        <v>3.9471935605762253E-2</v>
      </c>
      <c r="N16" s="79"/>
    </row>
    <row r="17" spans="1:14" x14ac:dyDescent="0.25">
      <c r="A17" s="161"/>
      <c r="B17" s="162" t="s">
        <v>119</v>
      </c>
      <c r="C17" s="163">
        <v>84727</v>
      </c>
      <c r="D17" s="163">
        <v>85629</v>
      </c>
      <c r="E17" s="163">
        <v>61832</v>
      </c>
      <c r="F17" s="163">
        <v>86458</v>
      </c>
      <c r="G17" s="163">
        <v>88893</v>
      </c>
      <c r="H17" s="163">
        <v>86336</v>
      </c>
      <c r="I17" s="164">
        <f t="shared" si="3"/>
        <v>-2.8764919622467411E-2</v>
      </c>
      <c r="J17" s="165">
        <f t="shared" si="0"/>
        <v>8.2565485991894505E-3</v>
      </c>
      <c r="K17" s="163">
        <f t="shared" si="1"/>
        <v>-2557</v>
      </c>
      <c r="L17" s="163">
        <f t="shared" si="2"/>
        <v>707</v>
      </c>
      <c r="M17" s="164">
        <f t="shared" si="4"/>
        <v>2.9957005506945359E-2</v>
      </c>
      <c r="N17" s="79"/>
    </row>
    <row r="18" spans="1:14" x14ac:dyDescent="0.25">
      <c r="A18" s="161"/>
      <c r="B18" s="162" t="s">
        <v>128</v>
      </c>
      <c r="C18" s="163">
        <v>14832</v>
      </c>
      <c r="D18" s="163">
        <v>14799</v>
      </c>
      <c r="E18" s="163">
        <v>209</v>
      </c>
      <c r="F18" s="163">
        <v>10414</v>
      </c>
      <c r="G18" s="163">
        <v>9657</v>
      </c>
      <c r="H18" s="163">
        <v>12379</v>
      </c>
      <c r="I18" s="164">
        <f t="shared" si="3"/>
        <v>0.28186807497152322</v>
      </c>
      <c r="J18" s="165">
        <f t="shared" si="0"/>
        <v>-0.16352456247043723</v>
      </c>
      <c r="K18" s="163">
        <f t="shared" si="1"/>
        <v>2722</v>
      </c>
      <c r="L18" s="163">
        <f t="shared" si="2"/>
        <v>-2420</v>
      </c>
      <c r="M18" s="164">
        <f t="shared" si="4"/>
        <v>4.2952855259738298E-3</v>
      </c>
      <c r="N18" s="79"/>
    </row>
    <row r="19" spans="1:14" x14ac:dyDescent="0.25">
      <c r="A19" s="161" t="s">
        <v>144</v>
      </c>
      <c r="B19" s="162" t="s">
        <v>131</v>
      </c>
      <c r="C19" s="163">
        <v>10554</v>
      </c>
      <c r="D19" s="163">
        <v>9801</v>
      </c>
      <c r="E19" s="163">
        <v>556</v>
      </c>
      <c r="F19" s="163">
        <v>4668</v>
      </c>
      <c r="G19" s="163">
        <v>6780</v>
      </c>
      <c r="H19" s="163">
        <v>4347</v>
      </c>
      <c r="I19" s="164">
        <f t="shared" si="3"/>
        <v>-0.35884955752212389</v>
      </c>
      <c r="J19" s="165">
        <f t="shared" si="0"/>
        <v>-0.556473829201102</v>
      </c>
      <c r="K19" s="163">
        <f t="shared" si="1"/>
        <v>-2433</v>
      </c>
      <c r="L19" s="163">
        <f t="shared" si="2"/>
        <v>-5454</v>
      </c>
      <c r="M19" s="164">
        <f t="shared" si="4"/>
        <v>1.5083291203981128E-3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517649</v>
      </c>
      <c r="D20" s="169">
        <f t="shared" si="5"/>
        <v>497865</v>
      </c>
      <c r="E20" s="169">
        <f t="shared" si="5"/>
        <v>75865</v>
      </c>
      <c r="F20" s="169">
        <f t="shared" si="5"/>
        <v>471525</v>
      </c>
      <c r="G20" s="169">
        <f t="shared" si="5"/>
        <v>506332</v>
      </c>
      <c r="H20" s="169">
        <f t="shared" si="5"/>
        <v>578184</v>
      </c>
      <c r="I20" s="170">
        <f t="shared" si="3"/>
        <v>0.14190689113072064</v>
      </c>
      <c r="J20" s="171">
        <f t="shared" si="0"/>
        <v>0.16132686571661004</v>
      </c>
      <c r="K20" s="169">
        <f>H20-G20</f>
        <v>71852</v>
      </c>
      <c r="L20" s="169">
        <f t="shared" si="2"/>
        <v>80319</v>
      </c>
      <c r="M20" s="170">
        <f t="shared" si="4"/>
        <v>0.20061922340654761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1054948</v>
      </c>
      <c r="D22" s="176">
        <v>1060717</v>
      </c>
      <c r="E22" s="176">
        <v>176625</v>
      </c>
      <c r="F22" s="176">
        <v>1013730</v>
      </c>
      <c r="G22" s="176">
        <v>1102818</v>
      </c>
      <c r="H22" s="176">
        <v>1101231</v>
      </c>
      <c r="I22" s="177">
        <f>IFERROR(H22/G22-1,"-")</f>
        <v>-1.4390407120666859E-3</v>
      </c>
      <c r="J22" s="177">
        <f>IFERROR(H22/D22-1,"-")</f>
        <v>3.8194919097176649E-2</v>
      </c>
      <c r="K22" s="176">
        <f>H22-G22</f>
        <v>-1587</v>
      </c>
      <c r="L22" s="176">
        <f>H22-D22</f>
        <v>40514</v>
      </c>
      <c r="M22" s="177">
        <f>H22/H$8</f>
        <v>0.38210692099957078</v>
      </c>
      <c r="N22" s="79"/>
    </row>
    <row r="23" spans="1:14" x14ac:dyDescent="0.25">
      <c r="A23" s="161" t="s">
        <v>96</v>
      </c>
      <c r="B23" s="157" t="s">
        <v>97</v>
      </c>
      <c r="C23" s="158">
        <v>103855</v>
      </c>
      <c r="D23" s="158">
        <v>109655</v>
      </c>
      <c r="E23" s="158">
        <v>76690</v>
      </c>
      <c r="F23" s="158">
        <v>90471</v>
      </c>
      <c r="G23" s="158">
        <v>81203</v>
      </c>
      <c r="H23" s="158">
        <v>74099</v>
      </c>
      <c r="I23" s="159">
        <f>IFERROR(H23/G23-1,"-")</f>
        <v>-8.7484452544856706E-2</v>
      </c>
      <c r="J23" s="160">
        <f t="shared" ref="J23:J34" si="6">IFERROR(H23/D23-1,"-")</f>
        <v>-0.32425334002097483</v>
      </c>
      <c r="K23" s="158">
        <f t="shared" ref="K23:K33" si="7">H23-G23</f>
        <v>-7104</v>
      </c>
      <c r="L23" s="158">
        <f t="shared" ref="L23:L34" si="8">H23-D23</f>
        <v>-35556</v>
      </c>
      <c r="M23" s="159">
        <f>H23/H$8</f>
        <v>2.5710991371607952E-2</v>
      </c>
      <c r="N23" s="79"/>
    </row>
    <row r="24" spans="1:14" x14ac:dyDescent="0.25">
      <c r="A24" s="161" t="s">
        <v>103</v>
      </c>
      <c r="B24" s="162" t="s">
        <v>103</v>
      </c>
      <c r="C24" s="163">
        <v>254840</v>
      </c>
      <c r="D24" s="163">
        <v>343442</v>
      </c>
      <c r="E24" s="163">
        <v>131807</v>
      </c>
      <c r="F24" s="163">
        <v>230301</v>
      </c>
      <c r="G24" s="163">
        <v>211250</v>
      </c>
      <c r="H24" s="163">
        <v>181841</v>
      </c>
      <c r="I24" s="164">
        <f>IFERROR(H24/G24-1,"-")</f>
        <v>-0.13921420118343197</v>
      </c>
      <c r="J24" s="165">
        <f t="shared" si="6"/>
        <v>-0.47053359810390105</v>
      </c>
      <c r="K24" s="163">
        <f t="shared" si="7"/>
        <v>-29409</v>
      </c>
      <c r="L24" s="163">
        <f t="shared" si="8"/>
        <v>-161601</v>
      </c>
      <c r="M24" s="164">
        <f>H24/H$8</f>
        <v>6.3095485526182021E-2</v>
      </c>
      <c r="N24" s="79"/>
    </row>
    <row r="25" spans="1:14" x14ac:dyDescent="0.25">
      <c r="A25" s="161" t="s">
        <v>100</v>
      </c>
      <c r="B25" s="162" t="s">
        <v>100</v>
      </c>
      <c r="C25" s="163">
        <v>434637</v>
      </c>
      <c r="D25" s="163">
        <v>492446</v>
      </c>
      <c r="E25" s="163">
        <v>156053</v>
      </c>
      <c r="F25" s="163">
        <v>516895</v>
      </c>
      <c r="G25" s="163">
        <v>445674</v>
      </c>
      <c r="H25" s="163">
        <v>419433</v>
      </c>
      <c r="I25" s="164">
        <f>IFERROR(H25/G25-1,"-")</f>
        <v>-5.8879360249868729E-2</v>
      </c>
      <c r="J25" s="165">
        <f t="shared" si="6"/>
        <v>-0.14826600276984681</v>
      </c>
      <c r="K25" s="163">
        <f t="shared" si="7"/>
        <v>-26241</v>
      </c>
      <c r="L25" s="163">
        <f t="shared" si="8"/>
        <v>-73013</v>
      </c>
      <c r="M25" s="164">
        <f>H25/H$8</f>
        <v>0.14553554358314738</v>
      </c>
      <c r="N25" s="79"/>
    </row>
    <row r="26" spans="1:14" x14ac:dyDescent="0.25">
      <c r="A26" s="161"/>
      <c r="B26" s="157" t="s">
        <v>107</v>
      </c>
      <c r="C26" s="158">
        <v>951093</v>
      </c>
      <c r="D26" s="158">
        <v>951062</v>
      </c>
      <c r="E26" s="158">
        <v>99935</v>
      </c>
      <c r="F26" s="158">
        <v>923259</v>
      </c>
      <c r="G26" s="158">
        <v>1021615</v>
      </c>
      <c r="H26" s="158">
        <v>1027132</v>
      </c>
      <c r="I26" s="159">
        <f>IFERROR(H26/G26-1,"-")</f>
        <v>5.4002730970081902E-3</v>
      </c>
      <c r="J26" s="160">
        <f t="shared" si="6"/>
        <v>7.9984270215821995E-2</v>
      </c>
      <c r="K26" s="158">
        <f t="shared" si="7"/>
        <v>5517</v>
      </c>
      <c r="L26" s="158">
        <f t="shared" si="8"/>
        <v>76070</v>
      </c>
      <c r="M26" s="159">
        <f>H26/H$8</f>
        <v>0.35639592962796285</v>
      </c>
      <c r="N26" s="79"/>
    </row>
    <row r="27" spans="1:14" s="56" customFormat="1" x14ac:dyDescent="0.25">
      <c r="A27" s="161"/>
      <c r="B27" s="162" t="s">
        <v>110</v>
      </c>
      <c r="C27" s="163">
        <v>482051</v>
      </c>
      <c r="D27" s="163">
        <v>493327</v>
      </c>
      <c r="E27" s="163">
        <v>30969</v>
      </c>
      <c r="F27" s="163">
        <v>521203</v>
      </c>
      <c r="G27" s="163">
        <v>595081</v>
      </c>
      <c r="H27" s="163">
        <v>589108</v>
      </c>
      <c r="I27" s="164">
        <f t="shared" ref="I27:I34" si="9">IFERROR(H27/G27-1,"-")</f>
        <v>-1.0037289041323838E-2</v>
      </c>
      <c r="J27" s="165">
        <f t="shared" si="6"/>
        <v>0.19415316818256456</v>
      </c>
      <c r="K27" s="163">
        <f t="shared" si="7"/>
        <v>-5973</v>
      </c>
      <c r="L27" s="163">
        <f t="shared" si="8"/>
        <v>95781</v>
      </c>
      <c r="M27" s="164">
        <f t="shared" ref="M27:M34" si="10">H27/H$8</f>
        <v>0.20440965066931022</v>
      </c>
      <c r="N27" s="166"/>
    </row>
    <row r="28" spans="1:14" s="56" customFormat="1" x14ac:dyDescent="0.25">
      <c r="A28" s="161"/>
      <c r="B28" s="162" t="s">
        <v>113</v>
      </c>
      <c r="C28" s="163">
        <v>176051</v>
      </c>
      <c r="D28" s="163">
        <v>156073</v>
      </c>
      <c r="E28" s="163">
        <v>9512</v>
      </c>
      <c r="F28" s="163">
        <v>113401</v>
      </c>
      <c r="G28" s="163">
        <v>116505</v>
      </c>
      <c r="H28" s="163">
        <v>114433</v>
      </c>
      <c r="I28" s="164">
        <f t="shared" si="9"/>
        <v>-1.7784644435861141E-2</v>
      </c>
      <c r="J28" s="165">
        <f t="shared" si="6"/>
        <v>-0.26679822903384953</v>
      </c>
      <c r="K28" s="163">
        <f t="shared" si="7"/>
        <v>-2072</v>
      </c>
      <c r="L28" s="163">
        <f t="shared" si="8"/>
        <v>-41640</v>
      </c>
      <c r="M28" s="164">
        <f t="shared" si="10"/>
        <v>3.9706148202097363E-2</v>
      </c>
      <c r="N28" s="166"/>
    </row>
    <row r="29" spans="1:14" x14ac:dyDescent="0.25">
      <c r="A29" s="161"/>
      <c r="B29" s="162" t="s">
        <v>116</v>
      </c>
      <c r="C29" s="163">
        <v>25514</v>
      </c>
      <c r="D29" s="163">
        <v>27743</v>
      </c>
      <c r="E29" s="163">
        <v>6369</v>
      </c>
      <c r="F29" s="163">
        <v>31016</v>
      </c>
      <c r="G29" s="163">
        <v>38569</v>
      </c>
      <c r="H29" s="163">
        <v>23019</v>
      </c>
      <c r="I29" s="164">
        <f t="shared" si="9"/>
        <v>-0.40317353314838345</v>
      </c>
      <c r="J29" s="165">
        <f t="shared" si="6"/>
        <v>-0.17027718703817174</v>
      </c>
      <c r="K29" s="163">
        <f t="shared" si="7"/>
        <v>-15550</v>
      </c>
      <c r="L29" s="163">
        <f t="shared" si="8"/>
        <v>-4724</v>
      </c>
      <c r="M29" s="164">
        <f t="shared" si="10"/>
        <v>7.9871700074635749E-3</v>
      </c>
      <c r="N29" s="79"/>
    </row>
    <row r="30" spans="1:14" x14ac:dyDescent="0.25">
      <c r="A30" s="161"/>
      <c r="B30" s="162" t="s">
        <v>123</v>
      </c>
      <c r="C30" s="163">
        <v>40432</v>
      </c>
      <c r="D30" s="163">
        <v>39886</v>
      </c>
      <c r="E30" s="163">
        <v>1185</v>
      </c>
      <c r="F30" s="163">
        <v>49325</v>
      </c>
      <c r="G30" s="163">
        <v>46471</v>
      </c>
      <c r="H30" s="163">
        <v>46544</v>
      </c>
      <c r="I30" s="164">
        <f t="shared" si="9"/>
        <v>1.5708721568290507E-3</v>
      </c>
      <c r="J30" s="165">
        <f t="shared" si="6"/>
        <v>0.16692573835430968</v>
      </c>
      <c r="K30" s="163">
        <f t="shared" si="7"/>
        <v>73</v>
      </c>
      <c r="L30" s="163">
        <f t="shared" si="8"/>
        <v>6658</v>
      </c>
      <c r="M30" s="164">
        <f t="shared" si="10"/>
        <v>1.6149912716772432E-2</v>
      </c>
      <c r="N30" s="79"/>
    </row>
    <row r="31" spans="1:14" x14ac:dyDescent="0.25">
      <c r="A31" s="161"/>
      <c r="B31" s="162" t="s">
        <v>119</v>
      </c>
      <c r="C31" s="163">
        <v>39017</v>
      </c>
      <c r="D31" s="163">
        <v>39139</v>
      </c>
      <c r="E31" s="163">
        <v>28906</v>
      </c>
      <c r="F31" s="163">
        <v>44068</v>
      </c>
      <c r="G31" s="163">
        <v>43792</v>
      </c>
      <c r="H31" s="163">
        <v>44746</v>
      </c>
      <c r="I31" s="164">
        <f t="shared" si="9"/>
        <v>2.1784800876872401E-2</v>
      </c>
      <c r="J31" s="165">
        <f t="shared" si="6"/>
        <v>0.14325864227496865</v>
      </c>
      <c r="K31" s="163">
        <f t="shared" si="7"/>
        <v>954</v>
      </c>
      <c r="L31" s="163">
        <f t="shared" si="8"/>
        <v>5607</v>
      </c>
      <c r="M31" s="164">
        <f t="shared" si="10"/>
        <v>1.5526039756460538E-2</v>
      </c>
      <c r="N31" s="79"/>
    </row>
    <row r="32" spans="1:14" x14ac:dyDescent="0.25">
      <c r="A32" s="161"/>
      <c r="B32" s="162" t="s">
        <v>128</v>
      </c>
      <c r="C32" s="163">
        <v>7645</v>
      </c>
      <c r="D32" s="163">
        <v>6957</v>
      </c>
      <c r="E32" s="163">
        <v>1</v>
      </c>
      <c r="F32" s="163">
        <v>3488</v>
      </c>
      <c r="G32" s="163">
        <v>4749</v>
      </c>
      <c r="H32" s="163">
        <v>6214</v>
      </c>
      <c r="I32" s="164">
        <f t="shared" si="9"/>
        <v>0.30848599705201085</v>
      </c>
      <c r="J32" s="165">
        <f t="shared" si="6"/>
        <v>-0.10679890757510424</v>
      </c>
      <c r="K32" s="163">
        <f t="shared" si="7"/>
        <v>1465</v>
      </c>
      <c r="L32" s="163">
        <f t="shared" si="8"/>
        <v>-743</v>
      </c>
      <c r="M32" s="164">
        <f t="shared" si="10"/>
        <v>2.1561438127798188E-3</v>
      </c>
      <c r="N32" s="79"/>
    </row>
    <row r="33" spans="1:14" x14ac:dyDescent="0.25">
      <c r="A33" s="161" t="s">
        <v>144</v>
      </c>
      <c r="B33" s="162" t="s">
        <v>131</v>
      </c>
      <c r="C33" s="163">
        <v>4663</v>
      </c>
      <c r="D33" s="163">
        <v>4582</v>
      </c>
      <c r="E33" s="163">
        <v>110</v>
      </c>
      <c r="F33" s="163">
        <v>2693</v>
      </c>
      <c r="G33" s="163">
        <v>3027</v>
      </c>
      <c r="H33" s="163">
        <v>1246</v>
      </c>
      <c r="I33" s="164">
        <f t="shared" si="9"/>
        <v>-0.58837132474397091</v>
      </c>
      <c r="J33" s="165">
        <f t="shared" si="6"/>
        <v>-0.72806634657354863</v>
      </c>
      <c r="K33" s="163">
        <f t="shared" si="7"/>
        <v>-1781</v>
      </c>
      <c r="L33" s="163">
        <f t="shared" si="8"/>
        <v>-3336</v>
      </c>
      <c r="M33" s="164">
        <f t="shared" si="10"/>
        <v>4.3233910375340431E-4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175720</v>
      </c>
      <c r="D34" s="169">
        <f t="shared" si="11"/>
        <v>183355</v>
      </c>
      <c r="E34" s="169">
        <f t="shared" si="11"/>
        <v>22883</v>
      </c>
      <c r="F34" s="169">
        <f t="shared" si="11"/>
        <v>158065</v>
      </c>
      <c r="G34" s="169">
        <f t="shared" si="11"/>
        <v>173421</v>
      </c>
      <c r="H34" s="169">
        <f t="shared" si="11"/>
        <v>201822</v>
      </c>
      <c r="I34" s="170">
        <f t="shared" si="9"/>
        <v>0.16376909370837445</v>
      </c>
      <c r="J34" s="171">
        <f t="shared" si="6"/>
        <v>0.10071718796869455</v>
      </c>
      <c r="K34" s="169">
        <f>H34-G34</f>
        <v>28401</v>
      </c>
      <c r="L34" s="169">
        <f t="shared" si="8"/>
        <v>18467</v>
      </c>
      <c r="M34" s="170">
        <f t="shared" si="10"/>
        <v>7.0028525359325494E-2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832961</v>
      </c>
      <c r="D36" s="176">
        <v>796998</v>
      </c>
      <c r="E36" s="176">
        <v>105790</v>
      </c>
      <c r="F36" s="176">
        <v>748642</v>
      </c>
      <c r="G36" s="176">
        <v>799868</v>
      </c>
      <c r="H36" s="176">
        <v>807680</v>
      </c>
      <c r="I36" s="177">
        <f>IFERROR(H36/G36-1,"-")</f>
        <v>9.7666114908960822E-3</v>
      </c>
      <c r="J36" s="177">
        <f>IFERROR(H36/D36-1,"-")</f>
        <v>1.3402793984426564E-2</v>
      </c>
      <c r="K36" s="176">
        <f>H36-G36</f>
        <v>7812</v>
      </c>
      <c r="L36" s="176">
        <f>H36-D36</f>
        <v>10682</v>
      </c>
      <c r="M36" s="177">
        <f>H36/H$8</f>
        <v>0.28025011823398843</v>
      </c>
      <c r="N36" s="79"/>
    </row>
    <row r="37" spans="1:14" x14ac:dyDescent="0.25">
      <c r="A37" s="161" t="s">
        <v>96</v>
      </c>
      <c r="B37" s="157" t="s">
        <v>97</v>
      </c>
      <c r="C37" s="158">
        <v>72250</v>
      </c>
      <c r="D37" s="158">
        <v>44639</v>
      </c>
      <c r="E37" s="158">
        <v>30758</v>
      </c>
      <c r="F37" s="158">
        <v>45509</v>
      </c>
      <c r="G37" s="158">
        <v>54675</v>
      </c>
      <c r="H37" s="158">
        <v>51020</v>
      </c>
      <c r="I37" s="159">
        <f>IFERROR(H37/G37-1,"-")</f>
        <v>-6.6849565614997664E-2</v>
      </c>
      <c r="J37" s="160">
        <f t="shared" ref="J37:J48" si="12">IFERROR(H37/D37-1,"-")</f>
        <v>0.14294675059925188</v>
      </c>
      <c r="K37" s="158">
        <f t="shared" ref="K37:K47" si="13">H37-G37</f>
        <v>-3655</v>
      </c>
      <c r="L37" s="158">
        <f t="shared" ref="L37:L48" si="14">H37-D37</f>
        <v>6381</v>
      </c>
      <c r="M37" s="159">
        <f>H37/H$8</f>
        <v>1.7703002466692368E-2</v>
      </c>
      <c r="N37" s="79"/>
    </row>
    <row r="38" spans="1:14" x14ac:dyDescent="0.25">
      <c r="A38" s="161" t="s">
        <v>103</v>
      </c>
      <c r="B38" s="162" t="s">
        <v>103</v>
      </c>
      <c r="C38" s="163">
        <v>168725</v>
      </c>
      <c r="D38" s="163">
        <v>168921</v>
      </c>
      <c r="E38" s="163">
        <v>66491</v>
      </c>
      <c r="F38" s="163">
        <v>132386</v>
      </c>
      <c r="G38" s="163">
        <v>167419</v>
      </c>
      <c r="H38" s="163">
        <v>197752</v>
      </c>
      <c r="I38" s="164">
        <f>IFERROR(H38/G38-1,"-")</f>
        <v>0.18118015279030453</v>
      </c>
      <c r="J38" s="165">
        <f t="shared" si="12"/>
        <v>0.17067741725421937</v>
      </c>
      <c r="K38" s="163">
        <f t="shared" si="13"/>
        <v>30333</v>
      </c>
      <c r="L38" s="163">
        <f t="shared" si="14"/>
        <v>28831</v>
      </c>
      <c r="M38" s="164">
        <f>H38/H$8</f>
        <v>6.8616310148830822E-2</v>
      </c>
      <c r="N38" s="79"/>
    </row>
    <row r="39" spans="1:14" x14ac:dyDescent="0.25">
      <c r="A39" s="161" t="s">
        <v>100</v>
      </c>
      <c r="B39" s="162" t="s">
        <v>100</v>
      </c>
      <c r="C39" s="163">
        <v>379081</v>
      </c>
      <c r="D39" s="163">
        <v>316259</v>
      </c>
      <c r="E39" s="163">
        <v>108103</v>
      </c>
      <c r="F39" s="163">
        <v>275025</v>
      </c>
      <c r="G39" s="163">
        <v>283040</v>
      </c>
      <c r="H39" s="163">
        <v>241047</v>
      </c>
      <c r="I39" s="164">
        <f>IFERROR(H39/G39-1,"-")</f>
        <v>-0.14836418880723568</v>
      </c>
      <c r="J39" s="165">
        <f t="shared" si="12"/>
        <v>-0.23781773799322703</v>
      </c>
      <c r="K39" s="163">
        <f t="shared" si="13"/>
        <v>-41993</v>
      </c>
      <c r="L39" s="163">
        <f t="shared" si="14"/>
        <v>-75212</v>
      </c>
      <c r="M39" s="164">
        <f>H39/H$8</f>
        <v>8.3638879568576921E-2</v>
      </c>
      <c r="N39" s="79"/>
    </row>
    <row r="40" spans="1:14" x14ac:dyDescent="0.25">
      <c r="A40" s="161"/>
      <c r="B40" s="157" t="s">
        <v>107</v>
      </c>
      <c r="C40" s="158">
        <v>760711</v>
      </c>
      <c r="D40" s="158">
        <v>752359</v>
      </c>
      <c r="E40" s="158">
        <v>75032</v>
      </c>
      <c r="F40" s="158">
        <v>703133</v>
      </c>
      <c r="G40" s="158">
        <v>745193</v>
      </c>
      <c r="H40" s="158">
        <v>756660</v>
      </c>
      <c r="I40" s="159">
        <f>IFERROR(H40/G40-1,"-")</f>
        <v>1.5387959897637193E-2</v>
      </c>
      <c r="J40" s="160">
        <f t="shared" si="12"/>
        <v>5.7166857843131691E-3</v>
      </c>
      <c r="K40" s="158">
        <f t="shared" si="13"/>
        <v>11467</v>
      </c>
      <c r="L40" s="158">
        <f t="shared" si="14"/>
        <v>4301</v>
      </c>
      <c r="M40" s="159">
        <f>H40/H$8</f>
        <v>0.26254711576729606</v>
      </c>
      <c r="N40" s="79"/>
    </row>
    <row r="41" spans="1:14" s="56" customFormat="1" x14ac:dyDescent="0.25">
      <c r="A41" s="161"/>
      <c r="B41" s="162" t="s">
        <v>110</v>
      </c>
      <c r="C41" s="163">
        <v>451780</v>
      </c>
      <c r="D41" s="163">
        <v>483251</v>
      </c>
      <c r="E41" s="163">
        <v>30652</v>
      </c>
      <c r="F41" s="163">
        <v>420455</v>
      </c>
      <c r="G41" s="163">
        <v>441166</v>
      </c>
      <c r="H41" s="163">
        <v>457809</v>
      </c>
      <c r="I41" s="164">
        <f t="shared" ref="I41:I48" si="15">IFERROR(H41/G41-1,"-")</f>
        <v>3.7725028674013839E-2</v>
      </c>
      <c r="J41" s="165">
        <f t="shared" si="12"/>
        <v>-5.264758893411503E-2</v>
      </c>
      <c r="K41" s="163">
        <f t="shared" si="13"/>
        <v>16643</v>
      </c>
      <c r="L41" s="163">
        <f t="shared" si="14"/>
        <v>-25442</v>
      </c>
      <c r="M41" s="164">
        <f t="shared" ref="M41:M48" si="16">H41/H$8</f>
        <v>0.15885131039345288</v>
      </c>
      <c r="N41" s="166"/>
    </row>
    <row r="42" spans="1:14" s="56" customFormat="1" x14ac:dyDescent="0.25">
      <c r="A42" s="161"/>
      <c r="B42" s="162" t="s">
        <v>113</v>
      </c>
      <c r="C42" s="163">
        <v>49578</v>
      </c>
      <c r="D42" s="163">
        <v>34634</v>
      </c>
      <c r="E42" s="163">
        <v>2711</v>
      </c>
      <c r="F42" s="163">
        <v>20951</v>
      </c>
      <c r="G42" s="163">
        <v>27751</v>
      </c>
      <c r="H42" s="163">
        <v>23085</v>
      </c>
      <c r="I42" s="164">
        <f t="shared" si="15"/>
        <v>-0.16813808511404993</v>
      </c>
      <c r="J42" s="165">
        <f t="shared" si="12"/>
        <v>-0.33345845123289253</v>
      </c>
      <c r="K42" s="163">
        <f t="shared" si="13"/>
        <v>-4666</v>
      </c>
      <c r="L42" s="163">
        <f t="shared" si="14"/>
        <v>-11549</v>
      </c>
      <c r="M42" s="164">
        <f t="shared" si="16"/>
        <v>8.0100707946607862E-3</v>
      </c>
      <c r="N42" s="166"/>
    </row>
    <row r="43" spans="1:14" x14ac:dyDescent="0.25">
      <c r="A43" s="161"/>
      <c r="B43" s="162" t="s">
        <v>116</v>
      </c>
      <c r="C43" s="163">
        <v>10679</v>
      </c>
      <c r="D43" s="163">
        <v>12071</v>
      </c>
      <c r="E43" s="163">
        <v>2424</v>
      </c>
      <c r="F43" s="163">
        <v>15077</v>
      </c>
      <c r="G43" s="163">
        <v>19988</v>
      </c>
      <c r="H43" s="163">
        <v>18074</v>
      </c>
      <c r="I43" s="164">
        <f t="shared" si="15"/>
        <v>-9.5757454472683579E-2</v>
      </c>
      <c r="J43" s="165">
        <f t="shared" si="12"/>
        <v>0.49730759671941005</v>
      </c>
      <c r="K43" s="163">
        <f t="shared" si="13"/>
        <v>-1914</v>
      </c>
      <c r="L43" s="163">
        <f t="shared" si="14"/>
        <v>6003</v>
      </c>
      <c r="M43" s="164">
        <f t="shared" si="16"/>
        <v>6.2713458757937641E-3</v>
      </c>
      <c r="N43" s="79"/>
    </row>
    <row r="44" spans="1:14" x14ac:dyDescent="0.25">
      <c r="A44" s="161"/>
      <c r="B44" s="162" t="s">
        <v>123</v>
      </c>
      <c r="C44" s="163">
        <v>42822</v>
      </c>
      <c r="D44" s="163">
        <v>36804</v>
      </c>
      <c r="E44" s="163">
        <v>592</v>
      </c>
      <c r="F44" s="163">
        <v>48135</v>
      </c>
      <c r="G44" s="163">
        <v>45100</v>
      </c>
      <c r="H44" s="163">
        <v>42045</v>
      </c>
      <c r="I44" s="164">
        <f t="shared" si="15"/>
        <v>-6.7738359201773846E-2</v>
      </c>
      <c r="J44" s="165">
        <f t="shared" si="12"/>
        <v>0.14240299967394843</v>
      </c>
      <c r="K44" s="163">
        <f t="shared" si="13"/>
        <v>-3055</v>
      </c>
      <c r="L44" s="163">
        <f t="shared" si="14"/>
        <v>5241</v>
      </c>
      <c r="M44" s="164">
        <f t="shared" si="16"/>
        <v>1.4588842389495895E-2</v>
      </c>
      <c r="N44" s="79"/>
    </row>
    <row r="45" spans="1:14" x14ac:dyDescent="0.25">
      <c r="A45" s="161"/>
      <c r="B45" s="162" t="s">
        <v>119</v>
      </c>
      <c r="C45" s="163">
        <v>28161</v>
      </c>
      <c r="D45" s="163">
        <v>31071</v>
      </c>
      <c r="E45" s="163">
        <v>17306</v>
      </c>
      <c r="F45" s="163">
        <v>28789</v>
      </c>
      <c r="G45" s="163">
        <v>33205</v>
      </c>
      <c r="H45" s="163">
        <v>26955</v>
      </c>
      <c r="I45" s="164">
        <f t="shared" si="15"/>
        <v>-0.18822466496009638</v>
      </c>
      <c r="J45" s="165">
        <f t="shared" si="12"/>
        <v>-0.13247079270058892</v>
      </c>
      <c r="K45" s="163">
        <f t="shared" si="13"/>
        <v>-6250</v>
      </c>
      <c r="L45" s="163">
        <f t="shared" si="14"/>
        <v>-4116</v>
      </c>
      <c r="M45" s="164">
        <f t="shared" si="16"/>
        <v>9.35288968031542E-3</v>
      </c>
      <c r="N45" s="79"/>
    </row>
    <row r="46" spans="1:14" x14ac:dyDescent="0.25">
      <c r="A46" s="161"/>
      <c r="B46" s="162" t="s">
        <v>128</v>
      </c>
      <c r="C46" s="163">
        <v>3759</v>
      </c>
      <c r="D46" s="163">
        <v>5452</v>
      </c>
      <c r="E46" s="163">
        <v>22</v>
      </c>
      <c r="F46" s="163">
        <v>4878</v>
      </c>
      <c r="G46" s="163">
        <v>3511</v>
      </c>
      <c r="H46" s="163">
        <v>4211</v>
      </c>
      <c r="I46" s="164">
        <f t="shared" si="15"/>
        <v>0.19937339789233843</v>
      </c>
      <c r="J46" s="165">
        <f t="shared" si="12"/>
        <v>-0.22762289068231845</v>
      </c>
      <c r="K46" s="163">
        <f t="shared" si="13"/>
        <v>700</v>
      </c>
      <c r="L46" s="163">
        <f t="shared" si="14"/>
        <v>-1241</v>
      </c>
      <c r="M46" s="164">
        <f t="shared" si="16"/>
        <v>1.4611396195068906E-3</v>
      </c>
      <c r="N46" s="79"/>
    </row>
    <row r="47" spans="1:14" x14ac:dyDescent="0.25">
      <c r="A47" s="161" t="s">
        <v>144</v>
      </c>
      <c r="B47" s="162" t="s">
        <v>131</v>
      </c>
      <c r="C47" s="163">
        <v>4016</v>
      </c>
      <c r="D47" s="163">
        <v>3446</v>
      </c>
      <c r="E47" s="163">
        <v>200</v>
      </c>
      <c r="F47" s="163">
        <v>881</v>
      </c>
      <c r="G47" s="163">
        <v>2697</v>
      </c>
      <c r="H47" s="163">
        <v>805</v>
      </c>
      <c r="I47" s="164">
        <f t="shared" si="15"/>
        <v>-0.7015202076381164</v>
      </c>
      <c r="J47" s="165">
        <f t="shared" si="12"/>
        <v>-0.76639582124201977</v>
      </c>
      <c r="K47" s="163">
        <f t="shared" si="13"/>
        <v>-1892</v>
      </c>
      <c r="L47" s="163">
        <f t="shared" si="14"/>
        <v>-2641</v>
      </c>
      <c r="M47" s="164">
        <f t="shared" si="16"/>
        <v>2.79320207481132E-4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169916</v>
      </c>
      <c r="D48" s="169">
        <f t="shared" si="17"/>
        <v>145630</v>
      </c>
      <c r="E48" s="169">
        <f t="shared" si="17"/>
        <v>21125</v>
      </c>
      <c r="F48" s="169">
        <f t="shared" si="17"/>
        <v>163967</v>
      </c>
      <c r="G48" s="169">
        <f t="shared" si="17"/>
        <v>171775</v>
      </c>
      <c r="H48" s="169">
        <f t="shared" si="17"/>
        <v>183676</v>
      </c>
      <c r="I48" s="170">
        <f t="shared" si="15"/>
        <v>6.9282491631494691E-2</v>
      </c>
      <c r="J48" s="171">
        <f t="shared" si="12"/>
        <v>0.26125111584151628</v>
      </c>
      <c r="K48" s="169">
        <f>H48-G48</f>
        <v>11901</v>
      </c>
      <c r="L48" s="169">
        <f t="shared" si="14"/>
        <v>38046</v>
      </c>
      <c r="M48" s="170">
        <f t="shared" si="16"/>
        <v>6.3732196806589314E-2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19773</v>
      </c>
      <c r="D50" s="176">
        <v>20450</v>
      </c>
      <c r="E50" s="176">
        <v>1029</v>
      </c>
      <c r="F50" s="176">
        <v>13618</v>
      </c>
      <c r="G50" s="176">
        <v>13736</v>
      </c>
      <c r="H50" s="176">
        <v>17692</v>
      </c>
      <c r="I50" s="177">
        <f>IFERROR(H50/G50-1,"-")</f>
        <v>0.28800232964472916</v>
      </c>
      <c r="J50" s="177">
        <f>IFERROR(H50/D50-1,"-")</f>
        <v>-0.13486552567237164</v>
      </c>
      <c r="K50" s="176">
        <f>H50-G50</f>
        <v>3956</v>
      </c>
      <c r="L50" s="176">
        <f>H50-D50</f>
        <v>-2758</v>
      </c>
      <c r="M50" s="177">
        <f>H50/H$8</f>
        <v>6.1387988953493008E-3</v>
      </c>
      <c r="N50" s="79"/>
    </row>
    <row r="51" spans="1:14" x14ac:dyDescent="0.25">
      <c r="A51" s="161" t="s">
        <v>96</v>
      </c>
      <c r="B51" s="157" t="s">
        <v>97</v>
      </c>
      <c r="C51" s="158">
        <v>3070</v>
      </c>
      <c r="D51" s="158">
        <v>4209</v>
      </c>
      <c r="E51" s="158">
        <v>485</v>
      </c>
      <c r="F51" s="158">
        <v>1825</v>
      </c>
      <c r="G51" s="158">
        <v>3190</v>
      </c>
      <c r="H51" s="158">
        <v>2770</v>
      </c>
      <c r="I51" s="159">
        <f>IFERROR(H51/G51-1,"-")</f>
        <v>-0.13166144200626961</v>
      </c>
      <c r="J51" s="160">
        <f t="shared" ref="J51:J62" si="18">IFERROR(H51/D51-1,"-")</f>
        <v>-0.34188643383226425</v>
      </c>
      <c r="K51" s="158">
        <f t="shared" ref="K51:K61" si="19">H51-G51</f>
        <v>-420</v>
      </c>
      <c r="L51" s="158">
        <f t="shared" ref="L51:L62" si="20">H51-D51</f>
        <v>-1439</v>
      </c>
      <c r="M51" s="159">
        <f>H51/H$8</f>
        <v>9.6113909903445421E-4</v>
      </c>
      <c r="N51" s="79"/>
    </row>
    <row r="52" spans="1:14" x14ac:dyDescent="0.25">
      <c r="A52" s="161" t="s">
        <v>103</v>
      </c>
      <c r="B52" s="162" t="s">
        <v>103</v>
      </c>
      <c r="C52" s="163">
        <v>15466</v>
      </c>
      <c r="D52" s="163">
        <v>10908</v>
      </c>
      <c r="E52" s="163">
        <v>4149</v>
      </c>
      <c r="F52" s="163">
        <v>4038</v>
      </c>
      <c r="G52" s="163">
        <v>21028</v>
      </c>
      <c r="H52" s="163">
        <v>11806</v>
      </c>
      <c r="I52" s="164">
        <f>IFERROR(H52/G52-1,"-")</f>
        <v>-0.43855811299220082</v>
      </c>
      <c r="J52" s="165">
        <f t="shared" si="18"/>
        <v>8.2324899156582365E-2</v>
      </c>
      <c r="K52" s="163">
        <f t="shared" si="19"/>
        <v>-9222</v>
      </c>
      <c r="L52" s="163">
        <f t="shared" si="20"/>
        <v>898</v>
      </c>
      <c r="M52" s="164">
        <f>H52/H$8</f>
        <v>4.0964650553071361E-3</v>
      </c>
      <c r="N52" s="79"/>
    </row>
    <row r="53" spans="1:14" x14ac:dyDescent="0.25">
      <c r="A53" s="161" t="s">
        <v>100</v>
      </c>
      <c r="B53" s="162" t="s">
        <v>100</v>
      </c>
      <c r="C53" s="163">
        <v>11534</v>
      </c>
      <c r="D53" s="163">
        <v>13487</v>
      </c>
      <c r="E53" s="163">
        <v>1733</v>
      </c>
      <c r="F53" s="163">
        <v>9189</v>
      </c>
      <c r="G53" s="163">
        <v>10442</v>
      </c>
      <c r="H53" s="163">
        <v>9081</v>
      </c>
      <c r="I53" s="164">
        <f>IFERROR(H53/G53-1,"-")</f>
        <v>-0.1303390155142693</v>
      </c>
      <c r="J53" s="165">
        <f t="shared" si="18"/>
        <v>-0.32668495588344326</v>
      </c>
      <c r="K53" s="163">
        <f t="shared" si="19"/>
        <v>-1361</v>
      </c>
      <c r="L53" s="163">
        <f t="shared" si="20"/>
        <v>-4406</v>
      </c>
      <c r="M53" s="164">
        <f>H53/H$8</f>
        <v>3.150940129361689E-3</v>
      </c>
      <c r="N53" s="79"/>
    </row>
    <row r="54" spans="1:14" x14ac:dyDescent="0.25">
      <c r="A54" s="161"/>
      <c r="B54" s="157" t="s">
        <v>107</v>
      </c>
      <c r="C54" s="158">
        <v>16703</v>
      </c>
      <c r="D54" s="158">
        <v>16241</v>
      </c>
      <c r="E54" s="158">
        <v>544</v>
      </c>
      <c r="F54" s="158">
        <v>11793</v>
      </c>
      <c r="G54" s="158">
        <v>10546</v>
      </c>
      <c r="H54" s="158">
        <v>14922</v>
      </c>
      <c r="I54" s="159">
        <f>IFERROR(H54/G54-1,"-")</f>
        <v>0.41494405461786465</v>
      </c>
      <c r="J54" s="160">
        <f t="shared" si="18"/>
        <v>-8.1214210947601728E-2</v>
      </c>
      <c r="K54" s="158">
        <f t="shared" si="19"/>
        <v>4376</v>
      </c>
      <c r="L54" s="158">
        <f t="shared" si="20"/>
        <v>-1319</v>
      </c>
      <c r="M54" s="159">
        <f>H54/H$8</f>
        <v>5.1776597963148468E-3</v>
      </c>
      <c r="N54" s="79"/>
    </row>
    <row r="55" spans="1:14" s="56" customFormat="1" x14ac:dyDescent="0.25">
      <c r="A55" s="161"/>
      <c r="B55" s="162" t="s">
        <v>110</v>
      </c>
      <c r="C55" s="163">
        <v>6679</v>
      </c>
      <c r="D55" s="163">
        <v>7130</v>
      </c>
      <c r="E55" s="163">
        <v>119</v>
      </c>
      <c r="F55" s="163">
        <v>5315</v>
      </c>
      <c r="G55" s="163">
        <v>5343</v>
      </c>
      <c r="H55" s="163">
        <v>6777</v>
      </c>
      <c r="I55" s="164">
        <f t="shared" ref="I55:I62" si="21">IFERROR(H55/G55-1,"-")</f>
        <v>0.26838854576080862</v>
      </c>
      <c r="J55" s="165">
        <f t="shared" si="18"/>
        <v>-4.9509116409537146E-2</v>
      </c>
      <c r="K55" s="163">
        <f t="shared" si="19"/>
        <v>1434</v>
      </c>
      <c r="L55" s="163">
        <f t="shared" si="20"/>
        <v>-353</v>
      </c>
      <c r="M55" s="164">
        <f t="shared" ref="M55:M62" si="22">H55/H$8</f>
        <v>2.3514944672045112E-3</v>
      </c>
      <c r="N55" s="166"/>
    </row>
    <row r="56" spans="1:14" s="56" customFormat="1" x14ac:dyDescent="0.25">
      <c r="A56" s="161"/>
      <c r="B56" s="162" t="s">
        <v>113</v>
      </c>
      <c r="C56" s="163">
        <v>5906</v>
      </c>
      <c r="D56" s="163">
        <v>5370</v>
      </c>
      <c r="E56" s="163">
        <v>221</v>
      </c>
      <c r="F56" s="163">
        <v>2011</v>
      </c>
      <c r="G56" s="163">
        <v>2284</v>
      </c>
      <c r="H56" s="163">
        <v>2496</v>
      </c>
      <c r="I56" s="164">
        <f t="shared" si="21"/>
        <v>9.2819614711033172E-2</v>
      </c>
      <c r="J56" s="165">
        <f t="shared" si="18"/>
        <v>-0.53519553072625703</v>
      </c>
      <c r="K56" s="163">
        <f t="shared" si="19"/>
        <v>212</v>
      </c>
      <c r="L56" s="163">
        <f t="shared" si="20"/>
        <v>-2874</v>
      </c>
      <c r="M56" s="164">
        <f t="shared" si="22"/>
        <v>8.6606613400360929E-4</v>
      </c>
      <c r="N56" s="166"/>
    </row>
    <row r="57" spans="1:14" x14ac:dyDescent="0.25">
      <c r="A57" s="161"/>
      <c r="B57" s="162" t="s">
        <v>116</v>
      </c>
      <c r="C57" s="163">
        <v>361</v>
      </c>
      <c r="D57" s="163">
        <v>321</v>
      </c>
      <c r="E57" s="163">
        <v>58</v>
      </c>
      <c r="F57" s="163">
        <v>658</v>
      </c>
      <c r="G57" s="163">
        <v>379</v>
      </c>
      <c r="H57" s="163">
        <v>1070</v>
      </c>
      <c r="I57" s="164">
        <f t="shared" si="21"/>
        <v>1.8232189973614776</v>
      </c>
      <c r="J57" s="165">
        <f t="shared" si="18"/>
        <v>2.3333333333333335</v>
      </c>
      <c r="K57" s="163">
        <f t="shared" si="19"/>
        <v>691</v>
      </c>
      <c r="L57" s="163">
        <f t="shared" si="20"/>
        <v>749</v>
      </c>
      <c r="M57" s="164">
        <f t="shared" si="22"/>
        <v>3.7127033789417546E-4</v>
      </c>
      <c r="N57" s="79"/>
    </row>
    <row r="58" spans="1:14" x14ac:dyDescent="0.25">
      <c r="A58" s="161"/>
      <c r="B58" s="162" t="s">
        <v>123</v>
      </c>
      <c r="C58" s="163">
        <v>177</v>
      </c>
      <c r="D58" s="163">
        <v>152</v>
      </c>
      <c r="E58" s="163">
        <v>0</v>
      </c>
      <c r="F58" s="163">
        <v>101</v>
      </c>
      <c r="G58" s="163">
        <v>141</v>
      </c>
      <c r="H58" s="163">
        <v>436</v>
      </c>
      <c r="I58" s="164">
        <f t="shared" si="21"/>
        <v>2.0921985815602837</v>
      </c>
      <c r="J58" s="165">
        <f t="shared" si="18"/>
        <v>1.8684210526315788</v>
      </c>
      <c r="K58" s="163">
        <f t="shared" si="19"/>
        <v>295</v>
      </c>
      <c r="L58" s="163">
        <f t="shared" si="20"/>
        <v>284</v>
      </c>
      <c r="M58" s="164">
        <f t="shared" si="22"/>
        <v>1.512839881512715E-4</v>
      </c>
      <c r="N58" s="79"/>
    </row>
    <row r="59" spans="1:14" x14ac:dyDescent="0.25">
      <c r="A59" s="161"/>
      <c r="B59" s="162" t="s">
        <v>119</v>
      </c>
      <c r="C59" s="163">
        <v>395</v>
      </c>
      <c r="D59" s="163">
        <v>327</v>
      </c>
      <c r="E59" s="163">
        <v>10</v>
      </c>
      <c r="F59" s="163">
        <v>194</v>
      </c>
      <c r="G59" s="163">
        <v>55</v>
      </c>
      <c r="H59" s="163">
        <v>464</v>
      </c>
      <c r="I59" s="164">
        <f t="shared" si="21"/>
        <v>7.4363636363636356</v>
      </c>
      <c r="J59" s="165">
        <f t="shared" si="18"/>
        <v>0.41896024464831805</v>
      </c>
      <c r="K59" s="163">
        <f t="shared" si="19"/>
        <v>409</v>
      </c>
      <c r="L59" s="163">
        <f t="shared" si="20"/>
        <v>137</v>
      </c>
      <c r="M59" s="164">
        <f t="shared" si="22"/>
        <v>1.6099947362887608E-4</v>
      </c>
      <c r="N59" s="79"/>
    </row>
    <row r="60" spans="1:14" x14ac:dyDescent="0.25">
      <c r="A60" s="161"/>
      <c r="B60" s="162" t="s">
        <v>128</v>
      </c>
      <c r="C60" s="163">
        <v>50</v>
      </c>
      <c r="D60" s="163">
        <v>12</v>
      </c>
      <c r="E60" s="163">
        <v>0</v>
      </c>
      <c r="F60" s="163">
        <v>13</v>
      </c>
      <c r="G60" s="163">
        <v>28</v>
      </c>
      <c r="H60" s="163">
        <v>10</v>
      </c>
      <c r="I60" s="164">
        <f t="shared" si="21"/>
        <v>-0.64285714285714279</v>
      </c>
      <c r="J60" s="165">
        <f t="shared" si="18"/>
        <v>-0.16666666666666663</v>
      </c>
      <c r="K60" s="163">
        <f t="shared" si="19"/>
        <v>-18</v>
      </c>
      <c r="L60" s="163">
        <f t="shared" si="20"/>
        <v>-2</v>
      </c>
      <c r="M60" s="164">
        <f t="shared" si="22"/>
        <v>3.4698162420016399E-6</v>
      </c>
      <c r="N60" s="79"/>
    </row>
    <row r="61" spans="1:14" x14ac:dyDescent="0.25">
      <c r="A61" s="161" t="s">
        <v>144</v>
      </c>
      <c r="B61" s="162" t="s">
        <v>131</v>
      </c>
      <c r="C61" s="163">
        <v>23</v>
      </c>
      <c r="D61" s="163">
        <v>20</v>
      </c>
      <c r="E61" s="163">
        <v>0</v>
      </c>
      <c r="F61" s="163">
        <v>0</v>
      </c>
      <c r="G61" s="163">
        <v>0</v>
      </c>
      <c r="H61" s="163">
        <v>9</v>
      </c>
      <c r="I61" s="164" t="str">
        <f t="shared" si="21"/>
        <v>-</v>
      </c>
      <c r="J61" s="165">
        <f t="shared" si="18"/>
        <v>-0.55000000000000004</v>
      </c>
      <c r="K61" s="163">
        <f t="shared" si="19"/>
        <v>9</v>
      </c>
      <c r="L61" s="163">
        <f t="shared" si="20"/>
        <v>-11</v>
      </c>
      <c r="M61" s="164">
        <f t="shared" si="22"/>
        <v>3.1228346178014758E-6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3112</v>
      </c>
      <c r="D62" s="169">
        <f t="shared" si="23"/>
        <v>2909</v>
      </c>
      <c r="E62" s="169">
        <f t="shared" si="23"/>
        <v>136</v>
      </c>
      <c r="F62" s="169">
        <f t="shared" si="23"/>
        <v>3501</v>
      </c>
      <c r="G62" s="169">
        <f t="shared" si="23"/>
        <v>2316</v>
      </c>
      <c r="H62" s="169">
        <f t="shared" si="23"/>
        <v>3660</v>
      </c>
      <c r="I62" s="170">
        <f t="shared" si="21"/>
        <v>0.58031088082901561</v>
      </c>
      <c r="J62" s="171">
        <f t="shared" si="18"/>
        <v>0.2581643176349262</v>
      </c>
      <c r="K62" s="169">
        <f>H62-G62</f>
        <v>1344</v>
      </c>
      <c r="L62" s="169">
        <f t="shared" si="20"/>
        <v>751</v>
      </c>
      <c r="M62" s="170">
        <f t="shared" si="22"/>
        <v>1.2699527445726002E-3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63149</v>
      </c>
      <c r="D64" s="176">
        <v>67472</v>
      </c>
      <c r="E64" s="176">
        <v>21185</v>
      </c>
      <c r="F64" s="176">
        <v>74490</v>
      </c>
      <c r="G64" s="176">
        <v>66924</v>
      </c>
      <c r="H64" s="176">
        <v>81749</v>
      </c>
      <c r="I64" s="177">
        <f>IFERROR(H64/G64-1,"-")</f>
        <v>0.22151993305839457</v>
      </c>
      <c r="J64" s="177">
        <f>IFERROR(H64/D64-1,"-")</f>
        <v>0.21159888546359973</v>
      </c>
      <c r="K64" s="176">
        <f>H64-G64</f>
        <v>14825</v>
      </c>
      <c r="L64" s="176">
        <f>H64-D64</f>
        <v>14277</v>
      </c>
      <c r="M64" s="177">
        <f>H64/H$8</f>
        <v>2.8365400796739205E-2</v>
      </c>
      <c r="N64" s="79"/>
    </row>
    <row r="65" spans="1:14" x14ac:dyDescent="0.25">
      <c r="A65" s="161" t="s">
        <v>96</v>
      </c>
      <c r="B65" s="157" t="s">
        <v>97</v>
      </c>
      <c r="C65" s="158">
        <v>15864</v>
      </c>
      <c r="D65" s="158">
        <v>21559</v>
      </c>
      <c r="E65" s="158">
        <v>15978</v>
      </c>
      <c r="F65" s="158">
        <v>6718</v>
      </c>
      <c r="G65" s="158">
        <v>28344</v>
      </c>
      <c r="H65" s="158">
        <v>26145</v>
      </c>
      <c r="I65" s="159">
        <f>IFERROR(H65/G65-1,"-")</f>
        <v>-7.7582557154953435E-2</v>
      </c>
      <c r="J65" s="160">
        <f t="shared" ref="J65:J76" si="24">IFERROR(H65/D65-1,"-")</f>
        <v>0.21271858620529716</v>
      </c>
      <c r="K65" s="158">
        <f t="shared" ref="K65:K75" si="25">H65-G65</f>
        <v>-2199</v>
      </c>
      <c r="L65" s="158">
        <f t="shared" ref="L65:L76" si="26">H65-D65</f>
        <v>4586</v>
      </c>
      <c r="M65" s="159">
        <f>H65/H$8</f>
        <v>9.0718345647132874E-3</v>
      </c>
      <c r="N65" s="79"/>
    </row>
    <row r="66" spans="1:14" x14ac:dyDescent="0.25">
      <c r="A66" s="161" t="s">
        <v>103</v>
      </c>
      <c r="B66" s="162" t="s">
        <v>103</v>
      </c>
      <c r="C66" s="163">
        <v>60393</v>
      </c>
      <c r="D66" s="163">
        <v>55767</v>
      </c>
      <c r="E66" s="163">
        <v>17826</v>
      </c>
      <c r="F66" s="163">
        <v>70658</v>
      </c>
      <c r="G66" s="163">
        <v>80295</v>
      </c>
      <c r="H66" s="163">
        <v>103269</v>
      </c>
      <c r="I66" s="164">
        <f>IFERROR(H66/G66-1,"-")</f>
        <v>0.28611993274799175</v>
      </c>
      <c r="J66" s="165">
        <f t="shared" si="24"/>
        <v>0.85179407176287047</v>
      </c>
      <c r="K66" s="163">
        <f t="shared" si="25"/>
        <v>22974</v>
      </c>
      <c r="L66" s="163">
        <f t="shared" si="26"/>
        <v>47502</v>
      </c>
      <c r="M66" s="164">
        <f>H66/H$8</f>
        <v>3.5832445349526731E-2</v>
      </c>
      <c r="N66" s="79"/>
    </row>
    <row r="67" spans="1:14" x14ac:dyDescent="0.25">
      <c r="A67" s="161" t="s">
        <v>100</v>
      </c>
      <c r="B67" s="162" t="s">
        <v>100</v>
      </c>
      <c r="C67" s="163">
        <v>59559</v>
      </c>
      <c r="D67" s="163">
        <v>72540</v>
      </c>
      <c r="E67" s="163">
        <v>39063</v>
      </c>
      <c r="F67" s="163">
        <v>35192</v>
      </c>
      <c r="G67" s="163">
        <v>60205</v>
      </c>
      <c r="H67" s="163">
        <v>103680</v>
      </c>
      <c r="I67" s="164">
        <f>IFERROR(H67/G67-1,"-")</f>
        <v>0.72211610331367826</v>
      </c>
      <c r="J67" s="165">
        <f t="shared" si="24"/>
        <v>0.42928039702233245</v>
      </c>
      <c r="K67" s="163">
        <f t="shared" si="25"/>
        <v>43475</v>
      </c>
      <c r="L67" s="163">
        <f t="shared" si="26"/>
        <v>31140</v>
      </c>
      <c r="M67" s="164">
        <f>H67/H$8</f>
        <v>3.5975054797073004E-2</v>
      </c>
      <c r="N67" s="79"/>
    </row>
    <row r="68" spans="1:14" x14ac:dyDescent="0.25">
      <c r="A68" s="161"/>
      <c r="B68" s="157" t="s">
        <v>107</v>
      </c>
      <c r="C68" s="158">
        <v>47285</v>
      </c>
      <c r="D68" s="158">
        <v>45913</v>
      </c>
      <c r="E68" s="158">
        <v>5207</v>
      </c>
      <c r="F68" s="158">
        <v>67772</v>
      </c>
      <c r="G68" s="158">
        <v>38580</v>
      </c>
      <c r="H68" s="158">
        <v>55604</v>
      </c>
      <c r="I68" s="159">
        <f>IFERROR(H68/G68-1,"-")</f>
        <v>0.44126490409538621</v>
      </c>
      <c r="J68" s="160">
        <f t="shared" si="24"/>
        <v>0.21107311654651184</v>
      </c>
      <c r="K68" s="158">
        <f t="shared" si="25"/>
        <v>17024</v>
      </c>
      <c r="L68" s="158">
        <f t="shared" si="26"/>
        <v>9691</v>
      </c>
      <c r="M68" s="159">
        <f>H68/H$8</f>
        <v>1.9293566232025917E-2</v>
      </c>
      <c r="N68" s="79"/>
    </row>
    <row r="69" spans="1:14" s="56" customFormat="1" x14ac:dyDescent="0.25">
      <c r="A69" s="161"/>
      <c r="B69" s="162" t="s">
        <v>110</v>
      </c>
      <c r="C69" s="163">
        <v>18917</v>
      </c>
      <c r="D69" s="163">
        <v>16492</v>
      </c>
      <c r="E69" s="163">
        <v>1405</v>
      </c>
      <c r="F69" s="163">
        <v>31051</v>
      </c>
      <c r="G69" s="163">
        <v>16616</v>
      </c>
      <c r="H69" s="163">
        <v>28214</v>
      </c>
      <c r="I69" s="164">
        <f t="shared" ref="I69:I76" si="27">IFERROR(H69/G69-1,"-")</f>
        <v>0.69800192585459797</v>
      </c>
      <c r="J69" s="165">
        <f t="shared" si="24"/>
        <v>0.71076885762794073</v>
      </c>
      <c r="K69" s="163">
        <f t="shared" si="25"/>
        <v>11598</v>
      </c>
      <c r="L69" s="163">
        <f t="shared" si="26"/>
        <v>11722</v>
      </c>
      <c r="M69" s="164">
        <f t="shared" ref="M69:M76" si="28">H69/H$8</f>
        <v>9.7897395451834266E-3</v>
      </c>
      <c r="N69" s="166"/>
    </row>
    <row r="70" spans="1:14" s="56" customFormat="1" x14ac:dyDescent="0.25">
      <c r="A70" s="161"/>
      <c r="B70" s="162" t="s">
        <v>113</v>
      </c>
      <c r="C70" s="163">
        <v>10979</v>
      </c>
      <c r="D70" s="163">
        <v>9196</v>
      </c>
      <c r="E70" s="163">
        <v>829</v>
      </c>
      <c r="F70" s="163">
        <v>2175</v>
      </c>
      <c r="G70" s="163">
        <v>3872</v>
      </c>
      <c r="H70" s="163">
        <v>3058</v>
      </c>
      <c r="I70" s="164">
        <f t="shared" si="27"/>
        <v>-0.21022727272727271</v>
      </c>
      <c r="J70" s="165">
        <f t="shared" si="24"/>
        <v>-0.66746411483253587</v>
      </c>
      <c r="K70" s="163">
        <f t="shared" si="25"/>
        <v>-814</v>
      </c>
      <c r="L70" s="163">
        <f t="shared" si="26"/>
        <v>-6138</v>
      </c>
      <c r="M70" s="164">
        <f t="shared" si="28"/>
        <v>1.0610698068041014E-3</v>
      </c>
      <c r="N70" s="166"/>
    </row>
    <row r="71" spans="1:14" x14ac:dyDescent="0.25">
      <c r="A71" s="161"/>
      <c r="B71" s="162" t="s">
        <v>116</v>
      </c>
      <c r="C71" s="163">
        <v>2349</v>
      </c>
      <c r="D71" s="163">
        <v>4889</v>
      </c>
      <c r="E71" s="163">
        <v>694</v>
      </c>
      <c r="F71" s="163">
        <v>10452</v>
      </c>
      <c r="G71" s="163">
        <v>2122</v>
      </c>
      <c r="H71" s="163">
        <v>3768</v>
      </c>
      <c r="I71" s="164">
        <f t="shared" si="27"/>
        <v>0.7756833176248823</v>
      </c>
      <c r="J71" s="165">
        <f t="shared" si="24"/>
        <v>-0.22929024340355897</v>
      </c>
      <c r="K71" s="163">
        <f t="shared" si="25"/>
        <v>1646</v>
      </c>
      <c r="L71" s="163">
        <f t="shared" si="26"/>
        <v>-1121</v>
      </c>
      <c r="M71" s="164">
        <f t="shared" si="28"/>
        <v>1.3074267599862178E-3</v>
      </c>
      <c r="N71" s="79"/>
    </row>
    <row r="72" spans="1:14" x14ac:dyDescent="0.25">
      <c r="A72" s="161"/>
      <c r="B72" s="162" t="s">
        <v>123</v>
      </c>
      <c r="C72" s="163">
        <v>1251</v>
      </c>
      <c r="D72" s="163">
        <v>405</v>
      </c>
      <c r="E72" s="163">
        <v>23</v>
      </c>
      <c r="F72" s="163">
        <v>1098</v>
      </c>
      <c r="G72" s="163">
        <v>1581</v>
      </c>
      <c r="H72" s="163">
        <v>3392</v>
      </c>
      <c r="I72" s="164">
        <f t="shared" si="27"/>
        <v>1.1454775458570525</v>
      </c>
      <c r="J72" s="165">
        <f t="shared" si="24"/>
        <v>7.3753086419753089</v>
      </c>
      <c r="K72" s="163">
        <f t="shared" si="25"/>
        <v>1811</v>
      </c>
      <c r="L72" s="163">
        <f t="shared" si="26"/>
        <v>2987</v>
      </c>
      <c r="M72" s="164">
        <f t="shared" si="28"/>
        <v>1.1769616692869562E-3</v>
      </c>
      <c r="N72" s="79"/>
    </row>
    <row r="73" spans="1:14" x14ac:dyDescent="0.25">
      <c r="A73" s="161"/>
      <c r="B73" s="162" t="s">
        <v>119</v>
      </c>
      <c r="C73" s="163">
        <v>902</v>
      </c>
      <c r="D73" s="163">
        <v>739</v>
      </c>
      <c r="E73" s="163">
        <v>1207</v>
      </c>
      <c r="F73" s="163">
        <v>2542</v>
      </c>
      <c r="G73" s="163">
        <v>345</v>
      </c>
      <c r="H73" s="163">
        <v>1688</v>
      </c>
      <c r="I73" s="164">
        <f t="shared" si="27"/>
        <v>3.8927536231884057</v>
      </c>
      <c r="J73" s="165">
        <f t="shared" si="24"/>
        <v>1.2841677943166441</v>
      </c>
      <c r="K73" s="163">
        <f t="shared" si="25"/>
        <v>1343</v>
      </c>
      <c r="L73" s="163">
        <f t="shared" si="26"/>
        <v>949</v>
      </c>
      <c r="M73" s="164">
        <f t="shared" si="28"/>
        <v>5.8570498164987677E-4</v>
      </c>
      <c r="N73" s="79"/>
    </row>
    <row r="74" spans="1:14" x14ac:dyDescent="0.25">
      <c r="A74" s="161"/>
      <c r="B74" s="162" t="s">
        <v>128</v>
      </c>
      <c r="C74" s="163">
        <v>151</v>
      </c>
      <c r="D74" s="163">
        <v>13</v>
      </c>
      <c r="E74" s="163">
        <v>0</v>
      </c>
      <c r="F74" s="163">
        <v>84</v>
      </c>
      <c r="G74" s="163">
        <v>12</v>
      </c>
      <c r="H74" s="163">
        <v>181</v>
      </c>
      <c r="I74" s="164">
        <f t="shared" si="27"/>
        <v>14.083333333333334</v>
      </c>
      <c r="J74" s="165">
        <f t="shared" si="24"/>
        <v>12.923076923076923</v>
      </c>
      <c r="K74" s="163">
        <f t="shared" si="25"/>
        <v>169</v>
      </c>
      <c r="L74" s="163">
        <f t="shared" si="26"/>
        <v>168</v>
      </c>
      <c r="M74" s="164">
        <f t="shared" si="28"/>
        <v>6.2803673980229687E-5</v>
      </c>
      <c r="N74" s="79"/>
    </row>
    <row r="75" spans="1:14" x14ac:dyDescent="0.25">
      <c r="A75" s="161" t="s">
        <v>144</v>
      </c>
      <c r="B75" s="162" t="s">
        <v>131</v>
      </c>
      <c r="C75" s="163">
        <v>60</v>
      </c>
      <c r="D75" s="163">
        <v>83</v>
      </c>
      <c r="E75" s="163">
        <v>11</v>
      </c>
      <c r="F75" s="163">
        <v>23</v>
      </c>
      <c r="G75" s="163">
        <v>24</v>
      </c>
      <c r="H75" s="163">
        <v>412</v>
      </c>
      <c r="I75" s="164">
        <f t="shared" si="27"/>
        <v>16.166666666666668</v>
      </c>
      <c r="J75" s="165">
        <f t="shared" si="24"/>
        <v>3.9638554216867474</v>
      </c>
      <c r="K75" s="163">
        <f t="shared" si="25"/>
        <v>388</v>
      </c>
      <c r="L75" s="163">
        <f t="shared" si="26"/>
        <v>329</v>
      </c>
      <c r="M75" s="164">
        <f t="shared" si="28"/>
        <v>1.4295642917046757E-4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12676</v>
      </c>
      <c r="D76" s="169">
        <f t="shared" si="29"/>
        <v>14096</v>
      </c>
      <c r="E76" s="169">
        <f t="shared" si="29"/>
        <v>1038</v>
      </c>
      <c r="F76" s="169">
        <f t="shared" si="29"/>
        <v>20347</v>
      </c>
      <c r="G76" s="169">
        <f t="shared" si="29"/>
        <v>14008</v>
      </c>
      <c r="H76" s="169">
        <f t="shared" si="29"/>
        <v>14891</v>
      </c>
      <c r="I76" s="170">
        <f t="shared" si="27"/>
        <v>6.3035408338092624E-2</v>
      </c>
      <c r="J76" s="171">
        <f t="shared" si="24"/>
        <v>5.639897843359809E-2</v>
      </c>
      <c r="K76" s="169">
        <f>H76-G76</f>
        <v>883</v>
      </c>
      <c r="L76" s="169">
        <f t="shared" si="26"/>
        <v>795</v>
      </c>
      <c r="M76" s="170">
        <f t="shared" si="28"/>
        <v>5.1669033659646419E-3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507900</v>
      </c>
      <c r="D78" s="176">
        <v>471100</v>
      </c>
      <c r="E78" s="176">
        <v>80706</v>
      </c>
      <c r="F78" s="176">
        <v>378277</v>
      </c>
      <c r="G78" s="176">
        <v>441114</v>
      </c>
      <c r="H78" s="176">
        <v>489204</v>
      </c>
      <c r="I78" s="177">
        <f>IFERROR(H78/G78-1,"-")</f>
        <v>0.10901943715230078</v>
      </c>
      <c r="J78" s="177">
        <f>IFERROR(H78/D78-1,"-")</f>
        <v>3.8429208236043344E-2</v>
      </c>
      <c r="K78" s="176">
        <f>H78-G78</f>
        <v>48090</v>
      </c>
      <c r="L78" s="176">
        <f>H78-D78</f>
        <v>18104</v>
      </c>
      <c r="M78" s="177">
        <f>H78/H$8</f>
        <v>0.16974479848521701</v>
      </c>
      <c r="N78" s="79"/>
    </row>
    <row r="79" spans="1:14" x14ac:dyDescent="0.25">
      <c r="A79" s="161" t="s">
        <v>96</v>
      </c>
      <c r="B79" s="157" t="s">
        <v>97</v>
      </c>
      <c r="C79" s="158">
        <v>174826</v>
      </c>
      <c r="D79" s="158">
        <v>171150</v>
      </c>
      <c r="E79" s="158">
        <v>52265</v>
      </c>
      <c r="F79" s="158">
        <v>158091</v>
      </c>
      <c r="G79" s="158">
        <v>158021</v>
      </c>
      <c r="H79" s="158">
        <v>159761</v>
      </c>
      <c r="I79" s="159">
        <f>IFERROR(H79/G79-1,"-")</f>
        <v>1.1011194714626527E-2</v>
      </c>
      <c r="J79" s="160">
        <f t="shared" ref="J79:J90" si="30">IFERROR(H79/D79-1,"-")</f>
        <v>-6.6543967280163652E-2</v>
      </c>
      <c r="K79" s="158">
        <f t="shared" ref="K79:K89" si="31">H79-G79</f>
        <v>1740</v>
      </c>
      <c r="L79" s="158">
        <f t="shared" ref="L79:L90" si="32">H79-D79</f>
        <v>-11389</v>
      </c>
      <c r="M79" s="159">
        <f>H79/H$8</f>
        <v>5.5434131263842397E-2</v>
      </c>
      <c r="N79" s="79"/>
    </row>
    <row r="80" spans="1:14" x14ac:dyDescent="0.25">
      <c r="A80" s="161" t="s">
        <v>103</v>
      </c>
      <c r="B80" s="162" t="s">
        <v>103</v>
      </c>
      <c r="C80" s="163">
        <v>271266</v>
      </c>
      <c r="D80" s="163">
        <v>167866</v>
      </c>
      <c r="E80" s="163">
        <v>41775</v>
      </c>
      <c r="F80" s="163">
        <v>192946</v>
      </c>
      <c r="G80" s="163">
        <v>217002</v>
      </c>
      <c r="H80" s="163">
        <v>232668</v>
      </c>
      <c r="I80" s="164">
        <f>IFERROR(H80/G80-1,"-")</f>
        <v>7.2192883014903009E-2</v>
      </c>
      <c r="J80" s="165">
        <f t="shared" si="30"/>
        <v>0.38603409862628535</v>
      </c>
      <c r="K80" s="163">
        <f t="shared" si="31"/>
        <v>15666</v>
      </c>
      <c r="L80" s="163">
        <f t="shared" si="32"/>
        <v>64802</v>
      </c>
      <c r="M80" s="164">
        <f>H80/H$8</f>
        <v>8.0731520539403759E-2</v>
      </c>
      <c r="N80" s="79"/>
    </row>
    <row r="81" spans="1:14" x14ac:dyDescent="0.25">
      <c r="A81" s="161" t="s">
        <v>100</v>
      </c>
      <c r="B81" s="162" t="s">
        <v>100</v>
      </c>
      <c r="C81" s="163">
        <v>1307072</v>
      </c>
      <c r="D81" s="163">
        <v>1339936</v>
      </c>
      <c r="E81" s="163">
        <v>329240</v>
      </c>
      <c r="F81" s="163">
        <v>1105204</v>
      </c>
      <c r="G81" s="163">
        <v>1141010</v>
      </c>
      <c r="H81" s="163">
        <v>1119285</v>
      </c>
      <c r="I81" s="164">
        <f>IFERROR(H81/G81-1,"-")</f>
        <v>-1.904014864023984E-2</v>
      </c>
      <c r="J81" s="165">
        <f t="shared" si="30"/>
        <v>-0.16467279034222526</v>
      </c>
      <c r="K81" s="163">
        <f t="shared" si="31"/>
        <v>-21725</v>
      </c>
      <c r="L81" s="163">
        <f t="shared" si="32"/>
        <v>-220651</v>
      </c>
      <c r="M81" s="164">
        <f>H81/H$8</f>
        <v>0.38837132724288054</v>
      </c>
      <c r="N81" s="79"/>
    </row>
    <row r="82" spans="1:14" x14ac:dyDescent="0.25">
      <c r="A82" s="161"/>
      <c r="B82" s="157" t="s">
        <v>107</v>
      </c>
      <c r="C82" s="158">
        <v>333074</v>
      </c>
      <c r="D82" s="158">
        <v>299950</v>
      </c>
      <c r="E82" s="158">
        <v>28441</v>
      </c>
      <c r="F82" s="158">
        <v>220186</v>
      </c>
      <c r="G82" s="158">
        <v>283093</v>
      </c>
      <c r="H82" s="158">
        <v>329443</v>
      </c>
      <c r="I82" s="159">
        <f>IFERROR(H82/G82-1,"-")</f>
        <v>0.16372711441116516</v>
      </c>
      <c r="J82" s="160">
        <f t="shared" si="30"/>
        <v>9.8326387731288545E-2</v>
      </c>
      <c r="K82" s="158">
        <f t="shared" si="31"/>
        <v>46350</v>
      </c>
      <c r="L82" s="158">
        <f t="shared" si="32"/>
        <v>29493</v>
      </c>
      <c r="M82" s="159">
        <f>H82/H$8</f>
        <v>0.11431066722137462</v>
      </c>
      <c r="N82" s="79"/>
    </row>
    <row r="83" spans="1:14" s="56" customFormat="1" x14ac:dyDescent="0.25">
      <c r="A83" s="161"/>
      <c r="B83" s="162" t="s">
        <v>110</v>
      </c>
      <c r="C83" s="163">
        <v>54642</v>
      </c>
      <c r="D83" s="163">
        <v>60384</v>
      </c>
      <c r="E83" s="163">
        <v>4342</v>
      </c>
      <c r="F83" s="163">
        <v>46875</v>
      </c>
      <c r="G83" s="163">
        <v>70200</v>
      </c>
      <c r="H83" s="163">
        <v>77720</v>
      </c>
      <c r="I83" s="164">
        <f t="shared" ref="I83:I90" si="33">IFERROR(H83/G83-1,"-")</f>
        <v>0.10712250712250704</v>
      </c>
      <c r="J83" s="165">
        <f t="shared" si="30"/>
        <v>0.2870959194488607</v>
      </c>
      <c r="K83" s="163">
        <f t="shared" si="31"/>
        <v>7520</v>
      </c>
      <c r="L83" s="163">
        <f t="shared" si="32"/>
        <v>17336</v>
      </c>
      <c r="M83" s="164">
        <f t="shared" ref="M83:M90" si="34">H83/H$8</f>
        <v>2.6967411832836744E-2</v>
      </c>
      <c r="N83" s="166"/>
    </row>
    <row r="84" spans="1:14" s="56" customFormat="1" x14ac:dyDescent="0.25">
      <c r="A84" s="161"/>
      <c r="B84" s="162" t="s">
        <v>113</v>
      </c>
      <c r="C84" s="163">
        <v>151162</v>
      </c>
      <c r="D84" s="163">
        <v>121486</v>
      </c>
      <c r="E84" s="163">
        <v>4527</v>
      </c>
      <c r="F84" s="163">
        <v>81698</v>
      </c>
      <c r="G84" s="163">
        <v>87257</v>
      </c>
      <c r="H84" s="163">
        <v>95768</v>
      </c>
      <c r="I84" s="164">
        <f t="shared" si="33"/>
        <v>9.7539452422155337E-2</v>
      </c>
      <c r="J84" s="165">
        <f t="shared" si="30"/>
        <v>-0.21169517475264643</v>
      </c>
      <c r="K84" s="163">
        <f t="shared" si="31"/>
        <v>8511</v>
      </c>
      <c r="L84" s="163">
        <f t="shared" si="32"/>
        <v>-25718</v>
      </c>
      <c r="M84" s="164">
        <f t="shared" si="34"/>
        <v>3.3229736186401307E-2</v>
      </c>
      <c r="N84" s="166"/>
    </row>
    <row r="85" spans="1:14" x14ac:dyDescent="0.25">
      <c r="A85" s="161"/>
      <c r="B85" s="162" t="s">
        <v>116</v>
      </c>
      <c r="C85" s="163">
        <v>14162</v>
      </c>
      <c r="D85" s="163">
        <v>17116</v>
      </c>
      <c r="E85" s="163">
        <v>1472</v>
      </c>
      <c r="F85" s="163">
        <v>16073</v>
      </c>
      <c r="G85" s="163">
        <v>25350</v>
      </c>
      <c r="H85" s="163">
        <v>32169</v>
      </c>
      <c r="I85" s="164">
        <f t="shared" si="33"/>
        <v>0.26899408284023663</v>
      </c>
      <c r="J85" s="165">
        <f t="shared" si="30"/>
        <v>0.87946950222014486</v>
      </c>
      <c r="K85" s="163">
        <f t="shared" si="31"/>
        <v>6819</v>
      </c>
      <c r="L85" s="163">
        <f t="shared" si="32"/>
        <v>15053</v>
      </c>
      <c r="M85" s="164">
        <f t="shared" si="34"/>
        <v>1.1162051868895075E-2</v>
      </c>
      <c r="N85" s="79"/>
    </row>
    <row r="86" spans="1:14" x14ac:dyDescent="0.25">
      <c r="A86" s="161"/>
      <c r="B86" s="162" t="s">
        <v>123</v>
      </c>
      <c r="C86" s="163">
        <v>7983</v>
      </c>
      <c r="D86" s="163">
        <v>6570</v>
      </c>
      <c r="E86" s="163">
        <v>396</v>
      </c>
      <c r="F86" s="163">
        <v>7103</v>
      </c>
      <c r="G86" s="163">
        <v>9989</v>
      </c>
      <c r="H86" s="163">
        <v>13011</v>
      </c>
      <c r="I86" s="164">
        <f t="shared" si="33"/>
        <v>0.30253278606467116</v>
      </c>
      <c r="J86" s="165">
        <f t="shared" si="30"/>
        <v>0.98036529680365292</v>
      </c>
      <c r="K86" s="163">
        <f t="shared" si="31"/>
        <v>3022</v>
      </c>
      <c r="L86" s="163">
        <f t="shared" si="32"/>
        <v>6441</v>
      </c>
      <c r="M86" s="164">
        <f t="shared" si="34"/>
        <v>4.5145779124683332E-3</v>
      </c>
      <c r="N86" s="79"/>
    </row>
    <row r="87" spans="1:14" x14ac:dyDescent="0.25">
      <c r="A87" s="161"/>
      <c r="B87" s="162" t="s">
        <v>119</v>
      </c>
      <c r="C87" s="163">
        <v>5617</v>
      </c>
      <c r="D87" s="163">
        <v>4261</v>
      </c>
      <c r="E87" s="163">
        <v>3461</v>
      </c>
      <c r="F87" s="163">
        <v>3064</v>
      </c>
      <c r="G87" s="163">
        <v>4673</v>
      </c>
      <c r="H87" s="163">
        <v>5487</v>
      </c>
      <c r="I87" s="164">
        <f t="shared" si="33"/>
        <v>0.17419216777230906</v>
      </c>
      <c r="J87" s="165">
        <f t="shared" si="30"/>
        <v>0.28772588594226711</v>
      </c>
      <c r="K87" s="163">
        <f t="shared" si="31"/>
        <v>814</v>
      </c>
      <c r="L87" s="163">
        <f t="shared" si="32"/>
        <v>1226</v>
      </c>
      <c r="M87" s="164">
        <f t="shared" si="34"/>
        <v>1.9038881719862998E-3</v>
      </c>
      <c r="N87" s="79"/>
    </row>
    <row r="88" spans="1:14" x14ac:dyDescent="0.25">
      <c r="A88" s="161"/>
      <c r="B88" s="162" t="s">
        <v>128</v>
      </c>
      <c r="C88" s="163">
        <v>2621</v>
      </c>
      <c r="D88" s="163">
        <v>1927</v>
      </c>
      <c r="E88" s="163">
        <v>100</v>
      </c>
      <c r="F88" s="163">
        <v>1619</v>
      </c>
      <c r="G88" s="163">
        <v>906</v>
      </c>
      <c r="H88" s="163">
        <v>1480</v>
      </c>
      <c r="I88" s="164">
        <f t="shared" si="33"/>
        <v>0.63355408388520962</v>
      </c>
      <c r="J88" s="165">
        <f t="shared" si="30"/>
        <v>-0.23196678775298396</v>
      </c>
      <c r="K88" s="163">
        <f t="shared" si="31"/>
        <v>574</v>
      </c>
      <c r="L88" s="163">
        <f t="shared" si="32"/>
        <v>-447</v>
      </c>
      <c r="M88" s="164">
        <f t="shared" si="34"/>
        <v>5.1353280381624265E-4</v>
      </c>
      <c r="N88" s="79"/>
    </row>
    <row r="89" spans="1:14" x14ac:dyDescent="0.25">
      <c r="A89" s="161" t="s">
        <v>144</v>
      </c>
      <c r="B89" s="162" t="s">
        <v>131</v>
      </c>
      <c r="C89" s="163">
        <v>1370</v>
      </c>
      <c r="D89" s="163">
        <v>1244</v>
      </c>
      <c r="E89" s="163">
        <v>134</v>
      </c>
      <c r="F89" s="163">
        <v>876</v>
      </c>
      <c r="G89" s="163">
        <v>677</v>
      </c>
      <c r="H89" s="163">
        <v>1644</v>
      </c>
      <c r="I89" s="164">
        <f t="shared" si="33"/>
        <v>1.4283604135893651</v>
      </c>
      <c r="J89" s="165">
        <f t="shared" si="30"/>
        <v>0.32154340836012851</v>
      </c>
      <c r="K89" s="163">
        <f t="shared" si="31"/>
        <v>967</v>
      </c>
      <c r="L89" s="163">
        <f t="shared" si="32"/>
        <v>400</v>
      </c>
      <c r="M89" s="164">
        <f t="shared" si="34"/>
        <v>5.7043779018506964E-4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95517</v>
      </c>
      <c r="D90" s="169">
        <f t="shared" si="35"/>
        <v>86962</v>
      </c>
      <c r="E90" s="169">
        <f t="shared" si="35"/>
        <v>14009</v>
      </c>
      <c r="F90" s="169">
        <f t="shared" si="35"/>
        <v>62878</v>
      </c>
      <c r="G90" s="169">
        <f t="shared" si="35"/>
        <v>84041</v>
      </c>
      <c r="H90" s="169">
        <f t="shared" si="35"/>
        <v>102164</v>
      </c>
      <c r="I90" s="170">
        <f t="shared" si="33"/>
        <v>0.21564474482692964</v>
      </c>
      <c r="J90" s="171">
        <f t="shared" si="30"/>
        <v>0.17481198684482879</v>
      </c>
      <c r="K90" s="169">
        <f>H90-G90</f>
        <v>18123</v>
      </c>
      <c r="L90" s="169">
        <f t="shared" si="32"/>
        <v>15202</v>
      </c>
      <c r="M90" s="170">
        <f t="shared" si="34"/>
        <v>3.5449030654785552E-2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10615</v>
      </c>
      <c r="D92" s="176">
        <v>8003</v>
      </c>
      <c r="E92" s="176">
        <v>3767</v>
      </c>
      <c r="F92" s="176">
        <v>10967</v>
      </c>
      <c r="G92" s="176">
        <v>10606</v>
      </c>
      <c r="H92" s="176">
        <v>11345</v>
      </c>
      <c r="I92" s="177">
        <f>IFERROR(H92/G92-1,"-")</f>
        <v>6.9677541014520061E-2</v>
      </c>
      <c r="J92" s="177">
        <f>IFERROR(H92/D92-1,"-")</f>
        <v>0.41759340247407217</v>
      </c>
      <c r="K92" s="176">
        <f>H92-G92</f>
        <v>739</v>
      </c>
      <c r="L92" s="176">
        <f>H92-D92</f>
        <v>3342</v>
      </c>
      <c r="M92" s="177">
        <f>H92/H$8</f>
        <v>3.9365065265508604E-3</v>
      </c>
      <c r="N92" s="79"/>
    </row>
    <row r="93" spans="1:14" x14ac:dyDescent="0.25">
      <c r="A93" s="161" t="s">
        <v>96</v>
      </c>
      <c r="B93" s="157" t="s">
        <v>97</v>
      </c>
      <c r="C93" s="158">
        <v>6331</v>
      </c>
      <c r="D93" s="158">
        <v>5204</v>
      </c>
      <c r="E93" s="158">
        <v>3075</v>
      </c>
      <c r="F93" s="158">
        <v>6733</v>
      </c>
      <c r="G93" s="158">
        <v>6420</v>
      </c>
      <c r="H93" s="158">
        <v>7407</v>
      </c>
      <c r="I93" s="159">
        <f>IFERROR(H93/G93-1,"-")</f>
        <v>0.1537383177570093</v>
      </c>
      <c r="J93" s="160">
        <f t="shared" ref="J93:J104" si="36">IFERROR(H93/D93-1,"-")</f>
        <v>0.42332820906994617</v>
      </c>
      <c r="K93" s="158">
        <f t="shared" ref="K93:K103" si="37">H93-G93</f>
        <v>987</v>
      </c>
      <c r="L93" s="158">
        <f t="shared" ref="L93:L104" si="38">H93-D93</f>
        <v>2203</v>
      </c>
      <c r="M93" s="159">
        <f>H93/H$8</f>
        <v>2.5700928904506147E-3</v>
      </c>
      <c r="N93" s="79"/>
    </row>
    <row r="94" spans="1:14" x14ac:dyDescent="0.25">
      <c r="A94" s="161" t="s">
        <v>103</v>
      </c>
      <c r="B94" s="162" t="s">
        <v>103</v>
      </c>
      <c r="C94" s="163">
        <v>22573</v>
      </c>
      <c r="D94" s="163">
        <v>22522</v>
      </c>
      <c r="E94" s="163">
        <v>10036</v>
      </c>
      <c r="F94" s="163">
        <v>22783</v>
      </c>
      <c r="G94" s="163">
        <v>15570</v>
      </c>
      <c r="H94" s="163">
        <v>14648</v>
      </c>
      <c r="I94" s="164">
        <f>IFERROR(H94/G94-1,"-")</f>
        <v>-5.9216441875401427E-2</v>
      </c>
      <c r="J94" s="165">
        <f t="shared" si="36"/>
        <v>-0.34961371103809613</v>
      </c>
      <c r="K94" s="163">
        <f t="shared" si="37"/>
        <v>-922</v>
      </c>
      <c r="L94" s="163">
        <f t="shared" si="38"/>
        <v>-7874</v>
      </c>
      <c r="M94" s="164">
        <f>H94/H$8</f>
        <v>5.0825868312840018E-3</v>
      </c>
      <c r="N94" s="79"/>
    </row>
    <row r="95" spans="1:14" x14ac:dyDescent="0.25">
      <c r="A95" s="161" t="s">
        <v>100</v>
      </c>
      <c r="B95" s="162" t="s">
        <v>100</v>
      </c>
      <c r="C95" s="163">
        <v>30068</v>
      </c>
      <c r="D95" s="163">
        <v>30973</v>
      </c>
      <c r="E95" s="163">
        <v>11436</v>
      </c>
      <c r="F95" s="163">
        <v>30660</v>
      </c>
      <c r="G95" s="163">
        <v>42097</v>
      </c>
      <c r="H95" s="163">
        <v>37058</v>
      </c>
      <c r="I95" s="164">
        <f>IFERROR(H95/G95-1,"-")</f>
        <v>-0.11969974107418579</v>
      </c>
      <c r="J95" s="165">
        <f t="shared" si="36"/>
        <v>0.19646143415232631</v>
      </c>
      <c r="K95" s="163">
        <f t="shared" si="37"/>
        <v>-5039</v>
      </c>
      <c r="L95" s="163">
        <f t="shared" si="38"/>
        <v>6085</v>
      </c>
      <c r="M95" s="164">
        <f>H95/H$8</f>
        <v>1.2858445029609677E-2</v>
      </c>
      <c r="N95" s="79"/>
    </row>
    <row r="96" spans="1:14" x14ac:dyDescent="0.25">
      <c r="A96" s="161"/>
      <c r="B96" s="157" t="s">
        <v>107</v>
      </c>
      <c r="C96" s="158">
        <v>4284</v>
      </c>
      <c r="D96" s="158">
        <v>2799</v>
      </c>
      <c r="E96" s="158">
        <v>692</v>
      </c>
      <c r="F96" s="158">
        <v>4234</v>
      </c>
      <c r="G96" s="158">
        <v>4186</v>
      </c>
      <c r="H96" s="158">
        <v>3938</v>
      </c>
      <c r="I96" s="159">
        <f>IFERROR(H96/G96-1,"-")</f>
        <v>-5.9245102723363585E-2</v>
      </c>
      <c r="J96" s="160">
        <f t="shared" si="36"/>
        <v>0.40693104680242942</v>
      </c>
      <c r="K96" s="158">
        <f t="shared" si="37"/>
        <v>-248</v>
      </c>
      <c r="L96" s="158">
        <f t="shared" si="38"/>
        <v>1139</v>
      </c>
      <c r="M96" s="159">
        <f>H96/H$8</f>
        <v>1.3664136361002457E-3</v>
      </c>
      <c r="N96" s="79"/>
    </row>
    <row r="97" spans="1:14" s="56" customFormat="1" x14ac:dyDescent="0.25">
      <c r="A97" s="161"/>
      <c r="B97" s="162" t="s">
        <v>110</v>
      </c>
      <c r="C97" s="163">
        <v>547</v>
      </c>
      <c r="D97" s="163">
        <v>369</v>
      </c>
      <c r="E97" s="163">
        <v>42</v>
      </c>
      <c r="F97" s="163">
        <v>722</v>
      </c>
      <c r="G97" s="163">
        <v>664</v>
      </c>
      <c r="H97" s="163">
        <v>519</v>
      </c>
      <c r="I97" s="164">
        <f t="shared" ref="I97:I104" si="39">IFERROR(H97/G97-1,"-")</f>
        <v>-0.21837349397590367</v>
      </c>
      <c r="J97" s="165">
        <f t="shared" si="36"/>
        <v>0.4065040650406504</v>
      </c>
      <c r="K97" s="163">
        <f t="shared" si="37"/>
        <v>-145</v>
      </c>
      <c r="L97" s="163">
        <f t="shared" si="38"/>
        <v>150</v>
      </c>
      <c r="M97" s="164">
        <f t="shared" ref="M97:M104" si="40">H97/H$8</f>
        <v>1.800834629598851E-4</v>
      </c>
      <c r="N97" s="166"/>
    </row>
    <row r="98" spans="1:14" s="56" customFormat="1" x14ac:dyDescent="0.25">
      <c r="A98" s="161"/>
      <c r="B98" s="162" t="s">
        <v>113</v>
      </c>
      <c r="C98" s="163">
        <v>1407</v>
      </c>
      <c r="D98" s="163">
        <v>592</v>
      </c>
      <c r="E98" s="163">
        <v>72</v>
      </c>
      <c r="F98" s="163">
        <v>1386</v>
      </c>
      <c r="G98" s="163">
        <v>1288</v>
      </c>
      <c r="H98" s="163">
        <v>1311</v>
      </c>
      <c r="I98" s="164">
        <f t="shared" si="39"/>
        <v>1.7857142857142794E-2</v>
      </c>
      <c r="J98" s="165">
        <f t="shared" si="36"/>
        <v>1.2145270270270272</v>
      </c>
      <c r="K98" s="163">
        <f t="shared" si="37"/>
        <v>23</v>
      </c>
      <c r="L98" s="163">
        <f t="shared" si="38"/>
        <v>719</v>
      </c>
      <c r="M98" s="164">
        <f t="shared" si="40"/>
        <v>4.5489290932641498E-4</v>
      </c>
      <c r="N98" s="166"/>
    </row>
    <row r="99" spans="1:14" x14ac:dyDescent="0.25">
      <c r="A99" s="161"/>
      <c r="B99" s="162" t="s">
        <v>116</v>
      </c>
      <c r="C99" s="163">
        <v>406</v>
      </c>
      <c r="D99" s="163">
        <v>504</v>
      </c>
      <c r="E99" s="163">
        <v>104</v>
      </c>
      <c r="F99" s="163">
        <v>390</v>
      </c>
      <c r="G99" s="163">
        <v>486</v>
      </c>
      <c r="H99" s="163">
        <v>421</v>
      </c>
      <c r="I99" s="164">
        <f t="shared" si="39"/>
        <v>-0.13374485596707819</v>
      </c>
      <c r="J99" s="165">
        <f t="shared" si="36"/>
        <v>-0.16468253968253965</v>
      </c>
      <c r="K99" s="163">
        <f t="shared" si="37"/>
        <v>-65</v>
      </c>
      <c r="L99" s="163">
        <f t="shared" si="38"/>
        <v>-83</v>
      </c>
      <c r="M99" s="164">
        <f t="shared" si="40"/>
        <v>1.4607926378826903E-4</v>
      </c>
      <c r="N99" s="79"/>
    </row>
    <row r="100" spans="1:14" x14ac:dyDescent="0.25">
      <c r="A100" s="161"/>
      <c r="B100" s="162" t="s">
        <v>123</v>
      </c>
      <c r="C100" s="163">
        <v>113</v>
      </c>
      <c r="D100" s="163">
        <v>116</v>
      </c>
      <c r="E100" s="163">
        <v>6</v>
      </c>
      <c r="F100" s="163">
        <v>333</v>
      </c>
      <c r="G100" s="163">
        <v>194</v>
      </c>
      <c r="H100" s="163">
        <v>121</v>
      </c>
      <c r="I100" s="164">
        <f t="shared" si="39"/>
        <v>-0.37628865979381443</v>
      </c>
      <c r="J100" s="165">
        <f t="shared" si="36"/>
        <v>4.31034482758621E-2</v>
      </c>
      <c r="K100" s="163">
        <f t="shared" si="37"/>
        <v>-73</v>
      </c>
      <c r="L100" s="163">
        <f t="shared" si="38"/>
        <v>5</v>
      </c>
      <c r="M100" s="164">
        <f t="shared" si="40"/>
        <v>4.1984776528219842E-5</v>
      </c>
      <c r="N100" s="79"/>
    </row>
    <row r="101" spans="1:14" x14ac:dyDescent="0.25">
      <c r="A101" s="161"/>
      <c r="B101" s="162" t="s">
        <v>119</v>
      </c>
      <c r="C101" s="163">
        <v>82</v>
      </c>
      <c r="D101" s="163">
        <v>24</v>
      </c>
      <c r="E101" s="163">
        <v>86</v>
      </c>
      <c r="F101" s="163">
        <v>117</v>
      </c>
      <c r="G101" s="163">
        <v>120</v>
      </c>
      <c r="H101" s="163">
        <v>158</v>
      </c>
      <c r="I101" s="164">
        <f t="shared" si="39"/>
        <v>0.31666666666666665</v>
      </c>
      <c r="J101" s="165">
        <f t="shared" si="36"/>
        <v>5.583333333333333</v>
      </c>
      <c r="K101" s="163">
        <f t="shared" si="37"/>
        <v>38</v>
      </c>
      <c r="L101" s="163">
        <f t="shared" si="38"/>
        <v>134</v>
      </c>
      <c r="M101" s="164">
        <f t="shared" si="40"/>
        <v>5.482309662362591E-5</v>
      </c>
      <c r="N101" s="79"/>
    </row>
    <row r="102" spans="1:14" x14ac:dyDescent="0.25">
      <c r="A102" s="161"/>
      <c r="B102" s="162" t="s">
        <v>128</v>
      </c>
      <c r="C102" s="163">
        <v>0</v>
      </c>
      <c r="D102" s="163">
        <v>2</v>
      </c>
      <c r="E102" s="163">
        <v>2</v>
      </c>
      <c r="F102" s="163">
        <v>27</v>
      </c>
      <c r="G102" s="163">
        <v>14</v>
      </c>
      <c r="H102" s="163">
        <v>36</v>
      </c>
      <c r="I102" s="164">
        <f t="shared" si="39"/>
        <v>1.5714285714285716</v>
      </c>
      <c r="J102" s="165">
        <f t="shared" si="36"/>
        <v>17</v>
      </c>
      <c r="K102" s="163">
        <f t="shared" si="37"/>
        <v>22</v>
      </c>
      <c r="L102" s="163">
        <f t="shared" si="38"/>
        <v>34</v>
      </c>
      <c r="M102" s="164">
        <f t="shared" si="40"/>
        <v>1.2491338471205903E-5</v>
      </c>
      <c r="N102" s="79"/>
    </row>
    <row r="103" spans="1:14" x14ac:dyDescent="0.25">
      <c r="A103" s="161" t="s">
        <v>144</v>
      </c>
      <c r="B103" s="162" t="s">
        <v>131</v>
      </c>
      <c r="C103" s="163">
        <v>46</v>
      </c>
      <c r="D103" s="163">
        <v>0</v>
      </c>
      <c r="E103" s="163">
        <v>6</v>
      </c>
      <c r="F103" s="163">
        <v>8</v>
      </c>
      <c r="G103" s="163">
        <v>40</v>
      </c>
      <c r="H103" s="163">
        <v>24</v>
      </c>
      <c r="I103" s="164">
        <f t="shared" si="39"/>
        <v>-0.4</v>
      </c>
      <c r="J103" s="165" t="str">
        <f t="shared" si="36"/>
        <v>-</v>
      </c>
      <c r="K103" s="163">
        <f t="shared" si="37"/>
        <v>-16</v>
      </c>
      <c r="L103" s="163">
        <f t="shared" si="38"/>
        <v>24</v>
      </c>
      <c r="M103" s="164">
        <f t="shared" si="40"/>
        <v>8.3275589808039355E-6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1683</v>
      </c>
      <c r="D104" s="169">
        <f t="shared" si="41"/>
        <v>1192</v>
      </c>
      <c r="E104" s="169">
        <f t="shared" si="41"/>
        <v>374</v>
      </c>
      <c r="F104" s="169">
        <f t="shared" si="41"/>
        <v>1251</v>
      </c>
      <c r="G104" s="169">
        <f t="shared" si="41"/>
        <v>1380</v>
      </c>
      <c r="H104" s="169">
        <f t="shared" si="41"/>
        <v>1348</v>
      </c>
      <c r="I104" s="170">
        <f t="shared" si="39"/>
        <v>-2.3188405797101463E-2</v>
      </c>
      <c r="J104" s="171">
        <f t="shared" si="36"/>
        <v>0.13087248322147649</v>
      </c>
      <c r="K104" s="169">
        <f>H104-G104</f>
        <v>-32</v>
      </c>
      <c r="L104" s="169">
        <f t="shared" si="38"/>
        <v>156</v>
      </c>
      <c r="M104" s="170">
        <f t="shared" si="40"/>
        <v>4.6773122942182104E-4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86272</v>
      </c>
      <c r="D106" s="176">
        <v>88940</v>
      </c>
      <c r="E106" s="176">
        <v>50300</v>
      </c>
      <c r="F106" s="176">
        <v>107425</v>
      </c>
      <c r="G106" s="176">
        <v>125237</v>
      </c>
      <c r="H106" s="176">
        <v>124231</v>
      </c>
      <c r="I106" s="177">
        <f>IFERROR(H106/G106-1,"-")</f>
        <v>-8.0327698683296811E-3</v>
      </c>
      <c r="J106" s="177">
        <f>IFERROR(H106/D106-1,"-")</f>
        <v>0.39679559253429275</v>
      </c>
      <c r="K106" s="176">
        <f>H106-G106</f>
        <v>-1006</v>
      </c>
      <c r="L106" s="176">
        <f>H106-D106</f>
        <v>35291</v>
      </c>
      <c r="M106" s="177">
        <f>H106/H$8</f>
        <v>4.3105874156010575E-2</v>
      </c>
      <c r="N106" s="79"/>
    </row>
    <row r="107" spans="1:14" x14ac:dyDescent="0.25">
      <c r="A107" s="161" t="s">
        <v>96</v>
      </c>
      <c r="B107" s="157" t="s">
        <v>97</v>
      </c>
      <c r="C107" s="158">
        <v>17354</v>
      </c>
      <c r="D107" s="158">
        <v>18213</v>
      </c>
      <c r="E107" s="158">
        <v>30000</v>
      </c>
      <c r="F107" s="158">
        <v>22910</v>
      </c>
      <c r="G107" s="158">
        <v>24058</v>
      </c>
      <c r="H107" s="158">
        <v>21808</v>
      </c>
      <c r="I107" s="159">
        <f>IFERROR(H107/G107-1,"-")</f>
        <v>-9.3523983706043756E-2</v>
      </c>
      <c r="J107" s="160">
        <f t="shared" ref="J107:J118" si="42">IFERROR(H107/D107-1,"-")</f>
        <v>0.19738648218305599</v>
      </c>
      <c r="K107" s="158">
        <f t="shared" ref="K107:K117" si="43">H107-G107</f>
        <v>-2250</v>
      </c>
      <c r="L107" s="158">
        <f t="shared" ref="L107:L118" si="44">H107-D107</f>
        <v>3595</v>
      </c>
      <c r="M107" s="159">
        <f>H107/H$8</f>
        <v>7.5669752605571758E-3</v>
      </c>
      <c r="N107" s="79"/>
    </row>
    <row r="108" spans="1:14" x14ac:dyDescent="0.25">
      <c r="A108" s="161" t="s">
        <v>103</v>
      </c>
      <c r="B108" s="162" t="s">
        <v>103</v>
      </c>
      <c r="C108" s="163">
        <v>41704</v>
      </c>
      <c r="D108" s="163">
        <v>34215</v>
      </c>
      <c r="E108" s="163">
        <v>5277</v>
      </c>
      <c r="F108" s="163">
        <v>48303</v>
      </c>
      <c r="G108" s="163">
        <v>49108</v>
      </c>
      <c r="H108" s="163">
        <v>48234</v>
      </c>
      <c r="I108" s="164">
        <f>IFERROR(H108/G108-1,"-")</f>
        <v>-1.7797507534413892E-2</v>
      </c>
      <c r="J108" s="165">
        <f t="shared" si="42"/>
        <v>0.40973257343270486</v>
      </c>
      <c r="K108" s="163">
        <f t="shared" si="43"/>
        <v>-874</v>
      </c>
      <c r="L108" s="163">
        <f t="shared" si="44"/>
        <v>14019</v>
      </c>
      <c r="M108" s="164">
        <f>H108/H$8</f>
        <v>1.6736311661670708E-2</v>
      </c>
      <c r="N108" s="79"/>
    </row>
    <row r="109" spans="1:14" x14ac:dyDescent="0.25">
      <c r="A109" s="161" t="s">
        <v>100</v>
      </c>
      <c r="B109" s="162" t="s">
        <v>100</v>
      </c>
      <c r="C109" s="163">
        <v>84073</v>
      </c>
      <c r="D109" s="163">
        <v>82055</v>
      </c>
      <c r="E109" s="163">
        <v>98046</v>
      </c>
      <c r="F109" s="163">
        <v>97907</v>
      </c>
      <c r="G109" s="163">
        <v>121994</v>
      </c>
      <c r="H109" s="163">
        <v>121947</v>
      </c>
      <c r="I109" s="164">
        <f>IFERROR(H109/G109-1,"-")</f>
        <v>-3.8526484909096048E-4</v>
      </c>
      <c r="J109" s="165">
        <f t="shared" si="42"/>
        <v>0.48616172079702635</v>
      </c>
      <c r="K109" s="163">
        <f t="shared" si="43"/>
        <v>-47</v>
      </c>
      <c r="L109" s="163">
        <f t="shared" si="44"/>
        <v>39892</v>
      </c>
      <c r="M109" s="164">
        <f>H109/H$8</f>
        <v>4.2313368126337396E-2</v>
      </c>
      <c r="N109" s="79"/>
    </row>
    <row r="110" spans="1:14" x14ac:dyDescent="0.25">
      <c r="A110" s="161"/>
      <c r="B110" s="157" t="s">
        <v>107</v>
      </c>
      <c r="C110" s="158">
        <v>68918</v>
      </c>
      <c r="D110" s="158">
        <v>70727</v>
      </c>
      <c r="E110" s="158">
        <v>20300</v>
      </c>
      <c r="F110" s="158">
        <v>84515</v>
      </c>
      <c r="G110" s="158">
        <v>101179</v>
      </c>
      <c r="H110" s="158">
        <v>102423</v>
      </c>
      <c r="I110" s="159">
        <f>IFERROR(H110/G110-1,"-")</f>
        <v>1.2295041461172662E-2</v>
      </c>
      <c r="J110" s="160">
        <f t="shared" si="42"/>
        <v>0.44814568693709611</v>
      </c>
      <c r="K110" s="158">
        <f t="shared" si="43"/>
        <v>1244</v>
      </c>
      <c r="L110" s="158">
        <f t="shared" si="44"/>
        <v>31696</v>
      </c>
      <c r="M110" s="159">
        <f>H110/H$8</f>
        <v>3.5538898895453398E-2</v>
      </c>
      <c r="N110" s="79"/>
    </row>
    <row r="111" spans="1:14" s="56" customFormat="1" x14ac:dyDescent="0.25">
      <c r="A111" s="161"/>
      <c r="B111" s="162" t="s">
        <v>110</v>
      </c>
      <c r="C111" s="163">
        <v>40123</v>
      </c>
      <c r="D111" s="163">
        <v>38111</v>
      </c>
      <c r="E111" s="163">
        <v>4379</v>
      </c>
      <c r="F111" s="163">
        <v>57053</v>
      </c>
      <c r="G111" s="163">
        <v>72566</v>
      </c>
      <c r="H111" s="163">
        <v>69731</v>
      </c>
      <c r="I111" s="164">
        <f t="shared" ref="I111:I118" si="45">IFERROR(H111/G111-1,"-")</f>
        <v>-3.9067883030620365E-2</v>
      </c>
      <c r="J111" s="165">
        <f t="shared" si="42"/>
        <v>0.82968171918868561</v>
      </c>
      <c r="K111" s="163">
        <f t="shared" si="43"/>
        <v>-2835</v>
      </c>
      <c r="L111" s="163">
        <f t="shared" si="44"/>
        <v>31620</v>
      </c>
      <c r="M111" s="164">
        <f t="shared" ref="M111:M118" si="46">H111/H$8</f>
        <v>2.4195375637101633E-2</v>
      </c>
      <c r="N111" s="166"/>
    </row>
    <row r="112" spans="1:14" s="56" customFormat="1" x14ac:dyDescent="0.25">
      <c r="A112" s="161"/>
      <c r="B112" s="162" t="s">
        <v>113</v>
      </c>
      <c r="C112" s="163">
        <v>9119</v>
      </c>
      <c r="D112" s="163">
        <v>8709</v>
      </c>
      <c r="E112" s="163">
        <v>1124</v>
      </c>
      <c r="F112" s="163">
        <v>1957</v>
      </c>
      <c r="G112" s="163">
        <v>3736</v>
      </c>
      <c r="H112" s="163">
        <v>3728</v>
      </c>
      <c r="I112" s="164">
        <f t="shared" si="45"/>
        <v>-2.1413276231263545E-3</v>
      </c>
      <c r="J112" s="165">
        <f t="shared" si="42"/>
        <v>-0.57193707658743831</v>
      </c>
      <c r="K112" s="163">
        <f t="shared" si="43"/>
        <v>-8</v>
      </c>
      <c r="L112" s="163">
        <f t="shared" si="44"/>
        <v>-4981</v>
      </c>
      <c r="M112" s="164">
        <f t="shared" si="46"/>
        <v>1.2935474950182112E-3</v>
      </c>
      <c r="N112" s="166"/>
    </row>
    <row r="113" spans="1:14" x14ac:dyDescent="0.25">
      <c r="A113" s="161"/>
      <c r="B113" s="162" t="s">
        <v>116</v>
      </c>
      <c r="C113" s="163">
        <v>8086</v>
      </c>
      <c r="D113" s="163">
        <v>8790</v>
      </c>
      <c r="E113" s="163">
        <v>1599</v>
      </c>
      <c r="F113" s="163">
        <v>6027</v>
      </c>
      <c r="G113" s="163">
        <v>5100</v>
      </c>
      <c r="H113" s="163">
        <v>7942</v>
      </c>
      <c r="I113" s="164">
        <f t="shared" si="45"/>
        <v>0.55725490196078442</v>
      </c>
      <c r="J113" s="165">
        <f t="shared" si="42"/>
        <v>-9.6473265073947712E-2</v>
      </c>
      <c r="K113" s="163">
        <f t="shared" si="43"/>
        <v>2842</v>
      </c>
      <c r="L113" s="163">
        <f t="shared" si="44"/>
        <v>-848</v>
      </c>
      <c r="M113" s="164">
        <f t="shared" si="46"/>
        <v>2.7557280593977023E-3</v>
      </c>
      <c r="N113" s="79"/>
    </row>
    <row r="114" spans="1:14" x14ac:dyDescent="0.25">
      <c r="A114" s="161"/>
      <c r="B114" s="162" t="s">
        <v>123</v>
      </c>
      <c r="C114" s="163">
        <v>864</v>
      </c>
      <c r="D114" s="163">
        <v>807</v>
      </c>
      <c r="E114" s="163">
        <v>184</v>
      </c>
      <c r="F114" s="163">
        <v>3035</v>
      </c>
      <c r="G114" s="163">
        <v>3026</v>
      </c>
      <c r="H114" s="163">
        <v>2654</v>
      </c>
      <c r="I114" s="164">
        <f t="shared" si="45"/>
        <v>-0.12293456708526107</v>
      </c>
      <c r="J114" s="165">
        <f t="shared" si="42"/>
        <v>2.288723667905824</v>
      </c>
      <c r="K114" s="163">
        <f t="shared" si="43"/>
        <v>-372</v>
      </c>
      <c r="L114" s="163">
        <f t="shared" si="44"/>
        <v>1847</v>
      </c>
      <c r="M114" s="164">
        <f t="shared" si="46"/>
        <v>9.2088923062723523E-4</v>
      </c>
      <c r="N114" s="79"/>
    </row>
    <row r="115" spans="1:14" x14ac:dyDescent="0.25">
      <c r="A115" s="161"/>
      <c r="B115" s="162" t="s">
        <v>119</v>
      </c>
      <c r="C115" s="163">
        <v>2440</v>
      </c>
      <c r="D115" s="163">
        <v>2126</v>
      </c>
      <c r="E115" s="163">
        <v>8307</v>
      </c>
      <c r="F115" s="163">
        <v>2964</v>
      </c>
      <c r="G115" s="163">
        <v>2896</v>
      </c>
      <c r="H115" s="163">
        <v>2306</v>
      </c>
      <c r="I115" s="164">
        <f t="shared" si="45"/>
        <v>-0.20372928176795579</v>
      </c>
      <c r="J115" s="165">
        <f t="shared" si="42"/>
        <v>8.4666039510818525E-2</v>
      </c>
      <c r="K115" s="163">
        <f t="shared" si="43"/>
        <v>-590</v>
      </c>
      <c r="L115" s="163">
        <f t="shared" si="44"/>
        <v>180</v>
      </c>
      <c r="M115" s="164">
        <f t="shared" si="46"/>
        <v>8.0013962540557819E-4</v>
      </c>
      <c r="N115" s="79"/>
    </row>
    <row r="116" spans="1:14" x14ac:dyDescent="0.25">
      <c r="A116" s="161"/>
      <c r="B116" s="162" t="s">
        <v>128</v>
      </c>
      <c r="C116" s="163">
        <v>14</v>
      </c>
      <c r="D116" s="163">
        <v>108</v>
      </c>
      <c r="E116" s="163">
        <v>49</v>
      </c>
      <c r="F116" s="163">
        <v>93</v>
      </c>
      <c r="G116" s="163">
        <v>219</v>
      </c>
      <c r="H116" s="163">
        <v>25</v>
      </c>
      <c r="I116" s="164">
        <f t="shared" si="45"/>
        <v>-0.88584474885844755</v>
      </c>
      <c r="J116" s="165">
        <f t="shared" si="42"/>
        <v>-0.76851851851851849</v>
      </c>
      <c r="K116" s="163">
        <f t="shared" si="43"/>
        <v>-194</v>
      </c>
      <c r="L116" s="163">
        <f t="shared" si="44"/>
        <v>-83</v>
      </c>
      <c r="M116" s="164">
        <f t="shared" si="46"/>
        <v>8.6745406050041E-6</v>
      </c>
      <c r="N116" s="79"/>
    </row>
    <row r="117" spans="1:14" x14ac:dyDescent="0.25">
      <c r="A117" s="161" t="s">
        <v>144</v>
      </c>
      <c r="B117" s="162" t="s">
        <v>131</v>
      </c>
      <c r="C117" s="163">
        <v>124</v>
      </c>
      <c r="D117" s="163">
        <v>146</v>
      </c>
      <c r="E117" s="163">
        <v>32</v>
      </c>
      <c r="F117" s="163">
        <v>81</v>
      </c>
      <c r="G117" s="163">
        <v>111</v>
      </c>
      <c r="H117" s="163">
        <v>22</v>
      </c>
      <c r="I117" s="164">
        <f t="shared" si="45"/>
        <v>-0.80180180180180183</v>
      </c>
      <c r="J117" s="165">
        <f t="shared" si="42"/>
        <v>-0.84931506849315075</v>
      </c>
      <c r="K117" s="163">
        <f t="shared" si="43"/>
        <v>-89</v>
      </c>
      <c r="L117" s="163">
        <f t="shared" si="44"/>
        <v>-124</v>
      </c>
      <c r="M117" s="164">
        <f t="shared" si="46"/>
        <v>7.6335957324036081E-6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8148</v>
      </c>
      <c r="D118" s="169">
        <f t="shared" si="47"/>
        <v>11930</v>
      </c>
      <c r="E118" s="169">
        <f t="shared" si="47"/>
        <v>4626</v>
      </c>
      <c r="F118" s="169">
        <f t="shared" si="47"/>
        <v>13305</v>
      </c>
      <c r="G118" s="169">
        <f t="shared" si="47"/>
        <v>13525</v>
      </c>
      <c r="H118" s="169">
        <f t="shared" si="47"/>
        <v>16015</v>
      </c>
      <c r="I118" s="170">
        <f t="shared" si="45"/>
        <v>0.18410351201478736</v>
      </c>
      <c r="J118" s="171">
        <f t="shared" si="42"/>
        <v>0.34241408214585078</v>
      </c>
      <c r="K118" s="169">
        <f>H118-G118</f>
        <v>2490</v>
      </c>
      <c r="L118" s="169">
        <f t="shared" si="44"/>
        <v>4085</v>
      </c>
      <c r="M118" s="170">
        <f t="shared" si="46"/>
        <v>5.5569107115656258E-3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40986</v>
      </c>
      <c r="D120" s="176">
        <v>36471</v>
      </c>
      <c r="E120" s="176">
        <v>14501</v>
      </c>
      <c r="F120" s="176">
        <v>42224</v>
      </c>
      <c r="G120" s="176">
        <v>40151</v>
      </c>
      <c r="H120" s="176">
        <v>43154</v>
      </c>
      <c r="I120" s="177">
        <f>IFERROR(H120/G120-1,"-")</f>
        <v>7.479265771711785E-2</v>
      </c>
      <c r="J120" s="177">
        <f>IFERROR(H120/D120-1,"-")</f>
        <v>0.18324147953168279</v>
      </c>
      <c r="K120" s="176">
        <f>H120-G120</f>
        <v>3003</v>
      </c>
      <c r="L120" s="176">
        <f>H120-D120</f>
        <v>6683</v>
      </c>
      <c r="M120" s="177">
        <f>H120/H$8</f>
        <v>1.4973645010733876E-2</v>
      </c>
      <c r="N120" s="79"/>
    </row>
    <row r="121" spans="1:14" x14ac:dyDescent="0.25">
      <c r="A121" s="161" t="s">
        <v>96</v>
      </c>
      <c r="B121" s="157" t="s">
        <v>97</v>
      </c>
      <c r="C121" s="158">
        <v>20872</v>
      </c>
      <c r="D121" s="158">
        <v>18123</v>
      </c>
      <c r="E121" s="158">
        <v>9944</v>
      </c>
      <c r="F121" s="158">
        <v>24548</v>
      </c>
      <c r="G121" s="158">
        <v>23087</v>
      </c>
      <c r="H121" s="158">
        <v>27092</v>
      </c>
      <c r="I121" s="159">
        <f>IFERROR(H121/G121-1,"-")</f>
        <v>0.17347424957768443</v>
      </c>
      <c r="J121" s="160">
        <f t="shared" ref="J121:J132" si="48">IFERROR(H121/D121-1,"-")</f>
        <v>0.49489598852287142</v>
      </c>
      <c r="K121" s="158">
        <f t="shared" ref="K121:K131" si="49">H121-G121</f>
        <v>4005</v>
      </c>
      <c r="L121" s="158">
        <f t="shared" ref="L121:L132" si="50">H121-D121</f>
        <v>8969</v>
      </c>
      <c r="M121" s="159">
        <f>H121/H$8</f>
        <v>9.4004261628308425E-3</v>
      </c>
      <c r="N121" s="79"/>
    </row>
    <row r="122" spans="1:14" x14ac:dyDescent="0.25">
      <c r="A122" s="161" t="s">
        <v>103</v>
      </c>
      <c r="B122" s="162" t="s">
        <v>103</v>
      </c>
      <c r="C122" s="163">
        <v>103205</v>
      </c>
      <c r="D122" s="163">
        <v>80581</v>
      </c>
      <c r="E122" s="163">
        <v>28268</v>
      </c>
      <c r="F122" s="163">
        <v>94805</v>
      </c>
      <c r="G122" s="163">
        <v>89743</v>
      </c>
      <c r="H122" s="163">
        <v>103806</v>
      </c>
      <c r="I122" s="164">
        <f>IFERROR(H122/G122-1,"-")</f>
        <v>0.15670302976276695</v>
      </c>
      <c r="J122" s="165">
        <f t="shared" si="48"/>
        <v>0.28821930728087275</v>
      </c>
      <c r="K122" s="163">
        <f t="shared" si="49"/>
        <v>14063</v>
      </c>
      <c r="L122" s="163">
        <f t="shared" si="50"/>
        <v>23225</v>
      </c>
      <c r="M122" s="164">
        <f>H122/H$8</f>
        <v>3.6018774481722221E-2</v>
      </c>
      <c r="N122" s="79"/>
    </row>
    <row r="123" spans="1:14" x14ac:dyDescent="0.25">
      <c r="A123" s="161" t="s">
        <v>100</v>
      </c>
      <c r="B123" s="162" t="s">
        <v>100</v>
      </c>
      <c r="C123" s="163">
        <v>98229</v>
      </c>
      <c r="D123" s="163">
        <v>91876</v>
      </c>
      <c r="E123" s="163">
        <v>42294</v>
      </c>
      <c r="F123" s="163">
        <v>104197</v>
      </c>
      <c r="G123" s="163">
        <v>135218</v>
      </c>
      <c r="H123" s="163">
        <v>126086</v>
      </c>
      <c r="I123" s="164">
        <f>IFERROR(H123/G123-1,"-")</f>
        <v>-6.7535387300507344E-2</v>
      </c>
      <c r="J123" s="165">
        <f t="shared" si="48"/>
        <v>0.37234968871087126</v>
      </c>
      <c r="K123" s="163">
        <f t="shared" si="49"/>
        <v>-9132</v>
      </c>
      <c r="L123" s="163">
        <f t="shared" si="50"/>
        <v>34210</v>
      </c>
      <c r="M123" s="164">
        <f>H123/H$8</f>
        <v>4.3749525068901875E-2</v>
      </c>
      <c r="N123" s="79"/>
    </row>
    <row r="124" spans="1:14" x14ac:dyDescent="0.25">
      <c r="A124" s="161"/>
      <c r="B124" s="157" t="s">
        <v>107</v>
      </c>
      <c r="C124" s="158">
        <v>20114</v>
      </c>
      <c r="D124" s="158">
        <v>18348</v>
      </c>
      <c r="E124" s="158">
        <v>4557</v>
      </c>
      <c r="F124" s="158">
        <v>17676</v>
      </c>
      <c r="G124" s="158">
        <v>17064</v>
      </c>
      <c r="H124" s="158">
        <v>16062</v>
      </c>
      <c r="I124" s="159">
        <f>IFERROR(H124/G124-1,"-")</f>
        <v>-5.8720112517580914E-2</v>
      </c>
      <c r="J124" s="160">
        <f t="shared" si="48"/>
        <v>-0.12459123610202749</v>
      </c>
      <c r="K124" s="158">
        <f t="shared" si="49"/>
        <v>-1002</v>
      </c>
      <c r="L124" s="158">
        <f t="shared" si="50"/>
        <v>-2286</v>
      </c>
      <c r="M124" s="159">
        <f>H124/H$8</f>
        <v>5.5732188479030338E-3</v>
      </c>
      <c r="N124" s="79"/>
    </row>
    <row r="125" spans="1:14" s="56" customFormat="1" x14ac:dyDescent="0.25">
      <c r="A125" s="161"/>
      <c r="B125" s="162" t="s">
        <v>110</v>
      </c>
      <c r="C125" s="163">
        <v>1843</v>
      </c>
      <c r="D125" s="163">
        <v>2147</v>
      </c>
      <c r="E125" s="163">
        <v>271</v>
      </c>
      <c r="F125" s="163">
        <v>2245</v>
      </c>
      <c r="G125" s="163">
        <v>4909</v>
      </c>
      <c r="H125" s="163">
        <v>2363</v>
      </c>
      <c r="I125" s="164">
        <f t="shared" ref="I125:I132" si="51">IFERROR(H125/G125-1,"-")</f>
        <v>-0.51863923405988999</v>
      </c>
      <c r="J125" s="165">
        <f t="shared" si="48"/>
        <v>0.10060549604098745</v>
      </c>
      <c r="K125" s="163">
        <f t="shared" si="49"/>
        <v>-2546</v>
      </c>
      <c r="L125" s="163">
        <f t="shared" si="50"/>
        <v>216</v>
      </c>
      <c r="M125" s="164">
        <f t="shared" ref="M125:M132" si="52">H125/H$8</f>
        <v>8.1991757798498754E-4</v>
      </c>
      <c r="N125" s="166"/>
    </row>
    <row r="126" spans="1:14" s="56" customFormat="1" x14ac:dyDescent="0.25">
      <c r="A126" s="161"/>
      <c r="B126" s="162" t="s">
        <v>113</v>
      </c>
      <c r="C126" s="163">
        <v>1829</v>
      </c>
      <c r="D126" s="163">
        <v>1505</v>
      </c>
      <c r="E126" s="163">
        <v>265</v>
      </c>
      <c r="F126" s="163">
        <v>1872</v>
      </c>
      <c r="G126" s="163">
        <v>2184</v>
      </c>
      <c r="H126" s="163">
        <v>2212</v>
      </c>
      <c r="I126" s="164">
        <f t="shared" si="51"/>
        <v>1.2820512820512775E-2</v>
      </c>
      <c r="J126" s="165">
        <f t="shared" si="48"/>
        <v>0.46976744186046515</v>
      </c>
      <c r="K126" s="163">
        <f t="shared" si="49"/>
        <v>28</v>
      </c>
      <c r="L126" s="163">
        <f t="shared" si="50"/>
        <v>707</v>
      </c>
      <c r="M126" s="164">
        <f t="shared" si="52"/>
        <v>7.6752335273076277E-4</v>
      </c>
      <c r="N126" s="166"/>
    </row>
    <row r="127" spans="1:14" x14ac:dyDescent="0.25">
      <c r="A127" s="161"/>
      <c r="B127" s="162" t="s">
        <v>116</v>
      </c>
      <c r="C127" s="163">
        <v>2226</v>
      </c>
      <c r="D127" s="163">
        <v>1701</v>
      </c>
      <c r="E127" s="163">
        <v>212</v>
      </c>
      <c r="F127" s="163">
        <v>1536</v>
      </c>
      <c r="G127" s="163">
        <v>1358</v>
      </c>
      <c r="H127" s="163">
        <v>2078</v>
      </c>
      <c r="I127" s="164">
        <f t="shared" si="51"/>
        <v>0.53019145802650947</v>
      </c>
      <c r="J127" s="165">
        <f t="shared" si="48"/>
        <v>0.22163433274544375</v>
      </c>
      <c r="K127" s="163">
        <f t="shared" si="49"/>
        <v>720</v>
      </c>
      <c r="L127" s="163">
        <f t="shared" si="50"/>
        <v>377</v>
      </c>
      <c r="M127" s="164">
        <f t="shared" si="52"/>
        <v>7.2102781508794078E-4</v>
      </c>
      <c r="N127" s="79"/>
    </row>
    <row r="128" spans="1:14" x14ac:dyDescent="0.25">
      <c r="A128" s="161"/>
      <c r="B128" s="162" t="s">
        <v>123</v>
      </c>
      <c r="C128" s="163">
        <v>302</v>
      </c>
      <c r="D128" s="163">
        <v>361</v>
      </c>
      <c r="E128" s="163">
        <v>29</v>
      </c>
      <c r="F128" s="163">
        <v>373</v>
      </c>
      <c r="G128" s="163">
        <v>576</v>
      </c>
      <c r="H128" s="163">
        <v>351</v>
      </c>
      <c r="I128" s="164">
        <f t="shared" si="51"/>
        <v>-0.390625</v>
      </c>
      <c r="J128" s="165">
        <f t="shared" si="48"/>
        <v>-2.7700831024930705E-2</v>
      </c>
      <c r="K128" s="163">
        <f t="shared" si="49"/>
        <v>-225</v>
      </c>
      <c r="L128" s="163">
        <f t="shared" si="50"/>
        <v>-10</v>
      </c>
      <c r="M128" s="164">
        <f t="shared" si="52"/>
        <v>1.2179055009425756E-4</v>
      </c>
      <c r="N128" s="79"/>
    </row>
    <row r="129" spans="1:14" x14ac:dyDescent="0.25">
      <c r="A129" s="161"/>
      <c r="B129" s="162" t="s">
        <v>119</v>
      </c>
      <c r="C129" s="163">
        <v>421</v>
      </c>
      <c r="D129" s="163">
        <v>328</v>
      </c>
      <c r="E129" s="163">
        <v>140</v>
      </c>
      <c r="F129" s="163">
        <v>243</v>
      </c>
      <c r="G129" s="163">
        <v>288</v>
      </c>
      <c r="H129" s="163">
        <v>439</v>
      </c>
      <c r="I129" s="164">
        <f t="shared" si="51"/>
        <v>0.52430555555555558</v>
      </c>
      <c r="J129" s="165">
        <f t="shared" si="48"/>
        <v>0.33841463414634143</v>
      </c>
      <c r="K129" s="163">
        <f t="shared" si="49"/>
        <v>151</v>
      </c>
      <c r="L129" s="163">
        <f t="shared" si="50"/>
        <v>111</v>
      </c>
      <c r="M129" s="164">
        <f t="shared" si="52"/>
        <v>1.5232493302387199E-4</v>
      </c>
      <c r="N129" s="79"/>
    </row>
    <row r="130" spans="1:14" x14ac:dyDescent="0.25">
      <c r="A130" s="161"/>
      <c r="B130" s="162" t="s">
        <v>128</v>
      </c>
      <c r="C130" s="163">
        <v>85</v>
      </c>
      <c r="D130" s="163">
        <v>237</v>
      </c>
      <c r="E130" s="163">
        <v>0</v>
      </c>
      <c r="F130" s="163">
        <v>50</v>
      </c>
      <c r="G130" s="163">
        <v>136</v>
      </c>
      <c r="H130" s="163">
        <v>55</v>
      </c>
      <c r="I130" s="164">
        <f t="shared" si="51"/>
        <v>-0.59558823529411764</v>
      </c>
      <c r="J130" s="165">
        <f t="shared" si="48"/>
        <v>-0.76793248945147674</v>
      </c>
      <c r="K130" s="163">
        <f t="shared" si="49"/>
        <v>-81</v>
      </c>
      <c r="L130" s="163">
        <f t="shared" si="50"/>
        <v>-182</v>
      </c>
      <c r="M130" s="164">
        <f t="shared" si="52"/>
        <v>1.9083989331009019E-5</v>
      </c>
      <c r="N130" s="79"/>
    </row>
    <row r="131" spans="1:14" x14ac:dyDescent="0.25">
      <c r="A131" s="161" t="s">
        <v>144</v>
      </c>
      <c r="B131" s="162" t="s">
        <v>131</v>
      </c>
      <c r="C131" s="163">
        <v>121</v>
      </c>
      <c r="D131" s="163">
        <v>101</v>
      </c>
      <c r="E131" s="163">
        <v>63</v>
      </c>
      <c r="F131" s="163">
        <v>73</v>
      </c>
      <c r="G131" s="163">
        <v>105</v>
      </c>
      <c r="H131" s="163">
        <v>48</v>
      </c>
      <c r="I131" s="164">
        <f t="shared" si="51"/>
        <v>-0.54285714285714293</v>
      </c>
      <c r="J131" s="165">
        <f t="shared" si="48"/>
        <v>-0.52475247524752477</v>
      </c>
      <c r="K131" s="163">
        <f t="shared" si="49"/>
        <v>-57</v>
      </c>
      <c r="L131" s="163">
        <f t="shared" si="50"/>
        <v>-53</v>
      </c>
      <c r="M131" s="164">
        <f t="shared" si="52"/>
        <v>1.6655117961607871E-5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13287</v>
      </c>
      <c r="D132" s="169">
        <f t="shared" si="53"/>
        <v>11968</v>
      </c>
      <c r="E132" s="169">
        <f t="shared" si="53"/>
        <v>3577</v>
      </c>
      <c r="F132" s="169">
        <f t="shared" si="53"/>
        <v>11284</v>
      </c>
      <c r="G132" s="169">
        <f t="shared" si="53"/>
        <v>7508</v>
      </c>
      <c r="H132" s="169">
        <f t="shared" si="53"/>
        <v>8516</v>
      </c>
      <c r="I132" s="170">
        <f t="shared" si="51"/>
        <v>0.13425679275439539</v>
      </c>
      <c r="J132" s="171">
        <f t="shared" si="48"/>
        <v>-0.28843582887700536</v>
      </c>
      <c r="K132" s="169">
        <f>H132-G132</f>
        <v>1008</v>
      </c>
      <c r="L132" s="169">
        <f t="shared" si="50"/>
        <v>-3452</v>
      </c>
      <c r="M132" s="170">
        <f t="shared" si="52"/>
        <v>2.9548955116885964E-3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175183</v>
      </c>
      <c r="D134" s="176">
        <v>164115</v>
      </c>
      <c r="E134" s="176">
        <v>22909</v>
      </c>
      <c r="F134" s="176">
        <v>136089</v>
      </c>
      <c r="G134" s="176">
        <v>150809</v>
      </c>
      <c r="H134" s="176">
        <v>145872</v>
      </c>
      <c r="I134" s="177">
        <f>IFERROR(H134/G134-1,"-")</f>
        <v>-3.2736773004263697E-2</v>
      </c>
      <c r="J134" s="177">
        <f>IFERROR(H134/D134-1,"-")</f>
        <v>-0.11115985741705514</v>
      </c>
      <c r="K134" s="176">
        <f>H134-G134</f>
        <v>-4937</v>
      </c>
      <c r="L134" s="176">
        <f>H134-D134</f>
        <v>-18243</v>
      </c>
      <c r="M134" s="177">
        <f>H134/H$8</f>
        <v>5.0614903485326324E-2</v>
      </c>
      <c r="N134" s="79"/>
    </row>
    <row r="135" spans="1:14" x14ac:dyDescent="0.25">
      <c r="A135" s="161" t="s">
        <v>96</v>
      </c>
      <c r="B135" s="157" t="s">
        <v>97</v>
      </c>
      <c r="C135" s="158">
        <v>25354</v>
      </c>
      <c r="D135" s="158">
        <v>26178</v>
      </c>
      <c r="E135" s="158">
        <v>10533</v>
      </c>
      <c r="F135" s="158">
        <v>12307</v>
      </c>
      <c r="G135" s="158">
        <v>12268</v>
      </c>
      <c r="H135" s="158">
        <v>11247</v>
      </c>
      <c r="I135" s="159">
        <f>IFERROR(H135/G135-1,"-")</f>
        <v>-8.3224649494620162E-2</v>
      </c>
      <c r="J135" s="160">
        <f t="shared" ref="J135:J146" si="54">IFERROR(H135/D135-1,"-")</f>
        <v>-0.57036442814577126</v>
      </c>
      <c r="K135" s="158">
        <f t="shared" ref="K135:K145" si="55">H135-G135</f>
        <v>-1021</v>
      </c>
      <c r="L135" s="158">
        <f t="shared" ref="L135:L146" si="56">H135-D135</f>
        <v>-14931</v>
      </c>
      <c r="M135" s="159">
        <f>H135/H$8</f>
        <v>3.9025023273792443E-3</v>
      </c>
      <c r="N135" s="79"/>
    </row>
    <row r="136" spans="1:14" x14ac:dyDescent="0.25">
      <c r="A136" s="161" t="s">
        <v>103</v>
      </c>
      <c r="B136" s="162" t="s">
        <v>103</v>
      </c>
      <c r="C136" s="163">
        <v>131110</v>
      </c>
      <c r="D136" s="163">
        <v>83126</v>
      </c>
      <c r="E136" s="163">
        <v>27488</v>
      </c>
      <c r="F136" s="163">
        <v>48763</v>
      </c>
      <c r="G136" s="163">
        <v>51759</v>
      </c>
      <c r="H136" s="163">
        <v>38627</v>
      </c>
      <c r="I136" s="164">
        <f>IFERROR(H136/G136-1,"-")</f>
        <v>-0.25371432987499754</v>
      </c>
      <c r="J136" s="165">
        <f t="shared" si="54"/>
        <v>-0.53531987585111751</v>
      </c>
      <c r="K136" s="163">
        <f t="shared" si="55"/>
        <v>-13132</v>
      </c>
      <c r="L136" s="163">
        <f t="shared" si="56"/>
        <v>-44499</v>
      </c>
      <c r="M136" s="164">
        <f>H136/H$8</f>
        <v>1.3402859197979735E-2</v>
      </c>
      <c r="N136" s="79"/>
    </row>
    <row r="137" spans="1:14" x14ac:dyDescent="0.25">
      <c r="A137" s="161" t="s">
        <v>100</v>
      </c>
      <c r="B137" s="162" t="s">
        <v>100</v>
      </c>
      <c r="C137" s="163">
        <v>52287</v>
      </c>
      <c r="D137" s="163">
        <v>80178</v>
      </c>
      <c r="E137" s="163">
        <v>16929</v>
      </c>
      <c r="F137" s="163">
        <v>39073</v>
      </c>
      <c r="G137" s="163">
        <v>43847</v>
      </c>
      <c r="H137" s="163">
        <v>42303</v>
      </c>
      <c r="I137" s="164">
        <f>IFERROR(H137/G137-1,"-")</f>
        <v>-3.5213355531735324E-2</v>
      </c>
      <c r="J137" s="165">
        <f t="shared" si="54"/>
        <v>-0.47238644017062037</v>
      </c>
      <c r="K137" s="163">
        <f t="shared" si="55"/>
        <v>-1544</v>
      </c>
      <c r="L137" s="163">
        <f t="shared" si="56"/>
        <v>-37875</v>
      </c>
      <c r="M137" s="164">
        <f>H137/H$8</f>
        <v>1.4678363648539536E-2</v>
      </c>
      <c r="N137" s="79"/>
    </row>
    <row r="138" spans="1:14" x14ac:dyDescent="0.25">
      <c r="A138" s="161"/>
      <c r="B138" s="157" t="s">
        <v>107</v>
      </c>
      <c r="C138" s="158">
        <v>149829</v>
      </c>
      <c r="D138" s="158">
        <v>137937</v>
      </c>
      <c r="E138" s="158">
        <v>12376</v>
      </c>
      <c r="F138" s="158">
        <v>123782</v>
      </c>
      <c r="G138" s="158">
        <v>138541</v>
      </c>
      <c r="H138" s="158">
        <v>134625</v>
      </c>
      <c r="I138" s="159">
        <f>IFERROR(H138/G138-1,"-")</f>
        <v>-2.8266000678499492E-2</v>
      </c>
      <c r="J138" s="160">
        <f t="shared" si="54"/>
        <v>-2.4010961525913976E-2</v>
      </c>
      <c r="K138" s="158">
        <f t="shared" si="55"/>
        <v>-3916</v>
      </c>
      <c r="L138" s="158">
        <f t="shared" si="56"/>
        <v>-3312</v>
      </c>
      <c r="M138" s="159">
        <f>H138/H$8</f>
        <v>4.671240115794708E-2</v>
      </c>
      <c r="N138" s="79"/>
    </row>
    <row r="139" spans="1:14" s="56" customFormat="1" x14ac:dyDescent="0.25">
      <c r="A139" s="161"/>
      <c r="B139" s="162" t="s">
        <v>110</v>
      </c>
      <c r="C139" s="163">
        <v>89589</v>
      </c>
      <c r="D139" s="163">
        <v>76931</v>
      </c>
      <c r="E139" s="163">
        <v>1376</v>
      </c>
      <c r="F139" s="163">
        <v>60744</v>
      </c>
      <c r="G139" s="163">
        <v>69941</v>
      </c>
      <c r="H139" s="163">
        <v>69701</v>
      </c>
      <c r="I139" s="164">
        <f t="shared" ref="I139:I146" si="57">IFERROR(H139/G139-1,"-")</f>
        <v>-3.4314636622295724E-3</v>
      </c>
      <c r="J139" s="165">
        <f t="shared" si="54"/>
        <v>-9.3980320027037267E-2</v>
      </c>
      <c r="K139" s="163">
        <f t="shared" si="55"/>
        <v>-240</v>
      </c>
      <c r="L139" s="163">
        <f t="shared" si="56"/>
        <v>-7230</v>
      </c>
      <c r="M139" s="164">
        <f t="shared" ref="M139:M146" si="58">H139/H$8</f>
        <v>2.418496618837563E-2</v>
      </c>
      <c r="N139" s="166"/>
    </row>
    <row r="140" spans="1:14" s="56" customFormat="1" x14ac:dyDescent="0.25">
      <c r="A140" s="161"/>
      <c r="B140" s="162" t="s">
        <v>113</v>
      </c>
      <c r="C140" s="163">
        <v>10354</v>
      </c>
      <c r="D140" s="163">
        <v>9866</v>
      </c>
      <c r="E140" s="163">
        <v>1355</v>
      </c>
      <c r="F140" s="163">
        <v>9609</v>
      </c>
      <c r="G140" s="163">
        <v>12732</v>
      </c>
      <c r="H140" s="163">
        <v>10309</v>
      </c>
      <c r="I140" s="164">
        <f t="shared" si="57"/>
        <v>-0.19030788564247569</v>
      </c>
      <c r="J140" s="165">
        <f t="shared" si="54"/>
        <v>4.4901682546117927E-2</v>
      </c>
      <c r="K140" s="163">
        <f t="shared" si="55"/>
        <v>-2423</v>
      </c>
      <c r="L140" s="163">
        <f t="shared" si="56"/>
        <v>443</v>
      </c>
      <c r="M140" s="164">
        <f t="shared" si="58"/>
        <v>3.5770335638794907E-3</v>
      </c>
      <c r="N140" s="166"/>
    </row>
    <row r="141" spans="1:14" x14ac:dyDescent="0.25">
      <c r="A141" s="161"/>
      <c r="B141" s="162" t="s">
        <v>116</v>
      </c>
      <c r="C141" s="163">
        <v>11878</v>
      </c>
      <c r="D141" s="163">
        <v>10681</v>
      </c>
      <c r="E141" s="163">
        <v>2045</v>
      </c>
      <c r="F141" s="163">
        <v>11521</v>
      </c>
      <c r="G141" s="163">
        <v>13438</v>
      </c>
      <c r="H141" s="163">
        <v>10957</v>
      </c>
      <c r="I141" s="164">
        <f t="shared" si="57"/>
        <v>-0.18462568834648008</v>
      </c>
      <c r="J141" s="165">
        <f t="shared" si="54"/>
        <v>2.5840277127609834E-2</v>
      </c>
      <c r="K141" s="163">
        <f t="shared" si="55"/>
        <v>-2481</v>
      </c>
      <c r="L141" s="163">
        <f t="shared" si="56"/>
        <v>276</v>
      </c>
      <c r="M141" s="164">
        <f t="shared" si="58"/>
        <v>3.8018776563611967E-3</v>
      </c>
      <c r="N141" s="79"/>
    </row>
    <row r="142" spans="1:14" x14ac:dyDescent="0.25">
      <c r="A142" s="161"/>
      <c r="B142" s="162" t="s">
        <v>123</v>
      </c>
      <c r="C142" s="163">
        <v>2765</v>
      </c>
      <c r="D142" s="163">
        <v>3118</v>
      </c>
      <c r="E142" s="163">
        <v>57</v>
      </c>
      <c r="F142" s="163">
        <v>5770</v>
      </c>
      <c r="G142" s="163">
        <v>7531</v>
      </c>
      <c r="H142" s="163">
        <v>3763</v>
      </c>
      <c r="I142" s="164">
        <f t="shared" si="57"/>
        <v>-0.50033196122692869</v>
      </c>
      <c r="J142" s="165">
        <f t="shared" si="54"/>
        <v>0.20686337395766508</v>
      </c>
      <c r="K142" s="163">
        <f t="shared" si="55"/>
        <v>-3768</v>
      </c>
      <c r="L142" s="163">
        <f t="shared" si="56"/>
        <v>645</v>
      </c>
      <c r="M142" s="164">
        <f t="shared" si="58"/>
        <v>1.3056918518652171E-3</v>
      </c>
      <c r="N142" s="79"/>
    </row>
    <row r="143" spans="1:14" x14ac:dyDescent="0.25">
      <c r="A143" s="161"/>
      <c r="B143" s="162" t="s">
        <v>119</v>
      </c>
      <c r="C143" s="163">
        <v>4509</v>
      </c>
      <c r="D143" s="163">
        <v>3446</v>
      </c>
      <c r="E143" s="163">
        <v>1017</v>
      </c>
      <c r="F143" s="163">
        <v>2357</v>
      </c>
      <c r="G143" s="163">
        <v>2600</v>
      </c>
      <c r="H143" s="163">
        <v>1713</v>
      </c>
      <c r="I143" s="164">
        <f t="shared" si="57"/>
        <v>-0.34115384615384614</v>
      </c>
      <c r="J143" s="165">
        <f t="shared" si="54"/>
        <v>-0.50290191526407435</v>
      </c>
      <c r="K143" s="163">
        <f t="shared" si="55"/>
        <v>-887</v>
      </c>
      <c r="L143" s="163">
        <f t="shared" si="56"/>
        <v>-1733</v>
      </c>
      <c r="M143" s="164">
        <f t="shared" si="58"/>
        <v>5.9437952225488086E-4</v>
      </c>
      <c r="N143" s="79"/>
    </row>
    <row r="144" spans="1:14" x14ac:dyDescent="0.25">
      <c r="A144" s="161"/>
      <c r="B144" s="162" t="s">
        <v>128</v>
      </c>
      <c r="C144" s="163">
        <v>482</v>
      </c>
      <c r="D144" s="163">
        <v>45</v>
      </c>
      <c r="E144" s="163">
        <v>6</v>
      </c>
      <c r="F144" s="163">
        <v>126</v>
      </c>
      <c r="G144" s="163">
        <v>46</v>
      </c>
      <c r="H144" s="163">
        <v>94</v>
      </c>
      <c r="I144" s="164">
        <f t="shared" si="57"/>
        <v>1.0434782608695654</v>
      </c>
      <c r="J144" s="165">
        <f t="shared" si="54"/>
        <v>1.088888888888889</v>
      </c>
      <c r="K144" s="163">
        <f t="shared" si="55"/>
        <v>48</v>
      </c>
      <c r="L144" s="163">
        <f t="shared" si="56"/>
        <v>49</v>
      </c>
      <c r="M144" s="164">
        <f t="shared" si="58"/>
        <v>3.2616272674815413E-5</v>
      </c>
      <c r="N144" s="79"/>
    </row>
    <row r="145" spans="1:14" x14ac:dyDescent="0.25">
      <c r="A145" s="161" t="s">
        <v>144</v>
      </c>
      <c r="B145" s="162" t="s">
        <v>131</v>
      </c>
      <c r="C145" s="163">
        <v>103</v>
      </c>
      <c r="D145" s="163">
        <v>136</v>
      </c>
      <c r="E145" s="163">
        <v>0</v>
      </c>
      <c r="F145" s="163">
        <v>15</v>
      </c>
      <c r="G145" s="163">
        <v>53</v>
      </c>
      <c r="H145" s="163">
        <v>102</v>
      </c>
      <c r="I145" s="164">
        <f t="shared" si="57"/>
        <v>0.92452830188679247</v>
      </c>
      <c r="J145" s="165">
        <f t="shared" si="54"/>
        <v>-0.25</v>
      </c>
      <c r="K145" s="163">
        <f t="shared" si="55"/>
        <v>49</v>
      </c>
      <c r="L145" s="163">
        <f t="shared" si="56"/>
        <v>-34</v>
      </c>
      <c r="M145" s="164">
        <f t="shared" si="58"/>
        <v>3.5392125668416729E-5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30149</v>
      </c>
      <c r="D146" s="169">
        <f t="shared" si="59"/>
        <v>33714</v>
      </c>
      <c r="E146" s="169">
        <f t="shared" si="59"/>
        <v>6520</v>
      </c>
      <c r="F146" s="169">
        <f t="shared" si="59"/>
        <v>33640</v>
      </c>
      <c r="G146" s="169">
        <f t="shared" si="59"/>
        <v>32200</v>
      </c>
      <c r="H146" s="169">
        <f t="shared" si="59"/>
        <v>37986</v>
      </c>
      <c r="I146" s="170">
        <f t="shared" si="57"/>
        <v>0.17968944099378881</v>
      </c>
      <c r="J146" s="171">
        <f t="shared" si="54"/>
        <v>0.12671293824523944</v>
      </c>
      <c r="K146" s="169">
        <f>H146-G146</f>
        <v>5786</v>
      </c>
      <c r="L146" s="169">
        <f t="shared" si="56"/>
        <v>4272</v>
      </c>
      <c r="M146" s="170">
        <f t="shared" si="58"/>
        <v>1.3180443976867429E-2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77782</v>
      </c>
      <c r="D148" s="176">
        <v>46117</v>
      </c>
      <c r="E148" s="176">
        <v>12773</v>
      </c>
      <c r="F148" s="176">
        <v>45326</v>
      </c>
      <c r="G148" s="176">
        <v>51812</v>
      </c>
      <c r="H148" s="176">
        <v>59839</v>
      </c>
      <c r="I148" s="177">
        <f>IFERROR(H148/G148-1,"-")</f>
        <v>0.15492549988419668</v>
      </c>
      <c r="J148" s="177">
        <f>IFERROR(H148/D148-1,"-")</f>
        <v>0.29754754212112666</v>
      </c>
      <c r="K148" s="176">
        <f>H148-G148</f>
        <v>8027</v>
      </c>
      <c r="L148" s="176">
        <f>H148-D148</f>
        <v>13722</v>
      </c>
      <c r="M148" s="177">
        <f>H148/H$8</f>
        <v>2.0763033410513613E-2</v>
      </c>
      <c r="N148" s="79"/>
    </row>
    <row r="149" spans="1:14" x14ac:dyDescent="0.25">
      <c r="A149" s="161" t="s">
        <v>96</v>
      </c>
      <c r="B149" s="157" t="s">
        <v>97</v>
      </c>
      <c r="C149" s="158">
        <v>35437</v>
      </c>
      <c r="D149" s="158">
        <v>12798</v>
      </c>
      <c r="E149" s="158">
        <v>8890</v>
      </c>
      <c r="F149" s="158">
        <v>20101</v>
      </c>
      <c r="G149" s="158">
        <v>20643</v>
      </c>
      <c r="H149" s="158">
        <v>23005</v>
      </c>
      <c r="I149" s="159">
        <f>IFERROR(H149/G149-1,"-")</f>
        <v>0.11442135348544302</v>
      </c>
      <c r="J149" s="160">
        <f t="shared" ref="J149:J160" si="60">IFERROR(H149/D149-1,"-")</f>
        <v>0.79754649163931868</v>
      </c>
      <c r="K149" s="158">
        <f t="shared" ref="K149:K159" si="61">H149-G149</f>
        <v>2362</v>
      </c>
      <c r="L149" s="158">
        <f t="shared" ref="L149:L160" si="62">H149-D149</f>
        <v>10207</v>
      </c>
      <c r="M149" s="159">
        <f>H149/H$8</f>
        <v>7.9823122647247717E-3</v>
      </c>
      <c r="N149" s="79"/>
    </row>
    <row r="150" spans="1:14" x14ac:dyDescent="0.25">
      <c r="A150" s="161" t="s">
        <v>103</v>
      </c>
      <c r="B150" s="162" t="s">
        <v>103</v>
      </c>
      <c r="C150" s="163">
        <v>86384</v>
      </c>
      <c r="D150" s="163">
        <v>81451</v>
      </c>
      <c r="E150" s="163">
        <v>30833</v>
      </c>
      <c r="F150" s="163">
        <v>112268</v>
      </c>
      <c r="G150" s="163">
        <v>162008</v>
      </c>
      <c r="H150" s="163">
        <v>142328</v>
      </c>
      <c r="I150" s="164">
        <f>IFERROR(H150/G150-1,"-")</f>
        <v>-0.12147548269221276</v>
      </c>
      <c r="J150" s="165">
        <f t="shared" si="60"/>
        <v>0.74740641612748759</v>
      </c>
      <c r="K150" s="163">
        <f t="shared" si="61"/>
        <v>-19680</v>
      </c>
      <c r="L150" s="163">
        <f t="shared" si="62"/>
        <v>60877</v>
      </c>
      <c r="M150" s="164">
        <f>H150/H$8</f>
        <v>4.9385200609160941E-2</v>
      </c>
      <c r="N150" s="79"/>
    </row>
    <row r="151" spans="1:14" x14ac:dyDescent="0.25">
      <c r="A151" s="161" t="s">
        <v>100</v>
      </c>
      <c r="B151" s="162" t="s">
        <v>100</v>
      </c>
      <c r="C151" s="163">
        <v>115852</v>
      </c>
      <c r="D151" s="163">
        <v>118563</v>
      </c>
      <c r="E151" s="163">
        <v>41277</v>
      </c>
      <c r="F151" s="163">
        <v>75221</v>
      </c>
      <c r="G151" s="163">
        <v>75257</v>
      </c>
      <c r="H151" s="163">
        <v>74496</v>
      </c>
      <c r="I151" s="164">
        <f>IFERROR(H151/G151-1,"-")</f>
        <v>-1.011201615796542E-2</v>
      </c>
      <c r="J151" s="165">
        <f t="shared" si="60"/>
        <v>-0.37167581791958704</v>
      </c>
      <c r="K151" s="163">
        <f t="shared" si="61"/>
        <v>-761</v>
      </c>
      <c r="L151" s="163">
        <f t="shared" si="62"/>
        <v>-44067</v>
      </c>
      <c r="M151" s="164">
        <f>H151/H$8</f>
        <v>2.5848743076415416E-2</v>
      </c>
      <c r="N151" s="79"/>
    </row>
    <row r="152" spans="1:14" x14ac:dyDescent="0.25">
      <c r="A152" s="161"/>
      <c r="B152" s="157" t="s">
        <v>107</v>
      </c>
      <c r="C152" s="158">
        <v>42345</v>
      </c>
      <c r="D152" s="158">
        <v>33319</v>
      </c>
      <c r="E152" s="158">
        <v>3883</v>
      </c>
      <c r="F152" s="158">
        <v>25225</v>
      </c>
      <c r="G152" s="158">
        <v>31169</v>
      </c>
      <c r="H152" s="158">
        <v>36834</v>
      </c>
      <c r="I152" s="159">
        <f>IFERROR(H152/G152-1,"-")</f>
        <v>0.1817510988482145</v>
      </c>
      <c r="J152" s="160">
        <f t="shared" si="60"/>
        <v>0.10549536300609264</v>
      </c>
      <c r="K152" s="158">
        <f t="shared" si="61"/>
        <v>5665</v>
      </c>
      <c r="L152" s="158">
        <f t="shared" si="62"/>
        <v>3515</v>
      </c>
      <c r="M152" s="159">
        <f>H152/H$8</f>
        <v>1.2780721145788839E-2</v>
      </c>
      <c r="N152" s="79"/>
    </row>
    <row r="153" spans="1:14" s="56" customFormat="1" x14ac:dyDescent="0.25">
      <c r="A153" s="161"/>
      <c r="B153" s="162" t="s">
        <v>110</v>
      </c>
      <c r="C153" s="163">
        <v>9223</v>
      </c>
      <c r="D153" s="163">
        <v>6231</v>
      </c>
      <c r="E153" s="163">
        <v>61</v>
      </c>
      <c r="F153" s="163">
        <v>10081</v>
      </c>
      <c r="G153" s="163">
        <v>10375</v>
      </c>
      <c r="H153" s="163">
        <v>10394</v>
      </c>
      <c r="I153" s="164">
        <f t="shared" ref="I153:I160" si="63">IFERROR(H153/G153-1,"-")</f>
        <v>1.8313253012047781E-3</v>
      </c>
      <c r="J153" s="165">
        <f t="shared" si="60"/>
        <v>0.66811105761515011</v>
      </c>
      <c r="K153" s="163">
        <f t="shared" si="61"/>
        <v>19</v>
      </c>
      <c r="L153" s="163">
        <f t="shared" si="62"/>
        <v>4163</v>
      </c>
      <c r="M153" s="164">
        <f t="shared" ref="M153:M160" si="64">H153/H$8</f>
        <v>3.6065270019365043E-3</v>
      </c>
      <c r="N153" s="166"/>
    </row>
    <row r="154" spans="1:14" s="56" customFormat="1" x14ac:dyDescent="0.25">
      <c r="A154" s="161"/>
      <c r="B154" s="162" t="s">
        <v>113</v>
      </c>
      <c r="C154" s="163">
        <v>13379</v>
      </c>
      <c r="D154" s="163">
        <v>11211</v>
      </c>
      <c r="E154" s="163">
        <v>621</v>
      </c>
      <c r="F154" s="163">
        <v>5508</v>
      </c>
      <c r="G154" s="163">
        <v>6218</v>
      </c>
      <c r="H154" s="163">
        <v>5753</v>
      </c>
      <c r="I154" s="164">
        <f t="shared" si="63"/>
        <v>-7.4782888388549407E-2</v>
      </c>
      <c r="J154" s="165">
        <f t="shared" si="60"/>
        <v>-0.4868432789224868</v>
      </c>
      <c r="K154" s="163">
        <f t="shared" si="61"/>
        <v>-465</v>
      </c>
      <c r="L154" s="163">
        <f t="shared" si="62"/>
        <v>-5458</v>
      </c>
      <c r="M154" s="164">
        <f t="shared" si="64"/>
        <v>1.9961852840235435E-3</v>
      </c>
      <c r="N154" s="166"/>
    </row>
    <row r="155" spans="1:14" x14ac:dyDescent="0.25">
      <c r="A155" s="161"/>
      <c r="B155" s="162" t="s">
        <v>116</v>
      </c>
      <c r="C155" s="163">
        <v>8629</v>
      </c>
      <c r="D155" s="163">
        <v>5028</v>
      </c>
      <c r="E155" s="163">
        <v>187</v>
      </c>
      <c r="F155" s="163">
        <v>3549</v>
      </c>
      <c r="G155" s="163">
        <v>6400</v>
      </c>
      <c r="H155" s="163">
        <v>8652</v>
      </c>
      <c r="I155" s="164">
        <f t="shared" si="63"/>
        <v>0.35187499999999994</v>
      </c>
      <c r="J155" s="165">
        <f t="shared" si="60"/>
        <v>0.72076372315035808</v>
      </c>
      <c r="K155" s="163">
        <f t="shared" si="61"/>
        <v>2252</v>
      </c>
      <c r="L155" s="163">
        <f t="shared" si="62"/>
        <v>3624</v>
      </c>
      <c r="M155" s="164">
        <f t="shared" si="64"/>
        <v>3.002085012579819E-3</v>
      </c>
      <c r="N155" s="79"/>
    </row>
    <row r="156" spans="1:14" x14ac:dyDescent="0.25">
      <c r="A156" s="161"/>
      <c r="B156" s="162" t="s">
        <v>123</v>
      </c>
      <c r="C156" s="163">
        <v>437</v>
      </c>
      <c r="D156" s="163">
        <v>483</v>
      </c>
      <c r="E156" s="163">
        <v>16</v>
      </c>
      <c r="F156" s="163">
        <v>626</v>
      </c>
      <c r="G156" s="163">
        <v>1017</v>
      </c>
      <c r="H156" s="163">
        <v>1441</v>
      </c>
      <c r="I156" s="164">
        <f t="shared" si="63"/>
        <v>0.41691248770894784</v>
      </c>
      <c r="J156" s="165">
        <f t="shared" si="60"/>
        <v>1.9834368530020705</v>
      </c>
      <c r="K156" s="163">
        <f t="shared" si="61"/>
        <v>424</v>
      </c>
      <c r="L156" s="163">
        <f t="shared" si="62"/>
        <v>958</v>
      </c>
      <c r="M156" s="164">
        <f t="shared" si="64"/>
        <v>5.0000052047243632E-4</v>
      </c>
      <c r="N156" s="79"/>
    </row>
    <row r="157" spans="1:14" x14ac:dyDescent="0.25">
      <c r="A157" s="161"/>
      <c r="B157" s="162" t="s">
        <v>119</v>
      </c>
      <c r="C157" s="163">
        <v>3183</v>
      </c>
      <c r="D157" s="163">
        <v>4168</v>
      </c>
      <c r="E157" s="163">
        <v>1392</v>
      </c>
      <c r="F157" s="163">
        <v>2120</v>
      </c>
      <c r="G157" s="163">
        <v>919</v>
      </c>
      <c r="H157" s="163">
        <v>2380</v>
      </c>
      <c r="I157" s="164">
        <f t="shared" si="63"/>
        <v>1.5897714907508163</v>
      </c>
      <c r="J157" s="165">
        <f t="shared" si="60"/>
        <v>-0.42898272552783112</v>
      </c>
      <c r="K157" s="163">
        <f t="shared" si="61"/>
        <v>1461</v>
      </c>
      <c r="L157" s="163">
        <f t="shared" si="62"/>
        <v>-1788</v>
      </c>
      <c r="M157" s="164">
        <f t="shared" si="64"/>
        <v>8.2581626559639031E-4</v>
      </c>
      <c r="N157" s="79"/>
    </row>
    <row r="158" spans="1:14" x14ac:dyDescent="0.25">
      <c r="A158" s="161"/>
      <c r="B158" s="162" t="s">
        <v>128</v>
      </c>
      <c r="C158" s="163">
        <v>25</v>
      </c>
      <c r="D158" s="163">
        <v>46</v>
      </c>
      <c r="E158" s="163">
        <v>29</v>
      </c>
      <c r="F158" s="163">
        <v>36</v>
      </c>
      <c r="G158" s="163">
        <v>36</v>
      </c>
      <c r="H158" s="163">
        <v>73</v>
      </c>
      <c r="I158" s="164">
        <f t="shared" si="63"/>
        <v>1.0277777777777777</v>
      </c>
      <c r="J158" s="165">
        <f t="shared" si="60"/>
        <v>0.58695652173913038</v>
      </c>
      <c r="K158" s="163">
        <f t="shared" si="61"/>
        <v>37</v>
      </c>
      <c r="L158" s="163">
        <f t="shared" si="62"/>
        <v>27</v>
      </c>
      <c r="M158" s="164">
        <f t="shared" si="64"/>
        <v>2.5329658566611971E-5</v>
      </c>
      <c r="N158" s="79"/>
    </row>
    <row r="159" spans="1:14" x14ac:dyDescent="0.25">
      <c r="A159" s="161" t="s">
        <v>144</v>
      </c>
      <c r="B159" s="162" t="s">
        <v>131</v>
      </c>
      <c r="C159" s="163">
        <v>28</v>
      </c>
      <c r="D159" s="163">
        <v>43</v>
      </c>
      <c r="E159" s="163">
        <v>0</v>
      </c>
      <c r="F159" s="163">
        <v>18</v>
      </c>
      <c r="G159" s="163">
        <v>46</v>
      </c>
      <c r="H159" s="163">
        <v>35</v>
      </c>
      <c r="I159" s="164">
        <f t="shared" si="63"/>
        <v>-0.23913043478260865</v>
      </c>
      <c r="J159" s="165">
        <f t="shared" si="60"/>
        <v>-0.18604651162790697</v>
      </c>
      <c r="K159" s="163">
        <f t="shared" si="61"/>
        <v>-11</v>
      </c>
      <c r="L159" s="163">
        <f t="shared" si="62"/>
        <v>-8</v>
      </c>
      <c r="M159" s="164">
        <f t="shared" si="64"/>
        <v>1.2144356847005739E-5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7441</v>
      </c>
      <c r="D160" s="169">
        <f t="shared" si="65"/>
        <v>6109</v>
      </c>
      <c r="E160" s="169">
        <f t="shared" si="65"/>
        <v>1577</v>
      </c>
      <c r="F160" s="169">
        <f t="shared" si="65"/>
        <v>3287</v>
      </c>
      <c r="G160" s="169">
        <f t="shared" si="65"/>
        <v>6158</v>
      </c>
      <c r="H160" s="169">
        <f t="shared" si="65"/>
        <v>8106</v>
      </c>
      <c r="I160" s="170">
        <f t="shared" si="63"/>
        <v>0.31633647288080535</v>
      </c>
      <c r="J160" s="171">
        <f t="shared" si="60"/>
        <v>0.32689474545752173</v>
      </c>
      <c r="K160" s="169">
        <f>H160-G160</f>
        <v>1948</v>
      </c>
      <c r="L160" s="169">
        <f t="shared" si="62"/>
        <v>1997</v>
      </c>
      <c r="M160" s="170">
        <f t="shared" si="64"/>
        <v>2.8126330457665292E-3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3DE36-8D4A-4784-B18B-58DFBBBD469C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25905948</v>
      </c>
      <c r="D8" s="176">
        <v>25578799</v>
      </c>
      <c r="E8" s="176">
        <v>8930544</v>
      </c>
      <c r="F8" s="176">
        <v>23015665</v>
      </c>
      <c r="G8" s="176">
        <v>25556749</v>
      </c>
      <c r="H8" s="176">
        <v>27044823</v>
      </c>
      <c r="I8" s="177">
        <f>IFERROR(H8/G8-1,"-")</f>
        <v>5.8226263442192838E-2</v>
      </c>
      <c r="J8" s="177">
        <f>IFERROR(H8/D8-1,"-")</f>
        <v>5.7314027918198951E-2</v>
      </c>
      <c r="K8" s="176">
        <f>H8-G8</f>
        <v>1488074</v>
      </c>
      <c r="L8" s="176">
        <f>H8-D8</f>
        <v>1466024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3728058</v>
      </c>
      <c r="D9" s="158">
        <v>3687112</v>
      </c>
      <c r="E9" s="158">
        <v>1358306</v>
      </c>
      <c r="F9" s="158">
        <v>3245814</v>
      </c>
      <c r="G9" s="158">
        <v>3423966</v>
      </c>
      <c r="H9" s="158">
        <v>3369395</v>
      </c>
      <c r="I9" s="159">
        <f>IFERROR(H9/G9-1,"-")</f>
        <v>-1.5937950318431926E-2</v>
      </c>
      <c r="J9" s="160">
        <f t="shared" ref="J9:J20" si="0">IFERROR(H9/D9-1,"-")</f>
        <v>-8.6169609168368133E-2</v>
      </c>
      <c r="K9" s="158">
        <f t="shared" ref="K9:K19" si="1">H9-G9</f>
        <v>-54571</v>
      </c>
      <c r="L9" s="158">
        <f t="shared" ref="L9:L20" si="2">H9-D9</f>
        <v>-317717</v>
      </c>
      <c r="M9" s="159">
        <f>H9/H$8</f>
        <v>0.12458558149927622</v>
      </c>
      <c r="N9" s="79"/>
    </row>
    <row r="10" spans="1:14" x14ac:dyDescent="0.25">
      <c r="A10" s="161" t="s">
        <v>103</v>
      </c>
      <c r="B10" s="162" t="s">
        <v>103</v>
      </c>
      <c r="C10" s="163">
        <v>1155666</v>
      </c>
      <c r="D10" s="163">
        <v>1048799</v>
      </c>
      <c r="E10" s="163">
        <v>424865</v>
      </c>
      <c r="F10" s="163">
        <v>957251</v>
      </c>
      <c r="G10" s="163">
        <v>1065182</v>
      </c>
      <c r="H10" s="163">
        <v>1074979</v>
      </c>
      <c r="I10" s="164">
        <f>IFERROR(H10/G10-1,"-")</f>
        <v>9.1974892553572385E-3</v>
      </c>
      <c r="J10" s="165">
        <f t="shared" si="0"/>
        <v>2.4961884975100102E-2</v>
      </c>
      <c r="K10" s="163">
        <f t="shared" si="1"/>
        <v>9797</v>
      </c>
      <c r="L10" s="163">
        <f t="shared" si="2"/>
        <v>26180</v>
      </c>
      <c r="M10" s="164">
        <f>H10/H$8</f>
        <v>3.9748050856165708E-2</v>
      </c>
      <c r="N10" s="79"/>
    </row>
    <row r="11" spans="1:14" x14ac:dyDescent="0.25">
      <c r="A11" s="161" t="s">
        <v>100</v>
      </c>
      <c r="B11" s="162" t="s">
        <v>100</v>
      </c>
      <c r="C11" s="163">
        <v>2572392</v>
      </c>
      <c r="D11" s="163">
        <v>2638313</v>
      </c>
      <c r="E11" s="163">
        <v>933441</v>
      </c>
      <c r="F11" s="163">
        <v>2288563</v>
      </c>
      <c r="G11" s="163">
        <v>2358784</v>
      </c>
      <c r="H11" s="163">
        <v>2294416</v>
      </c>
      <c r="I11" s="164">
        <f>IFERROR(H11/G11-1,"-")</f>
        <v>-2.7288636856956816E-2</v>
      </c>
      <c r="J11" s="165">
        <f t="shared" si="0"/>
        <v>-0.13034730905696179</v>
      </c>
      <c r="K11" s="163">
        <f t="shared" si="1"/>
        <v>-64368</v>
      </c>
      <c r="L11" s="163">
        <f t="shared" si="2"/>
        <v>-343897</v>
      </c>
      <c r="M11" s="164">
        <f>H11/H$8</f>
        <v>8.4837530643110518E-2</v>
      </c>
      <c r="N11" s="79"/>
    </row>
    <row r="12" spans="1:14" x14ac:dyDescent="0.25">
      <c r="A12" s="1"/>
      <c r="B12" s="157" t="s">
        <v>107</v>
      </c>
      <c r="C12" s="158">
        <v>22177890</v>
      </c>
      <c r="D12" s="158">
        <v>21891687</v>
      </c>
      <c r="E12" s="158">
        <v>7572238</v>
      </c>
      <c r="F12" s="158">
        <v>19769851</v>
      </c>
      <c r="G12" s="158">
        <v>22132783</v>
      </c>
      <c r="H12" s="158">
        <v>23675428</v>
      </c>
      <c r="I12" s="159">
        <f>IFERROR(H12/G12-1,"-")</f>
        <v>6.9699549306564856E-2</v>
      </c>
      <c r="J12" s="160">
        <f t="shared" si="0"/>
        <v>8.1480289755650137E-2</v>
      </c>
      <c r="K12" s="158">
        <f t="shared" si="1"/>
        <v>1542645</v>
      </c>
      <c r="L12" s="158">
        <f t="shared" si="2"/>
        <v>1783741</v>
      </c>
      <c r="M12" s="159">
        <f>H12/H$8</f>
        <v>0.87541441850072377</v>
      </c>
      <c r="N12" s="79"/>
    </row>
    <row r="13" spans="1:14" s="56" customFormat="1" x14ac:dyDescent="0.25">
      <c r="A13" s="161"/>
      <c r="B13" s="162" t="s">
        <v>110</v>
      </c>
      <c r="C13" s="163">
        <v>9666021</v>
      </c>
      <c r="D13" s="163">
        <v>10028810</v>
      </c>
      <c r="E13" s="163">
        <v>2918774</v>
      </c>
      <c r="F13" s="163">
        <v>9382512</v>
      </c>
      <c r="G13" s="163">
        <v>10349496</v>
      </c>
      <c r="H13" s="163">
        <v>11157754</v>
      </c>
      <c r="I13" s="164">
        <f t="shared" ref="I13:I20" si="3">IFERROR(H13/G13-1,"-")</f>
        <v>7.809636333981862E-2</v>
      </c>
      <c r="J13" s="165">
        <f t="shared" si="0"/>
        <v>0.11257008558343418</v>
      </c>
      <c r="K13" s="163">
        <f t="shared" si="1"/>
        <v>808258</v>
      </c>
      <c r="L13" s="163">
        <f t="shared" si="2"/>
        <v>1128944</v>
      </c>
      <c r="M13" s="164">
        <f t="shared" ref="M13:M20" si="4">H13/H$8</f>
        <v>0.41256524400252131</v>
      </c>
      <c r="N13" s="166"/>
    </row>
    <row r="14" spans="1:14" s="56" customFormat="1" x14ac:dyDescent="0.25">
      <c r="A14" s="161"/>
      <c r="B14" s="162" t="s">
        <v>113</v>
      </c>
      <c r="C14" s="163">
        <v>3792824</v>
      </c>
      <c r="D14" s="163">
        <v>3248761</v>
      </c>
      <c r="E14" s="163">
        <v>1150264</v>
      </c>
      <c r="F14" s="163">
        <v>2214213</v>
      </c>
      <c r="G14" s="163">
        <v>2530507</v>
      </c>
      <c r="H14" s="163">
        <v>2658876</v>
      </c>
      <c r="I14" s="164">
        <f t="shared" si="3"/>
        <v>5.0728569413164948E-2</v>
      </c>
      <c r="J14" s="165">
        <f t="shared" si="0"/>
        <v>-0.18157229786986484</v>
      </c>
      <c r="K14" s="163">
        <f t="shared" si="1"/>
        <v>128369</v>
      </c>
      <c r="L14" s="163">
        <f t="shared" si="2"/>
        <v>-589885</v>
      </c>
      <c r="M14" s="164">
        <f t="shared" si="4"/>
        <v>9.8313677260893892E-2</v>
      </c>
      <c r="N14" s="166"/>
    </row>
    <row r="15" spans="1:14" x14ac:dyDescent="0.25">
      <c r="A15" s="161"/>
      <c r="B15" s="162" t="s">
        <v>116</v>
      </c>
      <c r="C15" s="163">
        <v>901191</v>
      </c>
      <c r="D15" s="163">
        <v>927867</v>
      </c>
      <c r="E15" s="163">
        <v>323121</v>
      </c>
      <c r="F15" s="163">
        <v>942553</v>
      </c>
      <c r="G15" s="163">
        <v>1133961</v>
      </c>
      <c r="H15" s="163">
        <v>1213515</v>
      </c>
      <c r="I15" s="164">
        <f t="shared" si="3"/>
        <v>7.0155851920833179E-2</v>
      </c>
      <c r="J15" s="165">
        <f t="shared" si="0"/>
        <v>0.30785446621121348</v>
      </c>
      <c r="K15" s="163">
        <f t="shared" si="1"/>
        <v>79554</v>
      </c>
      <c r="L15" s="163">
        <f t="shared" si="2"/>
        <v>285648</v>
      </c>
      <c r="M15" s="164">
        <f t="shared" si="4"/>
        <v>4.4870509967841164E-2</v>
      </c>
      <c r="N15" s="79"/>
    </row>
    <row r="16" spans="1:14" x14ac:dyDescent="0.25">
      <c r="A16" s="161"/>
      <c r="B16" s="162" t="s">
        <v>123</v>
      </c>
      <c r="C16" s="163">
        <v>927445</v>
      </c>
      <c r="D16" s="163">
        <v>864379</v>
      </c>
      <c r="E16" s="163">
        <v>280169</v>
      </c>
      <c r="F16" s="163">
        <v>1010222</v>
      </c>
      <c r="G16" s="163">
        <v>992524</v>
      </c>
      <c r="H16" s="163">
        <v>1029391</v>
      </c>
      <c r="I16" s="164">
        <f t="shared" si="3"/>
        <v>3.7144693730327916E-2</v>
      </c>
      <c r="J16" s="165">
        <f t="shared" si="0"/>
        <v>0.19090237037225566</v>
      </c>
      <c r="K16" s="163">
        <f t="shared" si="1"/>
        <v>36867</v>
      </c>
      <c r="L16" s="163">
        <f t="shared" si="2"/>
        <v>165012</v>
      </c>
      <c r="M16" s="164">
        <f t="shared" si="4"/>
        <v>3.806240477151579E-2</v>
      </c>
      <c r="N16" s="79"/>
    </row>
    <row r="17" spans="1:14" x14ac:dyDescent="0.25">
      <c r="A17" s="161"/>
      <c r="B17" s="162" t="s">
        <v>119</v>
      </c>
      <c r="C17" s="163">
        <v>826086</v>
      </c>
      <c r="D17" s="163">
        <v>802853</v>
      </c>
      <c r="E17" s="163">
        <v>381223</v>
      </c>
      <c r="F17" s="163">
        <v>826401</v>
      </c>
      <c r="G17" s="163">
        <v>849221</v>
      </c>
      <c r="H17" s="163">
        <v>877709</v>
      </c>
      <c r="I17" s="164">
        <f t="shared" si="3"/>
        <v>3.3546038074894424E-2</v>
      </c>
      <c r="J17" s="165">
        <f t="shared" si="0"/>
        <v>9.3237491794886385E-2</v>
      </c>
      <c r="K17" s="163">
        <f t="shared" si="1"/>
        <v>28488</v>
      </c>
      <c r="L17" s="163">
        <f t="shared" si="2"/>
        <v>74856</v>
      </c>
      <c r="M17" s="164">
        <f t="shared" si="4"/>
        <v>3.2453863720979061E-2</v>
      </c>
      <c r="N17" s="79"/>
    </row>
    <row r="18" spans="1:14" x14ac:dyDescent="0.25">
      <c r="A18" s="161"/>
      <c r="B18" s="162" t="s">
        <v>128</v>
      </c>
      <c r="C18" s="163">
        <v>388707</v>
      </c>
      <c r="D18" s="163">
        <v>415821</v>
      </c>
      <c r="E18" s="163">
        <v>239983</v>
      </c>
      <c r="F18" s="163">
        <v>303983</v>
      </c>
      <c r="G18" s="163">
        <v>364696</v>
      </c>
      <c r="H18" s="163">
        <v>350071</v>
      </c>
      <c r="I18" s="164">
        <f t="shared" si="3"/>
        <v>-4.0101893083554496E-2</v>
      </c>
      <c r="J18" s="165">
        <f t="shared" si="0"/>
        <v>-0.1581209222237453</v>
      </c>
      <c r="K18" s="163">
        <f t="shared" si="1"/>
        <v>-14625</v>
      </c>
      <c r="L18" s="163">
        <f t="shared" si="2"/>
        <v>-65750</v>
      </c>
      <c r="M18" s="164">
        <f t="shared" si="4"/>
        <v>1.2944103941815407E-2</v>
      </c>
      <c r="N18" s="79"/>
    </row>
    <row r="19" spans="1:14" x14ac:dyDescent="0.25">
      <c r="A19" s="161" t="s">
        <v>144</v>
      </c>
      <c r="B19" s="162" t="s">
        <v>131</v>
      </c>
      <c r="C19" s="163">
        <v>610787</v>
      </c>
      <c r="D19" s="163">
        <v>516905</v>
      </c>
      <c r="E19" s="163">
        <v>339355</v>
      </c>
      <c r="F19" s="163">
        <v>221326</v>
      </c>
      <c r="G19" s="163">
        <v>324645</v>
      </c>
      <c r="H19" s="163">
        <v>334953</v>
      </c>
      <c r="I19" s="164">
        <f t="shared" si="3"/>
        <v>3.1751605599962929E-2</v>
      </c>
      <c r="J19" s="165">
        <f t="shared" si="0"/>
        <v>-0.35200278581170619</v>
      </c>
      <c r="K19" s="163">
        <f t="shared" si="1"/>
        <v>10308</v>
      </c>
      <c r="L19" s="163">
        <f t="shared" si="2"/>
        <v>-181952</v>
      </c>
      <c r="M19" s="164">
        <f t="shared" si="4"/>
        <v>1.2385106014559607E-2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5064829</v>
      </c>
      <c r="D20" s="169">
        <f t="shared" si="5"/>
        <v>5086291</v>
      </c>
      <c r="E20" s="169">
        <f t="shared" si="5"/>
        <v>1939349</v>
      </c>
      <c r="F20" s="169">
        <f t="shared" si="5"/>
        <v>4868641</v>
      </c>
      <c r="G20" s="169">
        <f t="shared" si="5"/>
        <v>5587733</v>
      </c>
      <c r="H20" s="169">
        <f t="shared" si="5"/>
        <v>6053159</v>
      </c>
      <c r="I20" s="170">
        <f t="shared" si="3"/>
        <v>8.3294244732166067E-2</v>
      </c>
      <c r="J20" s="171">
        <f t="shared" si="0"/>
        <v>0.19009293805643446</v>
      </c>
      <c r="K20" s="169">
        <f>H20-G20</f>
        <v>465426</v>
      </c>
      <c r="L20" s="169">
        <f t="shared" si="2"/>
        <v>966868</v>
      </c>
      <c r="M20" s="170">
        <f t="shared" si="4"/>
        <v>0.22381950882059756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9543452</v>
      </c>
      <c r="D22" s="176">
        <v>9847763</v>
      </c>
      <c r="E22" s="176">
        <v>3228073</v>
      </c>
      <c r="F22" s="176">
        <v>9333775</v>
      </c>
      <c r="G22" s="176">
        <v>10077442</v>
      </c>
      <c r="H22" s="176">
        <v>10350937</v>
      </c>
      <c r="I22" s="177">
        <f>IFERROR(H22/G22-1,"-")</f>
        <v>2.7139327619052578E-2</v>
      </c>
      <c r="J22" s="177">
        <f>IFERROR(H22/D22-1,"-")</f>
        <v>5.1095258892806417E-2</v>
      </c>
      <c r="K22" s="176">
        <f>H22-G22</f>
        <v>273495</v>
      </c>
      <c r="L22" s="176">
        <f>H22-D22</f>
        <v>503174</v>
      </c>
      <c r="M22" s="177">
        <f>H22/H$8</f>
        <v>0.38273265829841074</v>
      </c>
      <c r="N22" s="79"/>
    </row>
    <row r="23" spans="1:14" x14ac:dyDescent="0.25">
      <c r="A23" s="161" t="s">
        <v>96</v>
      </c>
      <c r="B23" s="157" t="s">
        <v>97</v>
      </c>
      <c r="C23" s="158">
        <v>689477</v>
      </c>
      <c r="D23" s="158">
        <v>835888</v>
      </c>
      <c r="E23" s="158">
        <v>287860</v>
      </c>
      <c r="F23" s="158">
        <v>747196</v>
      </c>
      <c r="G23" s="158">
        <v>656924</v>
      </c>
      <c r="H23" s="158">
        <v>601274</v>
      </c>
      <c r="I23" s="159">
        <f>IFERROR(H23/G23-1,"-")</f>
        <v>-8.4712995719443906E-2</v>
      </c>
      <c r="J23" s="160">
        <f t="shared" ref="J23:J34" si="6">IFERROR(H23/D23-1,"-")</f>
        <v>-0.28067635855521311</v>
      </c>
      <c r="K23" s="158">
        <f t="shared" ref="K23:K33" si="7">H23-G23</f>
        <v>-55650</v>
      </c>
      <c r="L23" s="158">
        <f t="shared" ref="L23:L34" si="8">H23-D23</f>
        <v>-234614</v>
      </c>
      <c r="M23" s="159">
        <f>H23/H$8</f>
        <v>2.223249898880832E-2</v>
      </c>
      <c r="N23" s="79"/>
    </row>
    <row r="24" spans="1:14" x14ac:dyDescent="0.25">
      <c r="A24" s="161" t="s">
        <v>103</v>
      </c>
      <c r="B24" s="162" t="s">
        <v>103</v>
      </c>
      <c r="C24" s="163">
        <v>254840</v>
      </c>
      <c r="D24" s="163">
        <v>343442</v>
      </c>
      <c r="E24" s="163">
        <v>131807</v>
      </c>
      <c r="F24" s="163">
        <v>230301</v>
      </c>
      <c r="G24" s="163">
        <v>211250</v>
      </c>
      <c r="H24" s="163">
        <v>181841</v>
      </c>
      <c r="I24" s="164">
        <f>IFERROR(H24/G24-1,"-")</f>
        <v>-0.13921420118343197</v>
      </c>
      <c r="J24" s="165">
        <f t="shared" si="6"/>
        <v>-0.47053359810390105</v>
      </c>
      <c r="K24" s="163">
        <f t="shared" si="7"/>
        <v>-29409</v>
      </c>
      <c r="L24" s="163">
        <f t="shared" si="8"/>
        <v>-161601</v>
      </c>
      <c r="M24" s="164">
        <f>H24/H$8</f>
        <v>6.7236897797408402E-3</v>
      </c>
      <c r="N24" s="79"/>
    </row>
    <row r="25" spans="1:14" x14ac:dyDescent="0.25">
      <c r="A25" s="161" t="s">
        <v>100</v>
      </c>
      <c r="B25" s="162" t="s">
        <v>100</v>
      </c>
      <c r="C25" s="163">
        <v>434637</v>
      </c>
      <c r="D25" s="163">
        <v>492446</v>
      </c>
      <c r="E25" s="163">
        <v>156053</v>
      </c>
      <c r="F25" s="163">
        <v>516895</v>
      </c>
      <c r="G25" s="163">
        <v>445674</v>
      </c>
      <c r="H25" s="163">
        <v>419433</v>
      </c>
      <c r="I25" s="164">
        <f>IFERROR(H25/G25-1,"-")</f>
        <v>-5.8879360249868729E-2</v>
      </c>
      <c r="J25" s="165">
        <f t="shared" si="6"/>
        <v>-0.14826600276984681</v>
      </c>
      <c r="K25" s="163">
        <f t="shared" si="7"/>
        <v>-26241</v>
      </c>
      <c r="L25" s="163">
        <f t="shared" si="8"/>
        <v>-73013</v>
      </c>
      <c r="M25" s="164">
        <f>H25/H$8</f>
        <v>1.550880920906748E-2</v>
      </c>
      <c r="N25" s="79"/>
    </row>
    <row r="26" spans="1:14" x14ac:dyDescent="0.25">
      <c r="A26" s="161"/>
      <c r="B26" s="157" t="s">
        <v>107</v>
      </c>
      <c r="C26" s="158">
        <v>8853975</v>
      </c>
      <c r="D26" s="158">
        <v>9011875</v>
      </c>
      <c r="E26" s="158">
        <v>2940213</v>
      </c>
      <c r="F26" s="158">
        <v>8586579</v>
      </c>
      <c r="G26" s="158">
        <v>9420518</v>
      </c>
      <c r="H26" s="158">
        <v>9749663</v>
      </c>
      <c r="I26" s="159">
        <f>IFERROR(H26/G26-1,"-")</f>
        <v>3.4939161519568218E-2</v>
      </c>
      <c r="J26" s="160">
        <f t="shared" si="6"/>
        <v>8.1868423607739826E-2</v>
      </c>
      <c r="K26" s="158">
        <f t="shared" si="7"/>
        <v>329145</v>
      </c>
      <c r="L26" s="158">
        <f t="shared" si="8"/>
        <v>737788</v>
      </c>
      <c r="M26" s="159">
        <f>H26/H$8</f>
        <v>0.36050015930960244</v>
      </c>
      <c r="N26" s="79"/>
    </row>
    <row r="27" spans="1:14" s="56" customFormat="1" x14ac:dyDescent="0.25">
      <c r="A27" s="161"/>
      <c r="B27" s="162" t="s">
        <v>110</v>
      </c>
      <c r="C27" s="163">
        <v>4039219</v>
      </c>
      <c r="D27" s="163">
        <v>4276177</v>
      </c>
      <c r="E27" s="163">
        <v>1243159</v>
      </c>
      <c r="F27" s="163">
        <v>4332424</v>
      </c>
      <c r="G27" s="163">
        <v>4829410</v>
      </c>
      <c r="H27" s="163">
        <v>5052166</v>
      </c>
      <c r="I27" s="164">
        <f t="shared" ref="I27:I34" si="9">IFERROR(H27/G27-1,"-")</f>
        <v>4.6124888961591504E-2</v>
      </c>
      <c r="J27" s="165">
        <f t="shared" si="6"/>
        <v>0.18146793268847383</v>
      </c>
      <c r="K27" s="163">
        <f t="shared" si="7"/>
        <v>222756</v>
      </c>
      <c r="L27" s="163">
        <f t="shared" si="8"/>
        <v>775989</v>
      </c>
      <c r="M27" s="164">
        <f t="shared" ref="M27:M34" si="10">H27/H$8</f>
        <v>0.18680713865274695</v>
      </c>
      <c r="N27" s="166"/>
    </row>
    <row r="28" spans="1:14" s="56" customFormat="1" x14ac:dyDescent="0.25">
      <c r="A28" s="161"/>
      <c r="B28" s="162" t="s">
        <v>113</v>
      </c>
      <c r="C28" s="163">
        <v>1452865</v>
      </c>
      <c r="D28" s="163">
        <v>1345464</v>
      </c>
      <c r="E28" s="163">
        <v>414667</v>
      </c>
      <c r="F28" s="163">
        <v>1019837</v>
      </c>
      <c r="G28" s="163">
        <v>1081490</v>
      </c>
      <c r="H28" s="163">
        <v>1062041</v>
      </c>
      <c r="I28" s="164">
        <f t="shared" si="9"/>
        <v>-1.7983522732526458E-2</v>
      </c>
      <c r="J28" s="165">
        <f t="shared" si="6"/>
        <v>-0.21065074948121987</v>
      </c>
      <c r="K28" s="163">
        <f t="shared" si="7"/>
        <v>-19449</v>
      </c>
      <c r="L28" s="163">
        <f t="shared" si="8"/>
        <v>-283423</v>
      </c>
      <c r="M28" s="164">
        <f t="shared" si="10"/>
        <v>3.9269659853200002E-2</v>
      </c>
      <c r="N28" s="166"/>
    </row>
    <row r="29" spans="1:14" x14ac:dyDescent="0.25">
      <c r="A29" s="161"/>
      <c r="B29" s="162" t="s">
        <v>116</v>
      </c>
      <c r="C29" s="163">
        <v>313122</v>
      </c>
      <c r="D29" s="163">
        <v>330897</v>
      </c>
      <c r="E29" s="163">
        <v>135620</v>
      </c>
      <c r="F29" s="163">
        <v>350575</v>
      </c>
      <c r="G29" s="163">
        <v>398844</v>
      </c>
      <c r="H29" s="163">
        <v>364141</v>
      </c>
      <c r="I29" s="164">
        <f t="shared" si="9"/>
        <v>-8.7008955882500461E-2</v>
      </c>
      <c r="J29" s="165">
        <f t="shared" si="6"/>
        <v>0.10046630824697722</v>
      </c>
      <c r="K29" s="163">
        <f t="shared" si="7"/>
        <v>-34703</v>
      </c>
      <c r="L29" s="163">
        <f t="shared" si="8"/>
        <v>33244</v>
      </c>
      <c r="M29" s="164">
        <f t="shared" si="10"/>
        <v>1.3464351384366613E-2</v>
      </c>
      <c r="N29" s="79"/>
    </row>
    <row r="30" spans="1:14" x14ac:dyDescent="0.25">
      <c r="A30" s="161"/>
      <c r="B30" s="162" t="s">
        <v>123</v>
      </c>
      <c r="C30" s="163">
        <v>414841</v>
      </c>
      <c r="D30" s="163">
        <v>383239</v>
      </c>
      <c r="E30" s="163">
        <v>121574</v>
      </c>
      <c r="F30" s="163">
        <v>467069</v>
      </c>
      <c r="G30" s="163">
        <v>423389</v>
      </c>
      <c r="H30" s="163">
        <v>423920</v>
      </c>
      <c r="I30" s="164">
        <f t="shared" si="9"/>
        <v>1.2541657907976234E-3</v>
      </c>
      <c r="J30" s="165">
        <f t="shared" si="6"/>
        <v>0.10615047007220046</v>
      </c>
      <c r="K30" s="163">
        <f t="shared" si="7"/>
        <v>531</v>
      </c>
      <c r="L30" s="163">
        <f t="shared" si="8"/>
        <v>40681</v>
      </c>
      <c r="M30" s="164">
        <f t="shared" si="10"/>
        <v>1.5674718965622367E-2</v>
      </c>
      <c r="N30" s="79"/>
    </row>
    <row r="31" spans="1:14" x14ac:dyDescent="0.25">
      <c r="A31" s="161"/>
      <c r="B31" s="162" t="s">
        <v>119</v>
      </c>
      <c r="C31" s="163">
        <v>435710</v>
      </c>
      <c r="D31" s="163">
        <v>424803</v>
      </c>
      <c r="E31" s="163">
        <v>188425</v>
      </c>
      <c r="F31" s="163">
        <v>472282</v>
      </c>
      <c r="G31" s="163">
        <v>444309</v>
      </c>
      <c r="H31" s="163">
        <v>458279</v>
      </c>
      <c r="I31" s="164">
        <f t="shared" si="9"/>
        <v>3.1442081974481617E-2</v>
      </c>
      <c r="J31" s="165">
        <f t="shared" si="6"/>
        <v>7.8803586603672704E-2</v>
      </c>
      <c r="K31" s="163">
        <f t="shared" si="7"/>
        <v>13970</v>
      </c>
      <c r="L31" s="163">
        <f t="shared" si="8"/>
        <v>33476</v>
      </c>
      <c r="M31" s="164">
        <f t="shared" si="10"/>
        <v>1.6945165438871611E-2</v>
      </c>
      <c r="N31" s="79"/>
    </row>
    <row r="32" spans="1:14" x14ac:dyDescent="0.25">
      <c r="A32" s="161"/>
      <c r="B32" s="162" t="s">
        <v>128</v>
      </c>
      <c r="C32" s="163">
        <v>154249</v>
      </c>
      <c r="D32" s="163">
        <v>176635</v>
      </c>
      <c r="E32" s="163">
        <v>94459</v>
      </c>
      <c r="F32" s="163">
        <v>114576</v>
      </c>
      <c r="G32" s="163">
        <v>129191</v>
      </c>
      <c r="H32" s="163">
        <v>127582</v>
      </c>
      <c r="I32" s="164">
        <f t="shared" si="9"/>
        <v>-1.2454427940026824E-2</v>
      </c>
      <c r="J32" s="165">
        <f t="shared" si="6"/>
        <v>-0.27770826846321506</v>
      </c>
      <c r="K32" s="163">
        <f t="shared" si="7"/>
        <v>-1609</v>
      </c>
      <c r="L32" s="163">
        <f t="shared" si="8"/>
        <v>-49053</v>
      </c>
      <c r="M32" s="164">
        <f t="shared" si="10"/>
        <v>4.7174278049444069E-3</v>
      </c>
      <c r="N32" s="79"/>
    </row>
    <row r="33" spans="1:14" x14ac:dyDescent="0.25">
      <c r="A33" s="161" t="s">
        <v>144</v>
      </c>
      <c r="B33" s="162" t="s">
        <v>131</v>
      </c>
      <c r="C33" s="163">
        <v>188327</v>
      </c>
      <c r="D33" s="163">
        <v>164859</v>
      </c>
      <c r="E33" s="163">
        <v>103139</v>
      </c>
      <c r="F33" s="163">
        <v>69505</v>
      </c>
      <c r="G33" s="163">
        <v>110811</v>
      </c>
      <c r="H33" s="163">
        <v>102902</v>
      </c>
      <c r="I33" s="164">
        <f t="shared" si="9"/>
        <v>-7.1373780581350244E-2</v>
      </c>
      <c r="J33" s="165">
        <f t="shared" si="6"/>
        <v>-0.37581812336602793</v>
      </c>
      <c r="K33" s="163">
        <f t="shared" si="7"/>
        <v>-7909</v>
      </c>
      <c r="L33" s="163">
        <f t="shared" si="8"/>
        <v>-61957</v>
      </c>
      <c r="M33" s="164">
        <f t="shared" si="10"/>
        <v>3.8048686804125135E-3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1855642</v>
      </c>
      <c r="D34" s="169">
        <f t="shared" si="11"/>
        <v>1909801</v>
      </c>
      <c r="E34" s="169">
        <f t="shared" si="11"/>
        <v>639170</v>
      </c>
      <c r="F34" s="169">
        <f t="shared" si="11"/>
        <v>1760311</v>
      </c>
      <c r="G34" s="169">
        <f t="shared" si="11"/>
        <v>2003074</v>
      </c>
      <c r="H34" s="169">
        <f t="shared" si="11"/>
        <v>2158632</v>
      </c>
      <c r="I34" s="170">
        <f t="shared" si="9"/>
        <v>7.7659637137719395E-2</v>
      </c>
      <c r="J34" s="171">
        <f t="shared" si="6"/>
        <v>0.13029158535365726</v>
      </c>
      <c r="K34" s="169">
        <f>H34-G34</f>
        <v>155558</v>
      </c>
      <c r="L34" s="169">
        <f t="shared" si="8"/>
        <v>248831</v>
      </c>
      <c r="M34" s="170">
        <f t="shared" si="10"/>
        <v>7.9816828529437958E-2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7629195</v>
      </c>
      <c r="D36" s="176">
        <v>7573908</v>
      </c>
      <c r="E36" s="176">
        <v>2404828</v>
      </c>
      <c r="F36" s="176">
        <v>6487078</v>
      </c>
      <c r="G36" s="176">
        <v>7196338</v>
      </c>
      <c r="H36" s="176">
        <v>7492248</v>
      </c>
      <c r="I36" s="177">
        <f>IFERROR(H36/G36-1,"-")</f>
        <v>4.1119524958388665E-2</v>
      </c>
      <c r="J36" s="177">
        <f>IFERROR(H36/D36-1,"-")</f>
        <v>-1.0781752300133562E-2</v>
      </c>
      <c r="K36" s="176">
        <f>H36-G36</f>
        <v>295910</v>
      </c>
      <c r="L36" s="176">
        <f>H36-D36</f>
        <v>-81660</v>
      </c>
      <c r="M36" s="177">
        <f>H36/H$8</f>
        <v>0.27703076481587624</v>
      </c>
      <c r="N36" s="79"/>
    </row>
    <row r="37" spans="1:14" x14ac:dyDescent="0.25">
      <c r="A37" s="161" t="s">
        <v>96</v>
      </c>
      <c r="B37" s="157" t="s">
        <v>97</v>
      </c>
      <c r="C37" s="158">
        <v>547806</v>
      </c>
      <c r="D37" s="158">
        <v>485180</v>
      </c>
      <c r="E37" s="158">
        <v>174594</v>
      </c>
      <c r="F37" s="158">
        <v>407411</v>
      </c>
      <c r="G37" s="158">
        <v>450459</v>
      </c>
      <c r="H37" s="158">
        <v>438799</v>
      </c>
      <c r="I37" s="159">
        <f>IFERROR(H37/G37-1,"-")</f>
        <v>-2.5884708708228676E-2</v>
      </c>
      <c r="J37" s="160">
        <f t="shared" ref="J37:J48" si="12">IFERROR(H37/D37-1,"-")</f>
        <v>-9.559544911166995E-2</v>
      </c>
      <c r="K37" s="158">
        <f t="shared" ref="K37:K47" si="13">H37-G37</f>
        <v>-11660</v>
      </c>
      <c r="L37" s="158">
        <f t="shared" ref="L37:L48" si="14">H37-D37</f>
        <v>-46381</v>
      </c>
      <c r="M37" s="159">
        <f>H37/H$8</f>
        <v>1.6224879711728934E-2</v>
      </c>
      <c r="N37" s="79"/>
    </row>
    <row r="38" spans="1:14" x14ac:dyDescent="0.25">
      <c r="A38" s="161" t="s">
        <v>103</v>
      </c>
      <c r="B38" s="162" t="s">
        <v>103</v>
      </c>
      <c r="C38" s="163">
        <v>168725</v>
      </c>
      <c r="D38" s="163">
        <v>168921</v>
      </c>
      <c r="E38" s="163">
        <v>66491</v>
      </c>
      <c r="F38" s="163">
        <v>132386</v>
      </c>
      <c r="G38" s="163">
        <v>167419</v>
      </c>
      <c r="H38" s="163">
        <v>197752</v>
      </c>
      <c r="I38" s="164">
        <f>IFERROR(H38/G38-1,"-")</f>
        <v>0.18118015279030453</v>
      </c>
      <c r="J38" s="165">
        <f t="shared" si="12"/>
        <v>0.17067741725421937</v>
      </c>
      <c r="K38" s="163">
        <f t="shared" si="13"/>
        <v>30333</v>
      </c>
      <c r="L38" s="163">
        <f t="shared" si="14"/>
        <v>28831</v>
      </c>
      <c r="M38" s="164">
        <f>H38/H$8</f>
        <v>7.3120094000984955E-3</v>
      </c>
      <c r="N38" s="79"/>
    </row>
    <row r="39" spans="1:14" x14ac:dyDescent="0.25">
      <c r="A39" s="161" t="s">
        <v>100</v>
      </c>
      <c r="B39" s="162" t="s">
        <v>100</v>
      </c>
      <c r="C39" s="163">
        <v>379081</v>
      </c>
      <c r="D39" s="163">
        <v>316259</v>
      </c>
      <c r="E39" s="163">
        <v>108103</v>
      </c>
      <c r="F39" s="163">
        <v>275025</v>
      </c>
      <c r="G39" s="163">
        <v>283040</v>
      </c>
      <c r="H39" s="163">
        <v>241047</v>
      </c>
      <c r="I39" s="164">
        <f>IFERROR(H39/G39-1,"-")</f>
        <v>-0.14836418880723568</v>
      </c>
      <c r="J39" s="165">
        <f t="shared" si="12"/>
        <v>-0.23781773799322703</v>
      </c>
      <c r="K39" s="163">
        <f t="shared" si="13"/>
        <v>-41993</v>
      </c>
      <c r="L39" s="163">
        <f t="shared" si="14"/>
        <v>-75212</v>
      </c>
      <c r="M39" s="164">
        <f>H39/H$8</f>
        <v>8.9128703116304366E-3</v>
      </c>
      <c r="N39" s="79"/>
    </row>
    <row r="40" spans="1:14" x14ac:dyDescent="0.25">
      <c r="A40" s="161"/>
      <c r="B40" s="157" t="s">
        <v>107</v>
      </c>
      <c r="C40" s="158">
        <v>7081389</v>
      </c>
      <c r="D40" s="158">
        <v>7088728</v>
      </c>
      <c r="E40" s="158">
        <v>2230234</v>
      </c>
      <c r="F40" s="158">
        <v>6079667</v>
      </c>
      <c r="G40" s="158">
        <v>6745879</v>
      </c>
      <c r="H40" s="158">
        <v>7053449</v>
      </c>
      <c r="I40" s="159">
        <f>IFERROR(H40/G40-1,"-")</f>
        <v>4.5593761761810514E-2</v>
      </c>
      <c r="J40" s="160">
        <f t="shared" si="12"/>
        <v>-4.9767743945035026E-3</v>
      </c>
      <c r="K40" s="158">
        <f t="shared" si="13"/>
        <v>307570</v>
      </c>
      <c r="L40" s="158">
        <f t="shared" si="14"/>
        <v>-35279</v>
      </c>
      <c r="M40" s="159">
        <f>H40/H$8</f>
        <v>0.26080588510414726</v>
      </c>
      <c r="N40" s="79"/>
    </row>
    <row r="41" spans="1:14" s="56" customFormat="1" x14ac:dyDescent="0.25">
      <c r="A41" s="161"/>
      <c r="B41" s="162" t="s">
        <v>110</v>
      </c>
      <c r="C41" s="163">
        <v>3641132</v>
      </c>
      <c r="D41" s="163">
        <v>3935311</v>
      </c>
      <c r="E41" s="163">
        <v>972971</v>
      </c>
      <c r="F41" s="163">
        <v>3165011</v>
      </c>
      <c r="G41" s="163">
        <v>3481161</v>
      </c>
      <c r="H41" s="163">
        <v>3721099</v>
      </c>
      <c r="I41" s="164">
        <f t="shared" ref="I41:I48" si="15">IFERROR(H41/G41-1,"-")</f>
        <v>6.8924706441328087E-2</v>
      </c>
      <c r="J41" s="165">
        <f t="shared" si="12"/>
        <v>-5.4433309082814518E-2</v>
      </c>
      <c r="K41" s="163">
        <f t="shared" si="13"/>
        <v>239938</v>
      </c>
      <c r="L41" s="163">
        <f t="shared" si="14"/>
        <v>-214212</v>
      </c>
      <c r="M41" s="164">
        <f t="shared" ref="M41:M48" si="16">H41/H$8</f>
        <v>0.1375900666830025</v>
      </c>
      <c r="N41" s="166"/>
    </row>
    <row r="42" spans="1:14" s="56" customFormat="1" x14ac:dyDescent="0.25">
      <c r="A42" s="161"/>
      <c r="B42" s="162" t="s">
        <v>113</v>
      </c>
      <c r="C42" s="163">
        <v>477191</v>
      </c>
      <c r="D42" s="163">
        <v>348599</v>
      </c>
      <c r="E42" s="163">
        <v>118015</v>
      </c>
      <c r="F42" s="163">
        <v>215817</v>
      </c>
      <c r="G42" s="163">
        <v>254303</v>
      </c>
      <c r="H42" s="163">
        <v>245100</v>
      </c>
      <c r="I42" s="164">
        <f t="shared" si="15"/>
        <v>-3.6189112987263239E-2</v>
      </c>
      <c r="J42" s="165">
        <f t="shared" si="12"/>
        <v>-0.29689987636223858</v>
      </c>
      <c r="K42" s="163">
        <f t="shared" si="13"/>
        <v>-9203</v>
      </c>
      <c r="L42" s="163">
        <f t="shared" si="14"/>
        <v>-103499</v>
      </c>
      <c r="M42" s="164">
        <f t="shared" si="16"/>
        <v>9.0627326346339934E-3</v>
      </c>
      <c r="N42" s="166"/>
    </row>
    <row r="43" spans="1:14" x14ac:dyDescent="0.25">
      <c r="A43" s="161"/>
      <c r="B43" s="162" t="s">
        <v>116</v>
      </c>
      <c r="C43" s="163">
        <v>142516</v>
      </c>
      <c r="D43" s="163">
        <v>139355</v>
      </c>
      <c r="E43" s="163">
        <v>53624</v>
      </c>
      <c r="F43" s="163">
        <v>144404</v>
      </c>
      <c r="G43" s="163">
        <v>184615</v>
      </c>
      <c r="H43" s="163">
        <v>185724</v>
      </c>
      <c r="I43" s="164">
        <f t="shared" si="15"/>
        <v>6.0070958481164283E-3</v>
      </c>
      <c r="J43" s="165">
        <f t="shared" si="12"/>
        <v>0.33274012414337473</v>
      </c>
      <c r="K43" s="163">
        <f t="shared" si="13"/>
        <v>1109</v>
      </c>
      <c r="L43" s="163">
        <f t="shared" si="14"/>
        <v>46369</v>
      </c>
      <c r="M43" s="164">
        <f t="shared" si="16"/>
        <v>6.8672662416759019E-3</v>
      </c>
      <c r="N43" s="79"/>
    </row>
    <row r="44" spans="1:14" x14ac:dyDescent="0.25">
      <c r="A44" s="161"/>
      <c r="B44" s="162" t="s">
        <v>123</v>
      </c>
      <c r="C44" s="163">
        <v>366094</v>
      </c>
      <c r="D44" s="163">
        <v>354201</v>
      </c>
      <c r="E44" s="163">
        <v>102738</v>
      </c>
      <c r="F44" s="163">
        <v>374048</v>
      </c>
      <c r="G44" s="163">
        <v>377945</v>
      </c>
      <c r="H44" s="163">
        <v>372670</v>
      </c>
      <c r="I44" s="164">
        <f t="shared" si="15"/>
        <v>-1.3957057243778825E-2</v>
      </c>
      <c r="J44" s="165">
        <f t="shared" si="12"/>
        <v>5.2142709930237396E-2</v>
      </c>
      <c r="K44" s="163">
        <f t="shared" si="13"/>
        <v>-5275</v>
      </c>
      <c r="L44" s="163">
        <f t="shared" si="14"/>
        <v>18469</v>
      </c>
      <c r="M44" s="164">
        <f t="shared" si="16"/>
        <v>1.377971673173827E-2</v>
      </c>
      <c r="N44" s="79"/>
    </row>
    <row r="45" spans="1:14" x14ac:dyDescent="0.25">
      <c r="A45" s="161"/>
      <c r="B45" s="162" t="s">
        <v>119</v>
      </c>
      <c r="C45" s="163">
        <v>263548</v>
      </c>
      <c r="D45" s="163">
        <v>251608</v>
      </c>
      <c r="E45" s="163">
        <v>109378</v>
      </c>
      <c r="F45" s="163">
        <v>225141</v>
      </c>
      <c r="G45" s="163">
        <v>269310</v>
      </c>
      <c r="H45" s="163">
        <v>269282</v>
      </c>
      <c r="I45" s="164">
        <f t="shared" si="15"/>
        <v>-1.0396940328993853E-4</v>
      </c>
      <c r="J45" s="165">
        <f t="shared" si="12"/>
        <v>7.0244189373946719E-2</v>
      </c>
      <c r="K45" s="163">
        <f t="shared" si="13"/>
        <v>-28</v>
      </c>
      <c r="L45" s="163">
        <f t="shared" si="14"/>
        <v>17674</v>
      </c>
      <c r="M45" s="164">
        <f t="shared" si="16"/>
        <v>9.9568778838005339E-3</v>
      </c>
      <c r="N45" s="79"/>
    </row>
    <row r="46" spans="1:14" x14ac:dyDescent="0.25">
      <c r="A46" s="161"/>
      <c r="B46" s="162" t="s">
        <v>128</v>
      </c>
      <c r="C46" s="163">
        <v>162521</v>
      </c>
      <c r="D46" s="163">
        <v>156722</v>
      </c>
      <c r="E46" s="163">
        <v>85862</v>
      </c>
      <c r="F46" s="163">
        <v>122681</v>
      </c>
      <c r="G46" s="163">
        <v>129599</v>
      </c>
      <c r="H46" s="163">
        <v>125590</v>
      </c>
      <c r="I46" s="164">
        <f t="shared" si="15"/>
        <v>-3.0933880662659452E-2</v>
      </c>
      <c r="J46" s="165">
        <f t="shared" si="12"/>
        <v>-0.19864473398757032</v>
      </c>
      <c r="K46" s="163">
        <f t="shared" si="13"/>
        <v>-4009</v>
      </c>
      <c r="L46" s="163">
        <f t="shared" si="14"/>
        <v>-31132</v>
      </c>
      <c r="M46" s="164">
        <f t="shared" si="16"/>
        <v>4.6437723034829992E-3</v>
      </c>
      <c r="N46" s="79"/>
    </row>
    <row r="47" spans="1:14" x14ac:dyDescent="0.25">
      <c r="A47" s="161" t="s">
        <v>144</v>
      </c>
      <c r="B47" s="162" t="s">
        <v>131</v>
      </c>
      <c r="C47" s="163">
        <v>257916</v>
      </c>
      <c r="D47" s="163">
        <v>226100</v>
      </c>
      <c r="E47" s="163">
        <v>139118</v>
      </c>
      <c r="F47" s="163">
        <v>101645</v>
      </c>
      <c r="G47" s="163">
        <v>131609</v>
      </c>
      <c r="H47" s="163">
        <v>138398</v>
      </c>
      <c r="I47" s="164">
        <f t="shared" si="15"/>
        <v>5.1584618073232003E-2</v>
      </c>
      <c r="J47" s="165">
        <f t="shared" si="12"/>
        <v>-0.38789031402034502</v>
      </c>
      <c r="K47" s="163">
        <f t="shared" si="13"/>
        <v>6789</v>
      </c>
      <c r="L47" s="163">
        <f t="shared" si="14"/>
        <v>-87702</v>
      </c>
      <c r="M47" s="164">
        <f t="shared" si="16"/>
        <v>5.1173564715139754E-3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1770471</v>
      </c>
      <c r="D48" s="169">
        <f t="shared" si="17"/>
        <v>1676832</v>
      </c>
      <c r="E48" s="169">
        <f t="shared" si="17"/>
        <v>648528</v>
      </c>
      <c r="F48" s="169">
        <f t="shared" si="17"/>
        <v>1730920</v>
      </c>
      <c r="G48" s="169">
        <f t="shared" si="17"/>
        <v>1917337</v>
      </c>
      <c r="H48" s="169">
        <f t="shared" si="17"/>
        <v>1995586</v>
      </c>
      <c r="I48" s="170">
        <f t="shared" si="15"/>
        <v>4.0811291911646119E-2</v>
      </c>
      <c r="J48" s="171">
        <f t="shared" si="12"/>
        <v>0.19009298486670101</v>
      </c>
      <c r="K48" s="169">
        <f>H48-G48</f>
        <v>78249</v>
      </c>
      <c r="L48" s="169">
        <f t="shared" si="14"/>
        <v>318754</v>
      </c>
      <c r="M48" s="170">
        <f t="shared" si="16"/>
        <v>7.3788096154299099E-2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176758</v>
      </c>
      <c r="D50" s="176">
        <v>171426</v>
      </c>
      <c r="E50" s="176">
        <v>58399</v>
      </c>
      <c r="F50" s="176">
        <v>119118</v>
      </c>
      <c r="G50" s="176">
        <v>124202</v>
      </c>
      <c r="H50" s="176">
        <v>142297</v>
      </c>
      <c r="I50" s="177">
        <f>IFERROR(H50/G50-1,"-")</f>
        <v>0.14569008550586937</v>
      </c>
      <c r="J50" s="177">
        <f>IFERROR(H50/D50-1,"-")</f>
        <v>-0.16992171549239909</v>
      </c>
      <c r="K50" s="176">
        <f>H50-G50</f>
        <v>18095</v>
      </c>
      <c r="L50" s="176">
        <f>H50-D50</f>
        <v>-29129</v>
      </c>
      <c r="M50" s="177">
        <f>H50/H$8</f>
        <v>5.2615245439025429E-3</v>
      </c>
      <c r="N50" s="79"/>
    </row>
    <row r="51" spans="1:14" x14ac:dyDescent="0.25">
      <c r="A51" s="161" t="s">
        <v>96</v>
      </c>
      <c r="B51" s="157" t="s">
        <v>97</v>
      </c>
      <c r="C51" s="158">
        <v>27000</v>
      </c>
      <c r="D51" s="158">
        <v>24395</v>
      </c>
      <c r="E51" s="158">
        <v>5882</v>
      </c>
      <c r="F51" s="158">
        <v>13227</v>
      </c>
      <c r="G51" s="158">
        <v>31470</v>
      </c>
      <c r="H51" s="158">
        <v>20887</v>
      </c>
      <c r="I51" s="159">
        <f>IFERROR(H51/G51-1,"-")</f>
        <v>-0.33628852875754689</v>
      </c>
      <c r="J51" s="160">
        <f t="shared" ref="J51:J62" si="18">IFERROR(H51/D51-1,"-")</f>
        <v>-0.14379995900799347</v>
      </c>
      <c r="K51" s="158">
        <f t="shared" ref="K51:K61" si="19">H51-G51</f>
        <v>-10583</v>
      </c>
      <c r="L51" s="158">
        <f t="shared" ref="L51:L62" si="20">H51-D51</f>
        <v>-3508</v>
      </c>
      <c r="M51" s="159">
        <f>H51/H$8</f>
        <v>7.7231047139779765E-4</v>
      </c>
      <c r="N51" s="79"/>
    </row>
    <row r="52" spans="1:14" x14ac:dyDescent="0.25">
      <c r="A52" s="161" t="s">
        <v>103</v>
      </c>
      <c r="B52" s="162" t="s">
        <v>103</v>
      </c>
      <c r="C52" s="163">
        <v>15466</v>
      </c>
      <c r="D52" s="163">
        <v>10908</v>
      </c>
      <c r="E52" s="163">
        <v>4149</v>
      </c>
      <c r="F52" s="163">
        <v>4038</v>
      </c>
      <c r="G52" s="163">
        <v>21028</v>
      </c>
      <c r="H52" s="163">
        <v>11806</v>
      </c>
      <c r="I52" s="164">
        <f>IFERROR(H52/G52-1,"-")</f>
        <v>-0.43855811299220082</v>
      </c>
      <c r="J52" s="165">
        <f t="shared" si="18"/>
        <v>8.2324899156582365E-2</v>
      </c>
      <c r="K52" s="163">
        <f t="shared" si="19"/>
        <v>-9222</v>
      </c>
      <c r="L52" s="163">
        <f t="shared" si="20"/>
        <v>898</v>
      </c>
      <c r="M52" s="164">
        <f>H52/H$8</f>
        <v>4.3653456338020775E-4</v>
      </c>
      <c r="N52" s="79"/>
    </row>
    <row r="53" spans="1:14" x14ac:dyDescent="0.25">
      <c r="A53" s="161" t="s">
        <v>100</v>
      </c>
      <c r="B53" s="162" t="s">
        <v>100</v>
      </c>
      <c r="C53" s="163">
        <v>11534</v>
      </c>
      <c r="D53" s="163">
        <v>13487</v>
      </c>
      <c r="E53" s="163">
        <v>1733</v>
      </c>
      <c r="F53" s="163">
        <v>9189</v>
      </c>
      <c r="G53" s="163">
        <v>10442</v>
      </c>
      <c r="H53" s="163">
        <v>9081</v>
      </c>
      <c r="I53" s="164">
        <f>IFERROR(H53/G53-1,"-")</f>
        <v>-0.1303390155142693</v>
      </c>
      <c r="J53" s="165">
        <f t="shared" si="18"/>
        <v>-0.32668495588344326</v>
      </c>
      <c r="K53" s="163">
        <f t="shared" si="19"/>
        <v>-1361</v>
      </c>
      <c r="L53" s="163">
        <f t="shared" si="20"/>
        <v>-4406</v>
      </c>
      <c r="M53" s="164">
        <f>H53/H$8</f>
        <v>3.357759080175899E-4</v>
      </c>
      <c r="N53" s="79"/>
    </row>
    <row r="54" spans="1:14" x14ac:dyDescent="0.25">
      <c r="A54" s="161"/>
      <c r="B54" s="157" t="s">
        <v>107</v>
      </c>
      <c r="C54" s="158">
        <v>149758</v>
      </c>
      <c r="D54" s="158">
        <v>147031</v>
      </c>
      <c r="E54" s="158">
        <v>52517</v>
      </c>
      <c r="F54" s="158">
        <v>105891</v>
      </c>
      <c r="G54" s="158">
        <v>92732</v>
      </c>
      <c r="H54" s="158">
        <v>121410</v>
      </c>
      <c r="I54" s="159">
        <f>IFERROR(H54/G54-1,"-")</f>
        <v>0.3092567829875339</v>
      </c>
      <c r="J54" s="160">
        <f t="shared" si="18"/>
        <v>-0.17425576919153107</v>
      </c>
      <c r="K54" s="158">
        <f t="shared" si="19"/>
        <v>28678</v>
      </c>
      <c r="L54" s="158">
        <f t="shared" si="20"/>
        <v>-25621</v>
      </c>
      <c r="M54" s="159">
        <f>H54/H$8</f>
        <v>4.4892140725047453E-3</v>
      </c>
      <c r="N54" s="79"/>
    </row>
    <row r="55" spans="1:14" s="56" customFormat="1" x14ac:dyDescent="0.25">
      <c r="A55" s="161"/>
      <c r="B55" s="162" t="s">
        <v>110</v>
      </c>
      <c r="C55" s="163">
        <v>49242</v>
      </c>
      <c r="D55" s="163">
        <v>51215</v>
      </c>
      <c r="E55" s="163">
        <v>19108</v>
      </c>
      <c r="F55" s="163">
        <v>48933</v>
      </c>
      <c r="G55" s="163">
        <v>39565</v>
      </c>
      <c r="H55" s="163">
        <v>51736</v>
      </c>
      <c r="I55" s="164">
        <f t="shared" ref="I55:I62" si="21">IFERROR(H55/G55-1,"-")</f>
        <v>0.30762037154050303</v>
      </c>
      <c r="J55" s="165">
        <f t="shared" si="18"/>
        <v>1.0172800937225501E-2</v>
      </c>
      <c r="K55" s="163">
        <f t="shared" si="19"/>
        <v>12171</v>
      </c>
      <c r="L55" s="163">
        <f t="shared" si="20"/>
        <v>521</v>
      </c>
      <c r="M55" s="164">
        <f t="shared" ref="M55:M62" si="22">H55/H$8</f>
        <v>1.9129724014093196E-3</v>
      </c>
      <c r="N55" s="166"/>
    </row>
    <row r="56" spans="1:14" s="56" customFormat="1" x14ac:dyDescent="0.25">
      <c r="A56" s="161"/>
      <c r="B56" s="162" t="s">
        <v>113</v>
      </c>
      <c r="C56" s="163">
        <v>59251</v>
      </c>
      <c r="D56" s="163">
        <v>47233</v>
      </c>
      <c r="E56" s="163">
        <v>15109</v>
      </c>
      <c r="F56" s="163">
        <v>23868</v>
      </c>
      <c r="G56" s="163">
        <v>19386</v>
      </c>
      <c r="H56" s="163">
        <v>27209</v>
      </c>
      <c r="I56" s="164">
        <f t="shared" si="21"/>
        <v>0.4035386361291653</v>
      </c>
      <c r="J56" s="165">
        <f t="shared" si="18"/>
        <v>-0.42394088878538305</v>
      </c>
      <c r="K56" s="163">
        <f t="shared" si="19"/>
        <v>7823</v>
      </c>
      <c r="L56" s="163">
        <f t="shared" si="20"/>
        <v>-20024</v>
      </c>
      <c r="M56" s="164">
        <f t="shared" si="22"/>
        <v>1.0060705518390709E-3</v>
      </c>
      <c r="N56" s="166"/>
    </row>
    <row r="57" spans="1:14" x14ac:dyDescent="0.25">
      <c r="A57" s="161"/>
      <c r="B57" s="162" t="s">
        <v>116</v>
      </c>
      <c r="C57" s="163">
        <v>3843</v>
      </c>
      <c r="D57" s="163">
        <v>5834</v>
      </c>
      <c r="E57" s="163">
        <v>1405</v>
      </c>
      <c r="F57" s="163">
        <v>4506</v>
      </c>
      <c r="G57" s="163">
        <v>4837</v>
      </c>
      <c r="H57" s="163">
        <v>5012</v>
      </c>
      <c r="I57" s="164">
        <f t="shared" si="21"/>
        <v>3.6179450072358899E-2</v>
      </c>
      <c r="J57" s="165">
        <f t="shared" si="18"/>
        <v>-0.14089818306479263</v>
      </c>
      <c r="K57" s="163">
        <f t="shared" si="19"/>
        <v>175</v>
      </c>
      <c r="L57" s="163">
        <f t="shared" si="20"/>
        <v>-822</v>
      </c>
      <c r="M57" s="164">
        <f t="shared" si="22"/>
        <v>1.8532197456052864E-4</v>
      </c>
      <c r="N57" s="79"/>
    </row>
    <row r="58" spans="1:14" x14ac:dyDescent="0.25">
      <c r="A58" s="161"/>
      <c r="B58" s="162" t="s">
        <v>123</v>
      </c>
      <c r="C58" s="163">
        <v>2127</v>
      </c>
      <c r="D58" s="163">
        <v>3094</v>
      </c>
      <c r="E58" s="163">
        <v>911</v>
      </c>
      <c r="F58" s="163">
        <v>2182</v>
      </c>
      <c r="G58" s="163">
        <v>1414</v>
      </c>
      <c r="H58" s="163">
        <v>3485</v>
      </c>
      <c r="I58" s="164">
        <f t="shared" si="21"/>
        <v>1.4646393210749644</v>
      </c>
      <c r="J58" s="165">
        <f t="shared" si="18"/>
        <v>0.12637362637362637</v>
      </c>
      <c r="K58" s="163">
        <f t="shared" si="19"/>
        <v>2071</v>
      </c>
      <c r="L58" s="163">
        <f t="shared" si="20"/>
        <v>391</v>
      </c>
      <c r="M58" s="164">
        <f t="shared" si="22"/>
        <v>1.2886015190411858E-4</v>
      </c>
      <c r="N58" s="79"/>
    </row>
    <row r="59" spans="1:14" x14ac:dyDescent="0.25">
      <c r="A59" s="161"/>
      <c r="B59" s="162" t="s">
        <v>119</v>
      </c>
      <c r="C59" s="163">
        <v>2409</v>
      </c>
      <c r="D59" s="163">
        <v>3723</v>
      </c>
      <c r="E59" s="163">
        <v>803</v>
      </c>
      <c r="F59" s="163">
        <v>1904</v>
      </c>
      <c r="G59" s="163">
        <v>1892</v>
      </c>
      <c r="H59" s="163">
        <v>2225</v>
      </c>
      <c r="I59" s="164">
        <f t="shared" si="21"/>
        <v>0.17600422832980978</v>
      </c>
      <c r="J59" s="165">
        <f t="shared" si="18"/>
        <v>-0.40236368520010746</v>
      </c>
      <c r="K59" s="163">
        <f t="shared" si="19"/>
        <v>333</v>
      </c>
      <c r="L59" s="163">
        <f t="shared" si="20"/>
        <v>-1498</v>
      </c>
      <c r="M59" s="164">
        <f t="shared" si="22"/>
        <v>8.2270828690577866E-5</v>
      </c>
      <c r="N59" s="79"/>
    </row>
    <row r="60" spans="1:14" x14ac:dyDescent="0.25">
      <c r="A60" s="161"/>
      <c r="B60" s="162" t="s">
        <v>128</v>
      </c>
      <c r="C60" s="163">
        <v>904</v>
      </c>
      <c r="D60" s="163">
        <v>1088</v>
      </c>
      <c r="E60" s="163">
        <v>713</v>
      </c>
      <c r="F60" s="163">
        <v>298</v>
      </c>
      <c r="G60" s="163">
        <v>583</v>
      </c>
      <c r="H60" s="163">
        <v>450</v>
      </c>
      <c r="I60" s="164">
        <f t="shared" si="21"/>
        <v>-0.22813036020583188</v>
      </c>
      <c r="J60" s="165">
        <f t="shared" si="18"/>
        <v>-0.58639705882352944</v>
      </c>
      <c r="K60" s="163">
        <f t="shared" si="19"/>
        <v>-133</v>
      </c>
      <c r="L60" s="163">
        <f t="shared" si="20"/>
        <v>-638</v>
      </c>
      <c r="M60" s="164">
        <f t="shared" si="22"/>
        <v>1.663904400483597E-5</v>
      </c>
      <c r="N60" s="79"/>
    </row>
    <row r="61" spans="1:14" x14ac:dyDescent="0.25">
      <c r="A61" s="161" t="s">
        <v>144</v>
      </c>
      <c r="B61" s="162" t="s">
        <v>131</v>
      </c>
      <c r="C61" s="163">
        <v>1010</v>
      </c>
      <c r="D61" s="163">
        <v>1733</v>
      </c>
      <c r="E61" s="163">
        <v>1488</v>
      </c>
      <c r="F61" s="163">
        <v>258</v>
      </c>
      <c r="G61" s="163">
        <v>458</v>
      </c>
      <c r="H61" s="163">
        <v>387</v>
      </c>
      <c r="I61" s="164">
        <f t="shared" si="21"/>
        <v>-0.15502183406113534</v>
      </c>
      <c r="J61" s="165">
        <f t="shared" si="18"/>
        <v>-0.77668782458165031</v>
      </c>
      <c r="K61" s="163">
        <f t="shared" si="19"/>
        <v>-71</v>
      </c>
      <c r="L61" s="163">
        <f t="shared" si="20"/>
        <v>-1346</v>
      </c>
      <c r="M61" s="164">
        <f t="shared" si="22"/>
        <v>1.4309577844158935E-5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30972</v>
      </c>
      <c r="D62" s="169">
        <f t="shared" si="23"/>
        <v>33111</v>
      </c>
      <c r="E62" s="169">
        <f t="shared" si="23"/>
        <v>12980</v>
      </c>
      <c r="F62" s="169">
        <f t="shared" si="23"/>
        <v>23942</v>
      </c>
      <c r="G62" s="169">
        <f t="shared" si="23"/>
        <v>24597</v>
      </c>
      <c r="H62" s="169">
        <f t="shared" si="23"/>
        <v>30906</v>
      </c>
      <c r="I62" s="170">
        <f t="shared" si="21"/>
        <v>0.256494694474936</v>
      </c>
      <c r="J62" s="171">
        <f t="shared" si="18"/>
        <v>-6.6594183201957091E-2</v>
      </c>
      <c r="K62" s="169">
        <f>H62-G62</f>
        <v>6309</v>
      </c>
      <c r="L62" s="169">
        <f t="shared" si="20"/>
        <v>-2205</v>
      </c>
      <c r="M62" s="170">
        <f t="shared" si="22"/>
        <v>1.1427695422521345E-3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672922</v>
      </c>
      <c r="D64" s="176">
        <v>630914</v>
      </c>
      <c r="E64" s="176">
        <v>195183</v>
      </c>
      <c r="F64" s="176">
        <v>728683</v>
      </c>
      <c r="G64" s="176">
        <v>789742</v>
      </c>
      <c r="H64" s="176">
        <v>1039569</v>
      </c>
      <c r="I64" s="177">
        <f>IFERROR(H64/G64-1,"-")</f>
        <v>0.31634001990523486</v>
      </c>
      <c r="J64" s="177">
        <f>IFERROR(H64/D64-1,"-")</f>
        <v>0.64771902351192079</v>
      </c>
      <c r="K64" s="176">
        <f>H64-G64</f>
        <v>249827</v>
      </c>
      <c r="L64" s="176">
        <f>H64-D64</f>
        <v>408655</v>
      </c>
      <c r="M64" s="177">
        <f>H64/H$8</f>
        <v>3.8438742971251834E-2</v>
      </c>
      <c r="N64" s="79"/>
    </row>
    <row r="65" spans="1:14" x14ac:dyDescent="0.25">
      <c r="A65" s="161" t="s">
        <v>96</v>
      </c>
      <c r="B65" s="157" t="s">
        <v>97</v>
      </c>
      <c r="C65" s="158">
        <v>119952</v>
      </c>
      <c r="D65" s="158">
        <v>128307</v>
      </c>
      <c r="E65" s="158">
        <v>56889</v>
      </c>
      <c r="F65" s="158">
        <v>105850</v>
      </c>
      <c r="G65" s="158">
        <v>140500</v>
      </c>
      <c r="H65" s="158">
        <v>206949</v>
      </c>
      <c r="I65" s="159">
        <f>IFERROR(H65/G65-1,"-")</f>
        <v>0.47294661921708192</v>
      </c>
      <c r="J65" s="160">
        <f t="shared" ref="J65:J76" si="24">IFERROR(H65/D65-1,"-")</f>
        <v>0.61292057331244587</v>
      </c>
      <c r="K65" s="158">
        <f t="shared" ref="K65:K75" si="25">H65-G65</f>
        <v>66449</v>
      </c>
      <c r="L65" s="158">
        <f t="shared" ref="L65:L76" si="26">H65-D65</f>
        <v>78642</v>
      </c>
      <c r="M65" s="159">
        <f>H65/H$8</f>
        <v>7.6520744839039985E-3</v>
      </c>
      <c r="N65" s="79"/>
    </row>
    <row r="66" spans="1:14" x14ac:dyDescent="0.25">
      <c r="A66" s="161" t="s">
        <v>103</v>
      </c>
      <c r="B66" s="162" t="s">
        <v>103</v>
      </c>
      <c r="C66" s="163">
        <v>60393</v>
      </c>
      <c r="D66" s="163">
        <v>55767</v>
      </c>
      <c r="E66" s="163">
        <v>17826</v>
      </c>
      <c r="F66" s="163">
        <v>70658</v>
      </c>
      <c r="G66" s="163">
        <v>80295</v>
      </c>
      <c r="H66" s="163">
        <v>103269</v>
      </c>
      <c r="I66" s="164">
        <f>IFERROR(H66/G66-1,"-")</f>
        <v>0.28611993274799175</v>
      </c>
      <c r="J66" s="165">
        <f t="shared" si="24"/>
        <v>0.85179407176287047</v>
      </c>
      <c r="K66" s="163">
        <f t="shared" si="25"/>
        <v>22974</v>
      </c>
      <c r="L66" s="163">
        <f t="shared" si="26"/>
        <v>47502</v>
      </c>
      <c r="M66" s="164">
        <f>H66/H$8</f>
        <v>3.8184387451897909E-3</v>
      </c>
      <c r="N66" s="79"/>
    </row>
    <row r="67" spans="1:14" x14ac:dyDescent="0.25">
      <c r="A67" s="161" t="s">
        <v>100</v>
      </c>
      <c r="B67" s="162" t="s">
        <v>100</v>
      </c>
      <c r="C67" s="163">
        <v>59559</v>
      </c>
      <c r="D67" s="163">
        <v>72540</v>
      </c>
      <c r="E67" s="163">
        <v>39063</v>
      </c>
      <c r="F67" s="163">
        <v>35192</v>
      </c>
      <c r="G67" s="163">
        <v>60205</v>
      </c>
      <c r="H67" s="163">
        <v>103680</v>
      </c>
      <c r="I67" s="164">
        <f>IFERROR(H67/G67-1,"-")</f>
        <v>0.72211610331367826</v>
      </c>
      <c r="J67" s="165">
        <f t="shared" si="24"/>
        <v>0.42928039702233245</v>
      </c>
      <c r="K67" s="163">
        <f t="shared" si="25"/>
        <v>43475</v>
      </c>
      <c r="L67" s="163">
        <f t="shared" si="26"/>
        <v>31140</v>
      </c>
      <c r="M67" s="164">
        <f>H67/H$8</f>
        <v>3.833635738714208E-3</v>
      </c>
      <c r="N67" s="79"/>
    </row>
    <row r="68" spans="1:14" x14ac:dyDescent="0.25">
      <c r="A68" s="161"/>
      <c r="B68" s="157" t="s">
        <v>107</v>
      </c>
      <c r="C68" s="158">
        <v>552970</v>
      </c>
      <c r="D68" s="158">
        <v>502607</v>
      </c>
      <c r="E68" s="158">
        <v>138294</v>
      </c>
      <c r="F68" s="158">
        <v>622833</v>
      </c>
      <c r="G68" s="158">
        <v>649242</v>
      </c>
      <c r="H68" s="158">
        <v>832620</v>
      </c>
      <c r="I68" s="159">
        <f>IFERROR(H68/G68-1,"-")</f>
        <v>0.28244937943016635</v>
      </c>
      <c r="J68" s="160">
        <f t="shared" si="24"/>
        <v>0.65660247469693012</v>
      </c>
      <c r="K68" s="158">
        <f t="shared" si="25"/>
        <v>183378</v>
      </c>
      <c r="L68" s="158">
        <f t="shared" si="26"/>
        <v>330013</v>
      </c>
      <c r="M68" s="159">
        <f>H68/H$8</f>
        <v>3.0786668487347839E-2</v>
      </c>
      <c r="N68" s="79"/>
    </row>
    <row r="69" spans="1:14" s="56" customFormat="1" x14ac:dyDescent="0.25">
      <c r="A69" s="161"/>
      <c r="B69" s="162" t="s">
        <v>110</v>
      </c>
      <c r="C69" s="163">
        <v>251478</v>
      </c>
      <c r="D69" s="163">
        <v>217254</v>
      </c>
      <c r="E69" s="163">
        <v>50022</v>
      </c>
      <c r="F69" s="163">
        <v>299464</v>
      </c>
      <c r="G69" s="163">
        <v>244920</v>
      </c>
      <c r="H69" s="163">
        <v>355629</v>
      </c>
      <c r="I69" s="164">
        <f t="shared" ref="I69:I76" si="27">IFERROR(H69/G69-1,"-")</f>
        <v>0.45202106810387055</v>
      </c>
      <c r="J69" s="165">
        <f t="shared" si="24"/>
        <v>0.63692728327211467</v>
      </c>
      <c r="K69" s="163">
        <f t="shared" si="25"/>
        <v>110709</v>
      </c>
      <c r="L69" s="163">
        <f t="shared" si="26"/>
        <v>138375</v>
      </c>
      <c r="M69" s="164">
        <f t="shared" ref="M69:M76" si="28">H69/H$8</f>
        <v>1.3149614623101803E-2</v>
      </c>
      <c r="N69" s="166"/>
    </row>
    <row r="70" spans="1:14" s="56" customFormat="1" x14ac:dyDescent="0.25">
      <c r="A70" s="161"/>
      <c r="B70" s="162" t="s">
        <v>113</v>
      </c>
      <c r="C70" s="163">
        <v>83145</v>
      </c>
      <c r="D70" s="163">
        <v>66937</v>
      </c>
      <c r="E70" s="163">
        <v>20686</v>
      </c>
      <c r="F70" s="163">
        <v>43033</v>
      </c>
      <c r="G70" s="163">
        <v>55732</v>
      </c>
      <c r="H70" s="163">
        <v>51511</v>
      </c>
      <c r="I70" s="164">
        <f t="shared" si="27"/>
        <v>-7.5737457833919497E-2</v>
      </c>
      <c r="J70" s="165">
        <f t="shared" si="24"/>
        <v>-0.23045550293559613</v>
      </c>
      <c r="K70" s="163">
        <f t="shared" si="25"/>
        <v>-4221</v>
      </c>
      <c r="L70" s="163">
        <f t="shared" si="26"/>
        <v>-15426</v>
      </c>
      <c r="M70" s="164">
        <f t="shared" si="28"/>
        <v>1.9046528794069016E-3</v>
      </c>
      <c r="N70" s="166"/>
    </row>
    <row r="71" spans="1:14" x14ac:dyDescent="0.25">
      <c r="A71" s="161"/>
      <c r="B71" s="162" t="s">
        <v>116</v>
      </c>
      <c r="C71" s="163">
        <v>35407</v>
      </c>
      <c r="D71" s="163">
        <v>56301</v>
      </c>
      <c r="E71" s="163">
        <v>16601</v>
      </c>
      <c r="F71" s="163">
        <v>80284</v>
      </c>
      <c r="G71" s="163">
        <v>77308</v>
      </c>
      <c r="H71" s="163">
        <v>97520</v>
      </c>
      <c r="I71" s="164">
        <f t="shared" si="27"/>
        <v>0.26144771563098246</v>
      </c>
      <c r="J71" s="165">
        <f t="shared" si="24"/>
        <v>0.73211843484129946</v>
      </c>
      <c r="K71" s="163">
        <f t="shared" si="25"/>
        <v>20212</v>
      </c>
      <c r="L71" s="163">
        <f t="shared" si="26"/>
        <v>41219</v>
      </c>
      <c r="M71" s="164">
        <f t="shared" si="28"/>
        <v>3.6058657141146756E-3</v>
      </c>
      <c r="N71" s="79"/>
    </row>
    <row r="72" spans="1:14" x14ac:dyDescent="0.25">
      <c r="A72" s="161"/>
      <c r="B72" s="162" t="s">
        <v>123</v>
      </c>
      <c r="C72" s="163">
        <v>12516</v>
      </c>
      <c r="D72" s="163">
        <v>8844</v>
      </c>
      <c r="E72" s="163">
        <v>1561</v>
      </c>
      <c r="F72" s="163">
        <v>17485</v>
      </c>
      <c r="G72" s="163">
        <v>19544</v>
      </c>
      <c r="H72" s="163">
        <v>34657</v>
      </c>
      <c r="I72" s="164">
        <f t="shared" si="27"/>
        <v>0.7732808022922637</v>
      </c>
      <c r="J72" s="165">
        <f t="shared" si="24"/>
        <v>2.9187019448213478</v>
      </c>
      <c r="K72" s="163">
        <f t="shared" si="25"/>
        <v>15113</v>
      </c>
      <c r="L72" s="163">
        <f t="shared" si="26"/>
        <v>25813</v>
      </c>
      <c r="M72" s="164">
        <f t="shared" si="28"/>
        <v>1.2814652179457785E-3</v>
      </c>
      <c r="N72" s="79"/>
    </row>
    <row r="73" spans="1:14" x14ac:dyDescent="0.25">
      <c r="A73" s="161"/>
      <c r="B73" s="162" t="s">
        <v>119</v>
      </c>
      <c r="C73" s="163">
        <v>13817</v>
      </c>
      <c r="D73" s="163">
        <v>10144</v>
      </c>
      <c r="E73" s="163">
        <v>5257</v>
      </c>
      <c r="F73" s="163">
        <v>18083</v>
      </c>
      <c r="G73" s="163">
        <v>14195</v>
      </c>
      <c r="H73" s="163">
        <v>21106</v>
      </c>
      <c r="I73" s="164">
        <f t="shared" si="27"/>
        <v>0.4868615709756956</v>
      </c>
      <c r="J73" s="165">
        <f t="shared" si="24"/>
        <v>1.0806388012618298</v>
      </c>
      <c r="K73" s="163">
        <f t="shared" si="25"/>
        <v>6911</v>
      </c>
      <c r="L73" s="163">
        <f t="shared" si="26"/>
        <v>10962</v>
      </c>
      <c r="M73" s="164">
        <f t="shared" si="28"/>
        <v>7.8040813948015118E-4</v>
      </c>
      <c r="N73" s="79"/>
    </row>
    <row r="74" spans="1:14" x14ac:dyDescent="0.25">
      <c r="A74" s="161"/>
      <c r="B74" s="162" t="s">
        <v>128</v>
      </c>
      <c r="C74" s="163">
        <v>6948</v>
      </c>
      <c r="D74" s="163">
        <v>9010</v>
      </c>
      <c r="E74" s="163">
        <v>5452</v>
      </c>
      <c r="F74" s="163">
        <v>7866</v>
      </c>
      <c r="G74" s="163">
        <v>23161</v>
      </c>
      <c r="H74" s="163">
        <v>17511</v>
      </c>
      <c r="I74" s="164">
        <f t="shared" si="27"/>
        <v>-0.24394456197918912</v>
      </c>
      <c r="J74" s="165">
        <f t="shared" si="24"/>
        <v>0.94350721420643735</v>
      </c>
      <c r="K74" s="163">
        <f t="shared" si="25"/>
        <v>-5650</v>
      </c>
      <c r="L74" s="163">
        <f t="shared" si="26"/>
        <v>8501</v>
      </c>
      <c r="M74" s="164">
        <f t="shared" si="28"/>
        <v>6.4748066570818376E-4</v>
      </c>
      <c r="N74" s="79"/>
    </row>
    <row r="75" spans="1:14" x14ac:dyDescent="0.25">
      <c r="A75" s="161" t="s">
        <v>144</v>
      </c>
      <c r="B75" s="162" t="s">
        <v>131</v>
      </c>
      <c r="C75" s="163">
        <v>10226</v>
      </c>
      <c r="D75" s="163">
        <v>7321</v>
      </c>
      <c r="E75" s="163">
        <v>4548</v>
      </c>
      <c r="F75" s="163">
        <v>2796</v>
      </c>
      <c r="G75" s="163">
        <v>6974</v>
      </c>
      <c r="H75" s="163">
        <v>12214</v>
      </c>
      <c r="I75" s="164">
        <f t="shared" si="27"/>
        <v>0.75136220246630336</v>
      </c>
      <c r="J75" s="165">
        <f t="shared" si="24"/>
        <v>0.66835131812593906</v>
      </c>
      <c r="K75" s="163">
        <f t="shared" si="25"/>
        <v>5240</v>
      </c>
      <c r="L75" s="163">
        <f t="shared" si="26"/>
        <v>4893</v>
      </c>
      <c r="M75" s="164">
        <f t="shared" si="28"/>
        <v>4.5162062994459233E-4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139433</v>
      </c>
      <c r="D76" s="169">
        <f t="shared" si="29"/>
        <v>126796</v>
      </c>
      <c r="E76" s="169">
        <f t="shared" si="29"/>
        <v>34167</v>
      </c>
      <c r="F76" s="169">
        <f t="shared" si="29"/>
        <v>153822</v>
      </c>
      <c r="G76" s="169">
        <f t="shared" si="29"/>
        <v>207408</v>
      </c>
      <c r="H76" s="169">
        <f t="shared" si="29"/>
        <v>242472</v>
      </c>
      <c r="I76" s="170">
        <f t="shared" si="27"/>
        <v>0.16905808840546177</v>
      </c>
      <c r="J76" s="171">
        <f t="shared" si="24"/>
        <v>0.9123000725574939</v>
      </c>
      <c r="K76" s="169">
        <f>H76-G76</f>
        <v>35064</v>
      </c>
      <c r="L76" s="169">
        <f t="shared" si="26"/>
        <v>115676</v>
      </c>
      <c r="M76" s="170">
        <f t="shared" si="28"/>
        <v>8.9655606176457497E-3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4402987</v>
      </c>
      <c r="D78" s="176">
        <v>4147957</v>
      </c>
      <c r="E78" s="176">
        <v>1338661</v>
      </c>
      <c r="F78" s="176">
        <v>3164473</v>
      </c>
      <c r="G78" s="176">
        <v>3797412</v>
      </c>
      <c r="H78" s="176">
        <v>4309024</v>
      </c>
      <c r="I78" s="177">
        <f>IFERROR(H78/G78-1,"-")</f>
        <v>0.13472649267448467</v>
      </c>
      <c r="J78" s="177">
        <f>IFERROR(H78/D78-1,"-")</f>
        <v>3.8830441106308511E-2</v>
      </c>
      <c r="K78" s="176">
        <f>H78-G78</f>
        <v>511612</v>
      </c>
      <c r="L78" s="176">
        <f>H78-D78</f>
        <v>161067</v>
      </c>
      <c r="M78" s="177">
        <f>H78/H$8</f>
        <v>0.1593289776753207</v>
      </c>
      <c r="N78" s="79"/>
    </row>
    <row r="79" spans="1:14" x14ac:dyDescent="0.25">
      <c r="A79" s="161" t="s">
        <v>96</v>
      </c>
      <c r="B79" s="157" t="s">
        <v>97</v>
      </c>
      <c r="C79" s="158">
        <v>1578338</v>
      </c>
      <c r="D79" s="158">
        <v>1507802</v>
      </c>
      <c r="E79" s="158">
        <v>371015</v>
      </c>
      <c r="F79" s="158">
        <v>1298150</v>
      </c>
      <c r="G79" s="158">
        <v>1358012</v>
      </c>
      <c r="H79" s="158">
        <v>1351953</v>
      </c>
      <c r="I79" s="159">
        <f>IFERROR(H79/G79-1,"-")</f>
        <v>-4.4616689690518685E-3</v>
      </c>
      <c r="J79" s="160">
        <f t="shared" ref="J79:J90" si="30">IFERROR(H79/D79-1,"-")</f>
        <v>-0.10336171460178456</v>
      </c>
      <c r="K79" s="158">
        <f t="shared" ref="K79:K89" si="31">H79-G79</f>
        <v>-6059</v>
      </c>
      <c r="L79" s="158">
        <f t="shared" ref="L79:L90" si="32">H79-D79</f>
        <v>-155849</v>
      </c>
      <c r="M79" s="159">
        <f>H79/H$8</f>
        <v>4.9989345465488902E-2</v>
      </c>
      <c r="N79" s="79"/>
    </row>
    <row r="80" spans="1:14" x14ac:dyDescent="0.25">
      <c r="A80" s="161" t="s">
        <v>103</v>
      </c>
      <c r="B80" s="162" t="s">
        <v>103</v>
      </c>
      <c r="C80" s="163">
        <v>271266</v>
      </c>
      <c r="D80" s="163">
        <v>167866</v>
      </c>
      <c r="E80" s="163">
        <v>41775</v>
      </c>
      <c r="F80" s="163">
        <v>192946</v>
      </c>
      <c r="G80" s="163">
        <v>217002</v>
      </c>
      <c r="H80" s="163">
        <v>232668</v>
      </c>
      <c r="I80" s="164">
        <f>IFERROR(H80/G80-1,"-")</f>
        <v>7.2192883014903009E-2</v>
      </c>
      <c r="J80" s="165">
        <f t="shared" si="30"/>
        <v>0.38603409862628535</v>
      </c>
      <c r="K80" s="163">
        <f t="shared" si="31"/>
        <v>15666</v>
      </c>
      <c r="L80" s="163">
        <f t="shared" si="32"/>
        <v>64802</v>
      </c>
      <c r="M80" s="164">
        <f>H80/H$8</f>
        <v>8.6030513122603916E-3</v>
      </c>
      <c r="N80" s="79"/>
    </row>
    <row r="81" spans="1:14" x14ac:dyDescent="0.25">
      <c r="A81" s="161" t="s">
        <v>100</v>
      </c>
      <c r="B81" s="162" t="s">
        <v>100</v>
      </c>
      <c r="C81" s="163">
        <v>1307072</v>
      </c>
      <c r="D81" s="163">
        <v>1339936</v>
      </c>
      <c r="E81" s="163">
        <v>329240</v>
      </c>
      <c r="F81" s="163">
        <v>1105204</v>
      </c>
      <c r="G81" s="163">
        <v>1141010</v>
      </c>
      <c r="H81" s="163">
        <v>1119285</v>
      </c>
      <c r="I81" s="164">
        <f>IFERROR(H81/G81-1,"-")</f>
        <v>-1.904014864023984E-2</v>
      </c>
      <c r="J81" s="165">
        <f t="shared" si="30"/>
        <v>-0.16467279034222526</v>
      </c>
      <c r="K81" s="163">
        <f t="shared" si="31"/>
        <v>-21725</v>
      </c>
      <c r="L81" s="163">
        <f t="shared" si="32"/>
        <v>-220651</v>
      </c>
      <c r="M81" s="164">
        <f>H81/H$8</f>
        <v>4.138629415322851E-2</v>
      </c>
      <c r="N81" s="79"/>
    </row>
    <row r="82" spans="1:14" x14ac:dyDescent="0.25">
      <c r="A82" s="161"/>
      <c r="B82" s="157" t="s">
        <v>107</v>
      </c>
      <c r="C82" s="158">
        <v>2824649</v>
      </c>
      <c r="D82" s="158">
        <v>2640155</v>
      </c>
      <c r="E82" s="158">
        <v>967646</v>
      </c>
      <c r="F82" s="158">
        <v>1866323</v>
      </c>
      <c r="G82" s="158">
        <v>2439400</v>
      </c>
      <c r="H82" s="158">
        <v>2957071</v>
      </c>
      <c r="I82" s="159">
        <f>IFERROR(H82/G82-1,"-")</f>
        <v>0.21221242928589001</v>
      </c>
      <c r="J82" s="160">
        <f t="shared" si="30"/>
        <v>0.1200368917733996</v>
      </c>
      <c r="K82" s="158">
        <f t="shared" si="31"/>
        <v>517671</v>
      </c>
      <c r="L82" s="158">
        <f t="shared" si="32"/>
        <v>316916</v>
      </c>
      <c r="M82" s="159">
        <f>H82/H$8</f>
        <v>0.10933963220983181</v>
      </c>
      <c r="N82" s="79"/>
    </row>
    <row r="83" spans="1:14" s="56" customFormat="1" x14ac:dyDescent="0.25">
      <c r="A83" s="161"/>
      <c r="B83" s="162" t="s">
        <v>110</v>
      </c>
      <c r="C83" s="163">
        <v>372575</v>
      </c>
      <c r="D83" s="163">
        <v>422147</v>
      </c>
      <c r="E83" s="163">
        <v>140598</v>
      </c>
      <c r="F83" s="163">
        <v>362744</v>
      </c>
      <c r="G83" s="163">
        <v>476707</v>
      </c>
      <c r="H83" s="163">
        <v>584844</v>
      </c>
      <c r="I83" s="164">
        <f t="shared" ref="I83:I90" si="33">IFERROR(H83/G83-1,"-")</f>
        <v>0.22684164486781189</v>
      </c>
      <c r="J83" s="165">
        <f t="shared" si="30"/>
        <v>0.38540366270517135</v>
      </c>
      <c r="K83" s="163">
        <f t="shared" si="31"/>
        <v>108137</v>
      </c>
      <c r="L83" s="163">
        <f t="shared" si="32"/>
        <v>162697</v>
      </c>
      <c r="M83" s="164">
        <f t="shared" ref="M83:M90" si="34">H83/H$8</f>
        <v>2.1624989004365085E-2</v>
      </c>
      <c r="N83" s="166"/>
    </row>
    <row r="84" spans="1:14" s="56" customFormat="1" x14ac:dyDescent="0.25">
      <c r="A84" s="161"/>
      <c r="B84" s="162" t="s">
        <v>113</v>
      </c>
      <c r="C84" s="163">
        <v>1366159</v>
      </c>
      <c r="D84" s="163">
        <v>1148483</v>
      </c>
      <c r="E84" s="163">
        <v>406865</v>
      </c>
      <c r="F84" s="163">
        <v>689086</v>
      </c>
      <c r="G84" s="163">
        <v>832824</v>
      </c>
      <c r="H84" s="163">
        <v>975376</v>
      </c>
      <c r="I84" s="164">
        <f t="shared" si="33"/>
        <v>0.17116701728096206</v>
      </c>
      <c r="J84" s="165">
        <f t="shared" si="30"/>
        <v>-0.15072665420384979</v>
      </c>
      <c r="K84" s="163">
        <f t="shared" si="31"/>
        <v>142552</v>
      </c>
      <c r="L84" s="163">
        <f t="shared" si="32"/>
        <v>-173107</v>
      </c>
      <c r="M84" s="164">
        <f t="shared" si="34"/>
        <v>3.6065164856135312E-2</v>
      </c>
      <c r="N84" s="166"/>
    </row>
    <row r="85" spans="1:14" x14ac:dyDescent="0.25">
      <c r="A85" s="161"/>
      <c r="B85" s="162" t="s">
        <v>116</v>
      </c>
      <c r="C85" s="163">
        <v>123889</v>
      </c>
      <c r="D85" s="163">
        <v>135749</v>
      </c>
      <c r="E85" s="163">
        <v>41361</v>
      </c>
      <c r="F85" s="163">
        <v>133627</v>
      </c>
      <c r="G85" s="163">
        <v>199415</v>
      </c>
      <c r="H85" s="163">
        <v>297137</v>
      </c>
      <c r="I85" s="164">
        <f t="shared" si="33"/>
        <v>0.49004337687736621</v>
      </c>
      <c r="J85" s="165">
        <f t="shared" si="30"/>
        <v>1.1888706362477808</v>
      </c>
      <c r="K85" s="163">
        <f t="shared" si="31"/>
        <v>97722</v>
      </c>
      <c r="L85" s="163">
        <f t="shared" si="32"/>
        <v>161388</v>
      </c>
      <c r="M85" s="164">
        <f t="shared" si="34"/>
        <v>1.098683470769988E-2</v>
      </c>
      <c r="N85" s="79"/>
    </row>
    <row r="86" spans="1:14" x14ac:dyDescent="0.25">
      <c r="A86" s="161"/>
      <c r="B86" s="162" t="s">
        <v>123</v>
      </c>
      <c r="C86" s="163">
        <v>80774</v>
      </c>
      <c r="D86" s="163">
        <v>60208</v>
      </c>
      <c r="E86" s="163">
        <v>12762</v>
      </c>
      <c r="F86" s="163">
        <v>55181</v>
      </c>
      <c r="G86" s="163">
        <v>65462</v>
      </c>
      <c r="H86" s="163">
        <v>98245</v>
      </c>
      <c r="I86" s="164">
        <f t="shared" si="33"/>
        <v>0.50079435397635264</v>
      </c>
      <c r="J86" s="165">
        <f t="shared" si="30"/>
        <v>0.6317598990167419</v>
      </c>
      <c r="K86" s="163">
        <f t="shared" si="31"/>
        <v>32783</v>
      </c>
      <c r="L86" s="163">
        <f t="shared" si="32"/>
        <v>38037</v>
      </c>
      <c r="M86" s="164">
        <f t="shared" si="34"/>
        <v>3.6326730627891336E-3</v>
      </c>
      <c r="N86" s="79"/>
    </row>
    <row r="87" spans="1:14" x14ac:dyDescent="0.25">
      <c r="A87" s="161"/>
      <c r="B87" s="162" t="s">
        <v>119</v>
      </c>
      <c r="C87" s="163">
        <v>44833</v>
      </c>
      <c r="D87" s="163">
        <v>37804</v>
      </c>
      <c r="E87" s="163">
        <v>12354</v>
      </c>
      <c r="F87" s="163">
        <v>24540</v>
      </c>
      <c r="G87" s="163">
        <v>33952</v>
      </c>
      <c r="H87" s="163">
        <v>43900</v>
      </c>
      <c r="I87" s="164">
        <f t="shared" si="33"/>
        <v>0.2930018850141376</v>
      </c>
      <c r="J87" s="165">
        <f t="shared" si="30"/>
        <v>0.16125277748386413</v>
      </c>
      <c r="K87" s="163">
        <f t="shared" si="31"/>
        <v>9948</v>
      </c>
      <c r="L87" s="163">
        <f t="shared" si="32"/>
        <v>6096</v>
      </c>
      <c r="M87" s="164">
        <f t="shared" si="34"/>
        <v>1.6232311818051093E-3</v>
      </c>
      <c r="N87" s="79"/>
    </row>
    <row r="88" spans="1:14" x14ac:dyDescent="0.25">
      <c r="A88" s="161"/>
      <c r="B88" s="162" t="s">
        <v>128</v>
      </c>
      <c r="C88" s="163">
        <v>44058</v>
      </c>
      <c r="D88" s="163">
        <v>50185</v>
      </c>
      <c r="E88" s="163">
        <v>30296</v>
      </c>
      <c r="F88" s="163">
        <v>35518</v>
      </c>
      <c r="G88" s="163">
        <v>50535</v>
      </c>
      <c r="H88" s="163">
        <v>46488</v>
      </c>
      <c r="I88" s="164">
        <f t="shared" si="33"/>
        <v>-8.0083110715345796E-2</v>
      </c>
      <c r="J88" s="165">
        <f t="shared" si="30"/>
        <v>-7.3667430507123655E-2</v>
      </c>
      <c r="K88" s="163">
        <f t="shared" si="31"/>
        <v>-4047</v>
      </c>
      <c r="L88" s="163">
        <f t="shared" si="32"/>
        <v>-3697</v>
      </c>
      <c r="M88" s="164">
        <f t="shared" si="34"/>
        <v>1.7189241726595882E-3</v>
      </c>
      <c r="N88" s="79"/>
    </row>
    <row r="89" spans="1:14" x14ac:dyDescent="0.25">
      <c r="A89" s="161" t="s">
        <v>144</v>
      </c>
      <c r="B89" s="162" t="s">
        <v>131</v>
      </c>
      <c r="C89" s="163">
        <v>80980</v>
      </c>
      <c r="D89" s="163">
        <v>65355</v>
      </c>
      <c r="E89" s="163">
        <v>48839</v>
      </c>
      <c r="F89" s="163">
        <v>29720</v>
      </c>
      <c r="G89" s="163">
        <v>49558</v>
      </c>
      <c r="H89" s="163">
        <v>53306</v>
      </c>
      <c r="I89" s="164">
        <f t="shared" si="33"/>
        <v>7.562855643892008E-2</v>
      </c>
      <c r="J89" s="165">
        <f t="shared" si="30"/>
        <v>-0.18436232881952419</v>
      </c>
      <c r="K89" s="163">
        <f t="shared" si="31"/>
        <v>3748</v>
      </c>
      <c r="L89" s="163">
        <f t="shared" si="32"/>
        <v>-12049</v>
      </c>
      <c r="M89" s="164">
        <f t="shared" si="34"/>
        <v>1.9710241771595249E-3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711381</v>
      </c>
      <c r="D90" s="169">
        <f t="shared" si="35"/>
        <v>720224</v>
      </c>
      <c r="E90" s="169">
        <f t="shared" si="35"/>
        <v>274571</v>
      </c>
      <c r="F90" s="169">
        <f t="shared" si="35"/>
        <v>535907</v>
      </c>
      <c r="G90" s="169">
        <f t="shared" si="35"/>
        <v>730947</v>
      </c>
      <c r="H90" s="169">
        <f t="shared" si="35"/>
        <v>857775</v>
      </c>
      <c r="I90" s="170">
        <f t="shared" si="33"/>
        <v>0.17351189621135332</v>
      </c>
      <c r="J90" s="171">
        <f t="shared" si="30"/>
        <v>0.19098363842360144</v>
      </c>
      <c r="K90" s="169">
        <f>H90-G90</f>
        <v>126828</v>
      </c>
      <c r="L90" s="169">
        <f t="shared" si="32"/>
        <v>137551</v>
      </c>
      <c r="M90" s="170">
        <f t="shared" si="34"/>
        <v>3.1716791047218168E-2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101524</v>
      </c>
      <c r="D92" s="176">
        <v>98308</v>
      </c>
      <c r="E92" s="176">
        <v>44367</v>
      </c>
      <c r="F92" s="176">
        <v>100995</v>
      </c>
      <c r="G92" s="176">
        <v>112147</v>
      </c>
      <c r="H92" s="176">
        <v>111822</v>
      </c>
      <c r="I92" s="177">
        <f>IFERROR(H92/G92-1,"-")</f>
        <v>-2.8979821127627092E-3</v>
      </c>
      <c r="J92" s="177">
        <f>IFERROR(H92/D92-1,"-")</f>
        <v>0.13746592342433983</v>
      </c>
      <c r="K92" s="176">
        <f>H92-G92</f>
        <v>-325</v>
      </c>
      <c r="L92" s="176">
        <f>H92-D92</f>
        <v>13514</v>
      </c>
      <c r="M92" s="177">
        <f>H92/H$8</f>
        <v>4.1346915082417068E-3</v>
      </c>
      <c r="N92" s="79"/>
    </row>
    <row r="93" spans="1:14" x14ac:dyDescent="0.25">
      <c r="A93" s="161" t="s">
        <v>96</v>
      </c>
      <c r="B93" s="157" t="s">
        <v>97</v>
      </c>
      <c r="C93" s="158">
        <v>52641</v>
      </c>
      <c r="D93" s="158">
        <v>53495</v>
      </c>
      <c r="E93" s="158">
        <v>21472</v>
      </c>
      <c r="F93" s="158">
        <v>53443</v>
      </c>
      <c r="G93" s="158">
        <v>57667</v>
      </c>
      <c r="H93" s="158">
        <v>51706</v>
      </c>
      <c r="I93" s="159">
        <f>IFERROR(H93/G93-1,"-")</f>
        <v>-0.10336934468586889</v>
      </c>
      <c r="J93" s="160">
        <f t="shared" ref="J93:J104" si="36">IFERROR(H93/D93-1,"-")</f>
        <v>-3.3442377792317068E-2</v>
      </c>
      <c r="K93" s="158">
        <f t="shared" ref="K93:K103" si="37">H93-G93</f>
        <v>-5961</v>
      </c>
      <c r="L93" s="158">
        <f t="shared" ref="L93:L104" si="38">H93-D93</f>
        <v>-1789</v>
      </c>
      <c r="M93" s="159">
        <f>H93/H$8</f>
        <v>1.9118631318089973E-3</v>
      </c>
      <c r="N93" s="79"/>
    </row>
    <row r="94" spans="1:14" x14ac:dyDescent="0.25">
      <c r="A94" s="161" t="s">
        <v>103</v>
      </c>
      <c r="B94" s="162" t="s">
        <v>103</v>
      </c>
      <c r="C94" s="163">
        <v>22573</v>
      </c>
      <c r="D94" s="163">
        <v>22522</v>
      </c>
      <c r="E94" s="163">
        <v>10036</v>
      </c>
      <c r="F94" s="163">
        <v>22783</v>
      </c>
      <c r="G94" s="163">
        <v>15570</v>
      </c>
      <c r="H94" s="163">
        <v>14648</v>
      </c>
      <c r="I94" s="164">
        <f>IFERROR(H94/G94-1,"-")</f>
        <v>-5.9216441875401427E-2</v>
      </c>
      <c r="J94" s="165">
        <f t="shared" si="36"/>
        <v>-0.34961371103809613</v>
      </c>
      <c r="K94" s="163">
        <f t="shared" si="37"/>
        <v>-922</v>
      </c>
      <c r="L94" s="163">
        <f t="shared" si="38"/>
        <v>-7874</v>
      </c>
      <c r="M94" s="164">
        <f>H94/H$8</f>
        <v>5.4161937018408295E-4</v>
      </c>
      <c r="N94" s="79"/>
    </row>
    <row r="95" spans="1:14" x14ac:dyDescent="0.25">
      <c r="A95" s="161" t="s">
        <v>100</v>
      </c>
      <c r="B95" s="162" t="s">
        <v>100</v>
      </c>
      <c r="C95" s="163">
        <v>30068</v>
      </c>
      <c r="D95" s="163">
        <v>30973</v>
      </c>
      <c r="E95" s="163">
        <v>11436</v>
      </c>
      <c r="F95" s="163">
        <v>30660</v>
      </c>
      <c r="G95" s="163">
        <v>42097</v>
      </c>
      <c r="H95" s="163">
        <v>37058</v>
      </c>
      <c r="I95" s="164">
        <f>IFERROR(H95/G95-1,"-")</f>
        <v>-0.11969974107418579</v>
      </c>
      <c r="J95" s="165">
        <f t="shared" si="36"/>
        <v>0.19646143415232631</v>
      </c>
      <c r="K95" s="163">
        <f t="shared" si="37"/>
        <v>-5039</v>
      </c>
      <c r="L95" s="163">
        <f t="shared" si="38"/>
        <v>6085</v>
      </c>
      <c r="M95" s="164">
        <f>H95/H$8</f>
        <v>1.3702437616249143E-3</v>
      </c>
      <c r="N95" s="79"/>
    </row>
    <row r="96" spans="1:14" x14ac:dyDescent="0.25">
      <c r="A96" s="161"/>
      <c r="B96" s="157" t="s">
        <v>107</v>
      </c>
      <c r="C96" s="158">
        <v>48883</v>
      </c>
      <c r="D96" s="158">
        <v>44813</v>
      </c>
      <c r="E96" s="158">
        <v>22895</v>
      </c>
      <c r="F96" s="158">
        <v>47552</v>
      </c>
      <c r="G96" s="158">
        <v>54480</v>
      </c>
      <c r="H96" s="158">
        <v>60116</v>
      </c>
      <c r="I96" s="159">
        <f>IFERROR(H96/G96-1,"-")</f>
        <v>0.10345080763582959</v>
      </c>
      <c r="J96" s="160">
        <f t="shared" si="36"/>
        <v>0.34148572958739654</v>
      </c>
      <c r="K96" s="158">
        <f t="shared" si="37"/>
        <v>5636</v>
      </c>
      <c r="L96" s="158">
        <f t="shared" si="38"/>
        <v>15303</v>
      </c>
      <c r="M96" s="159">
        <f>H96/H$8</f>
        <v>2.2228283764327097E-3</v>
      </c>
      <c r="N96" s="79"/>
    </row>
    <row r="97" spans="1:14" s="56" customFormat="1" x14ac:dyDescent="0.25">
      <c r="A97" s="161"/>
      <c r="B97" s="162" t="s">
        <v>110</v>
      </c>
      <c r="C97" s="163">
        <v>5327</v>
      </c>
      <c r="D97" s="163">
        <v>6238</v>
      </c>
      <c r="E97" s="163">
        <v>4549</v>
      </c>
      <c r="F97" s="163">
        <v>6678</v>
      </c>
      <c r="G97" s="163">
        <v>8437</v>
      </c>
      <c r="H97" s="163">
        <v>9512</v>
      </c>
      <c r="I97" s="164">
        <f t="shared" ref="I97:I104" si="39">IFERROR(H97/G97-1,"-")</f>
        <v>0.12741495792343249</v>
      </c>
      <c r="J97" s="165">
        <f t="shared" si="36"/>
        <v>0.52484770759858934</v>
      </c>
      <c r="K97" s="163">
        <f t="shared" si="37"/>
        <v>1075</v>
      </c>
      <c r="L97" s="163">
        <f t="shared" si="38"/>
        <v>3274</v>
      </c>
      <c r="M97" s="164">
        <f t="shared" ref="M97:M104" si="40">H97/H$8</f>
        <v>3.5171241460888836E-4</v>
      </c>
      <c r="N97" s="166"/>
    </row>
    <row r="98" spans="1:14" s="56" customFormat="1" x14ac:dyDescent="0.25">
      <c r="A98" s="161"/>
      <c r="B98" s="162" t="s">
        <v>113</v>
      </c>
      <c r="C98" s="163">
        <v>18232</v>
      </c>
      <c r="D98" s="163">
        <v>14224</v>
      </c>
      <c r="E98" s="163">
        <v>6846</v>
      </c>
      <c r="F98" s="163">
        <v>14680</v>
      </c>
      <c r="G98" s="163">
        <v>15937</v>
      </c>
      <c r="H98" s="163">
        <v>17843</v>
      </c>
      <c r="I98" s="164">
        <f t="shared" si="39"/>
        <v>0.11959590889125926</v>
      </c>
      <c r="J98" s="165">
        <f t="shared" si="36"/>
        <v>0.25442913385826782</v>
      </c>
      <c r="K98" s="163">
        <f t="shared" si="37"/>
        <v>1906</v>
      </c>
      <c r="L98" s="163">
        <f t="shared" si="38"/>
        <v>3619</v>
      </c>
      <c r="M98" s="164">
        <f t="shared" si="40"/>
        <v>6.597565826184183E-4</v>
      </c>
      <c r="N98" s="166"/>
    </row>
    <row r="99" spans="1:14" x14ac:dyDescent="0.25">
      <c r="A99" s="161"/>
      <c r="B99" s="162" t="s">
        <v>116</v>
      </c>
      <c r="C99" s="163">
        <v>6351</v>
      </c>
      <c r="D99" s="163">
        <v>6457</v>
      </c>
      <c r="E99" s="163">
        <v>3672</v>
      </c>
      <c r="F99" s="163">
        <v>6004</v>
      </c>
      <c r="G99" s="163">
        <v>6518</v>
      </c>
      <c r="H99" s="163">
        <v>7642</v>
      </c>
      <c r="I99" s="164">
        <f t="shared" si="39"/>
        <v>0.17244553544031915</v>
      </c>
      <c r="J99" s="165">
        <f t="shared" si="36"/>
        <v>0.1835217593309586</v>
      </c>
      <c r="K99" s="163">
        <f t="shared" si="37"/>
        <v>1124</v>
      </c>
      <c r="L99" s="163">
        <f t="shared" si="38"/>
        <v>1185</v>
      </c>
      <c r="M99" s="164">
        <f t="shared" si="40"/>
        <v>2.8256794285545886E-4</v>
      </c>
      <c r="N99" s="79"/>
    </row>
    <row r="100" spans="1:14" x14ac:dyDescent="0.25">
      <c r="A100" s="161"/>
      <c r="B100" s="162" t="s">
        <v>123</v>
      </c>
      <c r="C100" s="163">
        <v>1808</v>
      </c>
      <c r="D100" s="163">
        <v>1730</v>
      </c>
      <c r="E100" s="163">
        <v>864</v>
      </c>
      <c r="F100" s="163">
        <v>3436</v>
      </c>
      <c r="G100" s="163">
        <v>2670</v>
      </c>
      <c r="H100" s="163">
        <v>3162</v>
      </c>
      <c r="I100" s="164">
        <f t="shared" si="39"/>
        <v>0.18426966292134828</v>
      </c>
      <c r="J100" s="165">
        <f t="shared" si="36"/>
        <v>0.82774566473988442</v>
      </c>
      <c r="K100" s="163">
        <f t="shared" si="37"/>
        <v>492</v>
      </c>
      <c r="L100" s="163">
        <f t="shared" si="38"/>
        <v>1432</v>
      </c>
      <c r="M100" s="164">
        <f t="shared" si="40"/>
        <v>1.1691701587398077E-4</v>
      </c>
      <c r="N100" s="79"/>
    </row>
    <row r="101" spans="1:14" x14ac:dyDescent="0.25">
      <c r="A101" s="161"/>
      <c r="B101" s="162" t="s">
        <v>119</v>
      </c>
      <c r="C101" s="163">
        <v>1092</v>
      </c>
      <c r="D101" s="163">
        <v>1007</v>
      </c>
      <c r="E101" s="163">
        <v>500</v>
      </c>
      <c r="F101" s="163">
        <v>1540</v>
      </c>
      <c r="G101" s="163">
        <v>1223</v>
      </c>
      <c r="H101" s="163">
        <v>1693</v>
      </c>
      <c r="I101" s="164">
        <f t="shared" si="39"/>
        <v>0.3843008994276369</v>
      </c>
      <c r="J101" s="165">
        <f t="shared" si="36"/>
        <v>0.68123138033763664</v>
      </c>
      <c r="K101" s="163">
        <f t="shared" si="37"/>
        <v>470</v>
      </c>
      <c r="L101" s="163">
        <f t="shared" si="38"/>
        <v>686</v>
      </c>
      <c r="M101" s="164">
        <f t="shared" si="40"/>
        <v>6.2599781111527335E-5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315</v>
      </c>
      <c r="E102" s="163">
        <v>568</v>
      </c>
      <c r="F102" s="163">
        <v>630</v>
      </c>
      <c r="G102" s="163">
        <v>298</v>
      </c>
      <c r="H102" s="163">
        <v>632</v>
      </c>
      <c r="I102" s="164">
        <f t="shared" si="39"/>
        <v>1.1208053691275168</v>
      </c>
      <c r="J102" s="165">
        <f t="shared" si="36"/>
        <v>1.0063492063492063</v>
      </c>
      <c r="K102" s="163">
        <f t="shared" si="37"/>
        <v>334</v>
      </c>
      <c r="L102" s="163">
        <f t="shared" si="38"/>
        <v>317</v>
      </c>
      <c r="M102" s="164">
        <f t="shared" si="40"/>
        <v>2.3368612913458519E-5</v>
      </c>
      <c r="N102" s="79"/>
    </row>
    <row r="103" spans="1:14" x14ac:dyDescent="0.25">
      <c r="A103" s="161" t="s">
        <v>144</v>
      </c>
      <c r="B103" s="162" t="s">
        <v>131</v>
      </c>
      <c r="C103" s="163">
        <v>702</v>
      </c>
      <c r="D103" s="163">
        <v>383</v>
      </c>
      <c r="E103" s="163">
        <v>219</v>
      </c>
      <c r="F103" s="163">
        <v>247</v>
      </c>
      <c r="G103" s="163">
        <v>680</v>
      </c>
      <c r="H103" s="163">
        <v>871</v>
      </c>
      <c r="I103" s="164">
        <f t="shared" si="39"/>
        <v>0.28088235294117636</v>
      </c>
      <c r="J103" s="165">
        <f t="shared" si="36"/>
        <v>1.2741514360313317</v>
      </c>
      <c r="K103" s="163">
        <f t="shared" si="37"/>
        <v>191</v>
      </c>
      <c r="L103" s="163">
        <f t="shared" si="38"/>
        <v>488</v>
      </c>
      <c r="M103" s="164">
        <f t="shared" si="40"/>
        <v>3.2205794062693624E-5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15150</v>
      </c>
      <c r="D104" s="169">
        <f t="shared" si="41"/>
        <v>14459</v>
      </c>
      <c r="E104" s="169">
        <f t="shared" si="41"/>
        <v>5677</v>
      </c>
      <c r="F104" s="169">
        <f t="shared" si="41"/>
        <v>14337</v>
      </c>
      <c r="G104" s="169">
        <f t="shared" si="41"/>
        <v>18717</v>
      </c>
      <c r="H104" s="169">
        <f t="shared" si="41"/>
        <v>18761</v>
      </c>
      <c r="I104" s="170">
        <f t="shared" si="39"/>
        <v>2.3508040818507325E-3</v>
      </c>
      <c r="J104" s="171">
        <f t="shared" si="36"/>
        <v>0.29753094958157544</v>
      </c>
      <c r="K104" s="169">
        <f>H104-G104</f>
        <v>44</v>
      </c>
      <c r="L104" s="169">
        <f t="shared" si="38"/>
        <v>4302</v>
      </c>
      <c r="M104" s="170">
        <f t="shared" si="40"/>
        <v>6.9370023238828375E-4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795874</v>
      </c>
      <c r="D106" s="176">
        <v>795524</v>
      </c>
      <c r="E106" s="176">
        <v>350068</v>
      </c>
      <c r="F106" s="176">
        <v>960692</v>
      </c>
      <c r="G106" s="176">
        <v>1064225</v>
      </c>
      <c r="H106" s="176">
        <v>1119703</v>
      </c>
      <c r="I106" s="177">
        <f>IFERROR(H106/G106-1,"-")</f>
        <v>5.2129953722192202E-2</v>
      </c>
      <c r="J106" s="177">
        <f>IFERROR(H106/D106-1,"-")</f>
        <v>0.40750373338830759</v>
      </c>
      <c r="K106" s="176">
        <f>H106-G106</f>
        <v>55478</v>
      </c>
      <c r="L106" s="176">
        <f>H106-D106</f>
        <v>324179</v>
      </c>
      <c r="M106" s="177">
        <f>H106/H$8</f>
        <v>4.1401749976326341E-2</v>
      </c>
      <c r="N106" s="79"/>
    </row>
    <row r="107" spans="1:14" x14ac:dyDescent="0.25">
      <c r="A107" s="161" t="s">
        <v>96</v>
      </c>
      <c r="B107" s="157" t="s">
        <v>97</v>
      </c>
      <c r="C107" s="158">
        <v>125777</v>
      </c>
      <c r="D107" s="158">
        <v>116270</v>
      </c>
      <c r="E107" s="158">
        <v>103323</v>
      </c>
      <c r="F107" s="158">
        <v>146210</v>
      </c>
      <c r="G107" s="158">
        <v>171102</v>
      </c>
      <c r="H107" s="158">
        <v>170181</v>
      </c>
      <c r="I107" s="159">
        <f>IFERROR(H107/G107-1,"-")</f>
        <v>-5.3827541466493489E-3</v>
      </c>
      <c r="J107" s="160">
        <f t="shared" ref="J107:J118" si="42">IFERROR(H107/D107-1,"-")</f>
        <v>0.463670766319773</v>
      </c>
      <c r="K107" s="158">
        <f t="shared" ref="K107:K117" si="43">H107-G107</f>
        <v>-921</v>
      </c>
      <c r="L107" s="158">
        <f t="shared" ref="L107:L118" si="44">H107-D107</f>
        <v>53911</v>
      </c>
      <c r="M107" s="159">
        <f>H107/H$8</f>
        <v>6.2925536617488677E-3</v>
      </c>
      <c r="N107" s="79"/>
    </row>
    <row r="108" spans="1:14" x14ac:dyDescent="0.25">
      <c r="A108" s="161" t="s">
        <v>103</v>
      </c>
      <c r="B108" s="162" t="s">
        <v>103</v>
      </c>
      <c r="C108" s="163">
        <v>41704</v>
      </c>
      <c r="D108" s="163">
        <v>34215</v>
      </c>
      <c r="E108" s="163">
        <v>5277</v>
      </c>
      <c r="F108" s="163">
        <v>48303</v>
      </c>
      <c r="G108" s="163">
        <v>49108</v>
      </c>
      <c r="H108" s="163">
        <v>48234</v>
      </c>
      <c r="I108" s="164">
        <f>IFERROR(H108/G108-1,"-")</f>
        <v>-1.7797507534413892E-2</v>
      </c>
      <c r="J108" s="165">
        <f t="shared" si="42"/>
        <v>0.40973257343270486</v>
      </c>
      <c r="K108" s="163">
        <f t="shared" si="43"/>
        <v>-874</v>
      </c>
      <c r="L108" s="163">
        <f t="shared" si="44"/>
        <v>14019</v>
      </c>
      <c r="M108" s="164">
        <f>H108/H$8</f>
        <v>1.7834836633983516E-3</v>
      </c>
      <c r="N108" s="79"/>
    </row>
    <row r="109" spans="1:14" x14ac:dyDescent="0.25">
      <c r="A109" s="161" t="s">
        <v>100</v>
      </c>
      <c r="B109" s="162" t="s">
        <v>100</v>
      </c>
      <c r="C109" s="163">
        <v>84073</v>
      </c>
      <c r="D109" s="163">
        <v>82055</v>
      </c>
      <c r="E109" s="163">
        <v>98046</v>
      </c>
      <c r="F109" s="163">
        <v>97907</v>
      </c>
      <c r="G109" s="163">
        <v>121994</v>
      </c>
      <c r="H109" s="163">
        <v>121947</v>
      </c>
      <c r="I109" s="164">
        <f>IFERROR(H109/G109-1,"-")</f>
        <v>-3.8526484909096048E-4</v>
      </c>
      <c r="J109" s="165">
        <f t="shared" si="42"/>
        <v>0.48616172079702635</v>
      </c>
      <c r="K109" s="163">
        <f t="shared" si="43"/>
        <v>-47</v>
      </c>
      <c r="L109" s="163">
        <f t="shared" si="44"/>
        <v>39892</v>
      </c>
      <c r="M109" s="164">
        <f>H109/H$8</f>
        <v>4.5090699983505161E-3</v>
      </c>
      <c r="N109" s="79"/>
    </row>
    <row r="110" spans="1:14" x14ac:dyDescent="0.25">
      <c r="A110" s="161"/>
      <c r="B110" s="157" t="s">
        <v>107</v>
      </c>
      <c r="C110" s="158">
        <v>670097</v>
      </c>
      <c r="D110" s="158">
        <v>679254</v>
      </c>
      <c r="E110" s="158">
        <v>246745</v>
      </c>
      <c r="F110" s="158">
        <v>814482</v>
      </c>
      <c r="G110" s="158">
        <v>893123</v>
      </c>
      <c r="H110" s="158">
        <v>949522</v>
      </c>
      <c r="I110" s="159">
        <f>IFERROR(H110/G110-1,"-")</f>
        <v>6.3148077028583938E-2</v>
      </c>
      <c r="J110" s="160">
        <f t="shared" si="42"/>
        <v>0.39788944930762282</v>
      </c>
      <c r="K110" s="158">
        <f t="shared" si="43"/>
        <v>56399</v>
      </c>
      <c r="L110" s="158">
        <f t="shared" si="44"/>
        <v>270268</v>
      </c>
      <c r="M110" s="159">
        <f>H110/H$8</f>
        <v>3.510919631457747E-2</v>
      </c>
      <c r="N110" s="79"/>
    </row>
    <row r="111" spans="1:14" s="56" customFormat="1" x14ac:dyDescent="0.25">
      <c r="A111" s="161"/>
      <c r="B111" s="162" t="s">
        <v>110</v>
      </c>
      <c r="C111" s="163">
        <v>376583</v>
      </c>
      <c r="D111" s="163">
        <v>365109</v>
      </c>
      <c r="E111" s="163">
        <v>127632</v>
      </c>
      <c r="F111" s="163">
        <v>499233</v>
      </c>
      <c r="G111" s="163">
        <v>559863</v>
      </c>
      <c r="H111" s="163">
        <v>589805</v>
      </c>
      <c r="I111" s="164">
        <f t="shared" ref="I111:I118" si="45">IFERROR(H111/G111-1,"-")</f>
        <v>5.348094087303501E-2</v>
      </c>
      <c r="J111" s="165">
        <f t="shared" si="42"/>
        <v>0.61542169598667784</v>
      </c>
      <c r="K111" s="163">
        <f t="shared" si="43"/>
        <v>29942</v>
      </c>
      <c r="L111" s="163">
        <f t="shared" si="44"/>
        <v>224696</v>
      </c>
      <c r="M111" s="164">
        <f t="shared" ref="M111:M118" si="46">H111/H$8</f>
        <v>2.1808425220605068E-2</v>
      </c>
      <c r="N111" s="166"/>
    </row>
    <row r="112" spans="1:14" s="56" customFormat="1" x14ac:dyDescent="0.25">
      <c r="A112" s="161"/>
      <c r="B112" s="162" t="s">
        <v>113</v>
      </c>
      <c r="C112" s="163">
        <v>83339</v>
      </c>
      <c r="D112" s="163">
        <v>64823</v>
      </c>
      <c r="E112" s="163">
        <v>18556</v>
      </c>
      <c r="F112" s="163">
        <v>32869</v>
      </c>
      <c r="G112" s="163">
        <v>43496</v>
      </c>
      <c r="H112" s="163">
        <v>41195</v>
      </c>
      <c r="I112" s="164">
        <f t="shared" si="45"/>
        <v>-5.2901416222181363E-2</v>
      </c>
      <c r="J112" s="165">
        <f t="shared" si="42"/>
        <v>-0.36450025453928392</v>
      </c>
      <c r="K112" s="163">
        <f t="shared" si="43"/>
        <v>-2301</v>
      </c>
      <c r="L112" s="163">
        <f t="shared" si="44"/>
        <v>-23628</v>
      </c>
      <c r="M112" s="164">
        <f t="shared" si="46"/>
        <v>1.5232120395093731E-3</v>
      </c>
      <c r="N112" s="166"/>
    </row>
    <row r="113" spans="1:14" x14ac:dyDescent="0.25">
      <c r="A113" s="161"/>
      <c r="B113" s="162" t="s">
        <v>116</v>
      </c>
      <c r="C113" s="163">
        <v>77564</v>
      </c>
      <c r="D113" s="163">
        <v>80052</v>
      </c>
      <c r="E113" s="163">
        <v>10673</v>
      </c>
      <c r="F113" s="163">
        <v>49017</v>
      </c>
      <c r="G113" s="163">
        <v>63689</v>
      </c>
      <c r="H113" s="163">
        <v>60200</v>
      </c>
      <c r="I113" s="164">
        <f t="shared" si="45"/>
        <v>-5.4781830457378833E-2</v>
      </c>
      <c r="J113" s="165">
        <f t="shared" si="42"/>
        <v>-0.24798880727527106</v>
      </c>
      <c r="K113" s="163">
        <f t="shared" si="43"/>
        <v>-3489</v>
      </c>
      <c r="L113" s="163">
        <f t="shared" si="44"/>
        <v>-19852</v>
      </c>
      <c r="M113" s="164">
        <f t="shared" si="46"/>
        <v>2.2259343313136121E-3</v>
      </c>
      <c r="N113" s="79"/>
    </row>
    <row r="114" spans="1:14" x14ac:dyDescent="0.25">
      <c r="A114" s="161"/>
      <c r="B114" s="162" t="s">
        <v>123</v>
      </c>
      <c r="C114" s="163">
        <v>10971</v>
      </c>
      <c r="D114" s="163">
        <v>13798</v>
      </c>
      <c r="E114" s="163">
        <v>7421</v>
      </c>
      <c r="F114" s="163">
        <v>31602</v>
      </c>
      <c r="G114" s="163">
        <v>28649</v>
      </c>
      <c r="H114" s="163">
        <v>29803</v>
      </c>
      <c r="I114" s="164">
        <f t="shared" si="45"/>
        <v>4.0280638067646368E-2</v>
      </c>
      <c r="J114" s="165">
        <f t="shared" si="42"/>
        <v>1.1599507174952892</v>
      </c>
      <c r="K114" s="163">
        <f t="shared" si="43"/>
        <v>1154</v>
      </c>
      <c r="L114" s="163">
        <f t="shared" si="44"/>
        <v>16005</v>
      </c>
      <c r="M114" s="164">
        <f t="shared" si="46"/>
        <v>1.1019853966136143E-3</v>
      </c>
      <c r="N114" s="79"/>
    </row>
    <row r="115" spans="1:14" x14ac:dyDescent="0.25">
      <c r="A115" s="161"/>
      <c r="B115" s="162" t="s">
        <v>119</v>
      </c>
      <c r="C115" s="163">
        <v>19833</v>
      </c>
      <c r="D115" s="163">
        <v>24162</v>
      </c>
      <c r="E115" s="163">
        <v>17411</v>
      </c>
      <c r="F115" s="163">
        <v>34248</v>
      </c>
      <c r="G115" s="163">
        <v>33161</v>
      </c>
      <c r="H115" s="163">
        <v>23224</v>
      </c>
      <c r="I115" s="164">
        <f t="shared" si="45"/>
        <v>-0.29965923826181362</v>
      </c>
      <c r="J115" s="165">
        <f t="shared" si="42"/>
        <v>-3.8821289628341971E-2</v>
      </c>
      <c r="K115" s="163">
        <f t="shared" si="43"/>
        <v>-9937</v>
      </c>
      <c r="L115" s="163">
        <f t="shared" si="44"/>
        <v>-938</v>
      </c>
      <c r="M115" s="164">
        <f t="shared" si="46"/>
        <v>8.5872257326291242E-4</v>
      </c>
      <c r="N115" s="79"/>
    </row>
    <row r="116" spans="1:14" x14ac:dyDescent="0.25">
      <c r="A116" s="161"/>
      <c r="B116" s="162" t="s">
        <v>128</v>
      </c>
      <c r="C116" s="163">
        <v>2920</v>
      </c>
      <c r="D116" s="163">
        <v>3857</v>
      </c>
      <c r="E116" s="163">
        <v>2329</v>
      </c>
      <c r="F116" s="163">
        <v>4391</v>
      </c>
      <c r="G116" s="163">
        <v>7117</v>
      </c>
      <c r="H116" s="163">
        <v>9993</v>
      </c>
      <c r="I116" s="164">
        <f t="shared" si="45"/>
        <v>0.40410285232541798</v>
      </c>
      <c r="J116" s="165">
        <f t="shared" si="42"/>
        <v>1.5908737360642986</v>
      </c>
      <c r="K116" s="163">
        <f t="shared" si="43"/>
        <v>2876</v>
      </c>
      <c r="L116" s="163">
        <f t="shared" si="44"/>
        <v>6136</v>
      </c>
      <c r="M116" s="164">
        <f t="shared" si="46"/>
        <v>3.6949770386739079E-4</v>
      </c>
      <c r="N116" s="79"/>
    </row>
    <row r="117" spans="1:14" x14ac:dyDescent="0.25">
      <c r="A117" s="161" t="s">
        <v>144</v>
      </c>
      <c r="B117" s="162" t="s">
        <v>131</v>
      </c>
      <c r="C117" s="163">
        <v>7822</v>
      </c>
      <c r="D117" s="163">
        <v>8164</v>
      </c>
      <c r="E117" s="163">
        <v>7242</v>
      </c>
      <c r="F117" s="163">
        <v>5361</v>
      </c>
      <c r="G117" s="163">
        <v>4471</v>
      </c>
      <c r="H117" s="163">
        <v>8914</v>
      </c>
      <c r="I117" s="164">
        <f t="shared" si="45"/>
        <v>0.99373741892194145</v>
      </c>
      <c r="J117" s="165">
        <f t="shared" si="42"/>
        <v>9.1866731994120432E-2</v>
      </c>
      <c r="K117" s="163">
        <f t="shared" si="43"/>
        <v>4443</v>
      </c>
      <c r="L117" s="163">
        <f t="shared" si="44"/>
        <v>750</v>
      </c>
      <c r="M117" s="164">
        <f t="shared" si="46"/>
        <v>3.2960097390912857E-4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91065</v>
      </c>
      <c r="D118" s="169">
        <f t="shared" si="47"/>
        <v>119289</v>
      </c>
      <c r="E118" s="169">
        <f t="shared" si="47"/>
        <v>55481</v>
      </c>
      <c r="F118" s="169">
        <f t="shared" si="47"/>
        <v>157761</v>
      </c>
      <c r="G118" s="169">
        <f t="shared" si="47"/>
        <v>152677</v>
      </c>
      <c r="H118" s="169">
        <f t="shared" si="47"/>
        <v>186388</v>
      </c>
      <c r="I118" s="170">
        <f t="shared" si="45"/>
        <v>0.22079946553835872</v>
      </c>
      <c r="J118" s="171">
        <f t="shared" si="42"/>
        <v>0.56249109305971223</v>
      </c>
      <c r="K118" s="169">
        <f>H118-G118</f>
        <v>33711</v>
      </c>
      <c r="L118" s="169">
        <f t="shared" si="44"/>
        <v>67099</v>
      </c>
      <c r="M118" s="170">
        <f t="shared" si="46"/>
        <v>6.8918180754963714E-3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391852</v>
      </c>
      <c r="D120" s="176">
        <v>366728</v>
      </c>
      <c r="E120" s="176">
        <v>147987</v>
      </c>
      <c r="F120" s="176">
        <v>385149</v>
      </c>
      <c r="G120" s="176">
        <v>418024</v>
      </c>
      <c r="H120" s="176">
        <v>432765</v>
      </c>
      <c r="I120" s="177">
        <f>IFERROR(H120/G120-1,"-")</f>
        <v>3.5263525539203533E-2</v>
      </c>
      <c r="J120" s="177">
        <f>IFERROR(H120/D120-1,"-")</f>
        <v>0.18007078815907152</v>
      </c>
      <c r="K120" s="176">
        <f>H120-G120</f>
        <v>14741</v>
      </c>
      <c r="L120" s="176">
        <f>H120-D120</f>
        <v>66037</v>
      </c>
      <c r="M120" s="177">
        <f>H120/H$8</f>
        <v>1.6001768619450754E-2</v>
      </c>
      <c r="N120" s="79"/>
    </row>
    <row r="121" spans="1:14" x14ac:dyDescent="0.25">
      <c r="A121" s="161" t="s">
        <v>96</v>
      </c>
      <c r="B121" s="157" t="s">
        <v>97</v>
      </c>
      <c r="C121" s="158">
        <v>201434</v>
      </c>
      <c r="D121" s="158">
        <v>172457</v>
      </c>
      <c r="E121" s="158">
        <v>70562</v>
      </c>
      <c r="F121" s="158">
        <v>199002</v>
      </c>
      <c r="G121" s="158">
        <v>224961</v>
      </c>
      <c r="H121" s="158">
        <v>229892</v>
      </c>
      <c r="I121" s="159">
        <f>IFERROR(H121/G121-1,"-")</f>
        <v>2.1919354910406641E-2</v>
      </c>
      <c r="J121" s="160">
        <f t="shared" ref="J121:J132" si="48">IFERROR(H121/D121-1,"-")</f>
        <v>0.33303954029120297</v>
      </c>
      <c r="K121" s="158">
        <f t="shared" ref="K121:K131" si="49">H121-G121</f>
        <v>4931</v>
      </c>
      <c r="L121" s="158">
        <f t="shared" ref="L121:L132" si="50">H121-D121</f>
        <v>57435</v>
      </c>
      <c r="M121" s="159">
        <f>H121/H$8</f>
        <v>8.5004068985772251E-3</v>
      </c>
      <c r="N121" s="79"/>
    </row>
    <row r="122" spans="1:14" x14ac:dyDescent="0.25">
      <c r="A122" s="161" t="s">
        <v>103</v>
      </c>
      <c r="B122" s="162" t="s">
        <v>103</v>
      </c>
      <c r="C122" s="163">
        <v>103205</v>
      </c>
      <c r="D122" s="163">
        <v>80581</v>
      </c>
      <c r="E122" s="163">
        <v>28268</v>
      </c>
      <c r="F122" s="163">
        <v>94805</v>
      </c>
      <c r="G122" s="163">
        <v>89743</v>
      </c>
      <c r="H122" s="163">
        <v>103806</v>
      </c>
      <c r="I122" s="164">
        <f>IFERROR(H122/G122-1,"-")</f>
        <v>0.15670302976276695</v>
      </c>
      <c r="J122" s="165">
        <f t="shared" si="48"/>
        <v>0.28821930728087275</v>
      </c>
      <c r="K122" s="163">
        <f t="shared" si="49"/>
        <v>14063</v>
      </c>
      <c r="L122" s="163">
        <f t="shared" si="50"/>
        <v>23225</v>
      </c>
      <c r="M122" s="164">
        <f>H122/H$8</f>
        <v>3.8382946710355621E-3</v>
      </c>
      <c r="N122" s="79"/>
    </row>
    <row r="123" spans="1:14" x14ac:dyDescent="0.25">
      <c r="A123" s="161" t="s">
        <v>100</v>
      </c>
      <c r="B123" s="162" t="s">
        <v>100</v>
      </c>
      <c r="C123" s="163">
        <v>98229</v>
      </c>
      <c r="D123" s="163">
        <v>91876</v>
      </c>
      <c r="E123" s="163">
        <v>42294</v>
      </c>
      <c r="F123" s="163">
        <v>104197</v>
      </c>
      <c r="G123" s="163">
        <v>135218</v>
      </c>
      <c r="H123" s="163">
        <v>126086</v>
      </c>
      <c r="I123" s="164">
        <f>IFERROR(H123/G123-1,"-")</f>
        <v>-6.7535387300507344E-2</v>
      </c>
      <c r="J123" s="165">
        <f t="shared" si="48"/>
        <v>0.37234968871087126</v>
      </c>
      <c r="K123" s="163">
        <f t="shared" si="49"/>
        <v>-9132</v>
      </c>
      <c r="L123" s="163">
        <f t="shared" si="50"/>
        <v>34210</v>
      </c>
      <c r="M123" s="164">
        <f>H123/H$8</f>
        <v>4.662112227541663E-3</v>
      </c>
      <c r="N123" s="79"/>
    </row>
    <row r="124" spans="1:14" x14ac:dyDescent="0.25">
      <c r="A124" s="161"/>
      <c r="B124" s="157" t="s">
        <v>107</v>
      </c>
      <c r="C124" s="158">
        <v>190418</v>
      </c>
      <c r="D124" s="158">
        <v>194271</v>
      </c>
      <c r="E124" s="158">
        <v>77425</v>
      </c>
      <c r="F124" s="158">
        <v>186147</v>
      </c>
      <c r="G124" s="158">
        <v>193063</v>
      </c>
      <c r="H124" s="158">
        <v>202873</v>
      </c>
      <c r="I124" s="159">
        <f>IFERROR(H124/G124-1,"-")</f>
        <v>5.0812429103453294E-2</v>
      </c>
      <c r="J124" s="160">
        <f t="shared" si="48"/>
        <v>4.4278353434120454E-2</v>
      </c>
      <c r="K124" s="158">
        <f t="shared" si="49"/>
        <v>9810</v>
      </c>
      <c r="L124" s="158">
        <f t="shared" si="50"/>
        <v>8602</v>
      </c>
      <c r="M124" s="159">
        <f>H124/H$8</f>
        <v>7.5013617208735291E-3</v>
      </c>
      <c r="N124" s="79"/>
    </row>
    <row r="125" spans="1:14" s="56" customFormat="1" x14ac:dyDescent="0.25">
      <c r="A125" s="161"/>
      <c r="B125" s="162" t="s">
        <v>110</v>
      </c>
      <c r="C125" s="163">
        <v>26187</v>
      </c>
      <c r="D125" s="163">
        <v>24203</v>
      </c>
      <c r="E125" s="163">
        <v>9418</v>
      </c>
      <c r="F125" s="163">
        <v>24863</v>
      </c>
      <c r="G125" s="163">
        <v>28361</v>
      </c>
      <c r="H125" s="163">
        <v>28012</v>
      </c>
      <c r="I125" s="164">
        <f t="shared" ref="I125:I132" si="51">IFERROR(H125/G125-1,"-")</f>
        <v>-1.2305630972109571E-2</v>
      </c>
      <c r="J125" s="165">
        <f t="shared" si="48"/>
        <v>0.1573771846465315</v>
      </c>
      <c r="K125" s="163">
        <f t="shared" si="49"/>
        <v>-349</v>
      </c>
      <c r="L125" s="163">
        <f t="shared" si="50"/>
        <v>3809</v>
      </c>
      <c r="M125" s="164">
        <f t="shared" ref="M125:M132" si="52">H125/H$8</f>
        <v>1.0357620014743673E-3</v>
      </c>
      <c r="N125" s="166"/>
    </row>
    <row r="126" spans="1:14" s="56" customFormat="1" x14ac:dyDescent="0.25">
      <c r="A126" s="161"/>
      <c r="B126" s="162" t="s">
        <v>113</v>
      </c>
      <c r="C126" s="163">
        <v>24413</v>
      </c>
      <c r="D126" s="163">
        <v>21158</v>
      </c>
      <c r="E126" s="163">
        <v>9614</v>
      </c>
      <c r="F126" s="163">
        <v>21838</v>
      </c>
      <c r="G126" s="163">
        <v>29620</v>
      </c>
      <c r="H126" s="163">
        <v>29011</v>
      </c>
      <c r="I126" s="164">
        <f t="shared" si="51"/>
        <v>-2.0560432140445672E-2</v>
      </c>
      <c r="J126" s="165">
        <f t="shared" si="48"/>
        <v>0.37115984497589571</v>
      </c>
      <c r="K126" s="163">
        <f t="shared" si="49"/>
        <v>-609</v>
      </c>
      <c r="L126" s="163">
        <f t="shared" si="50"/>
        <v>7853</v>
      </c>
      <c r="M126" s="164">
        <f t="shared" si="52"/>
        <v>1.0727006791651031E-3</v>
      </c>
      <c r="N126" s="166"/>
    </row>
    <row r="127" spans="1:14" x14ac:dyDescent="0.25">
      <c r="A127" s="161"/>
      <c r="B127" s="162" t="s">
        <v>116</v>
      </c>
      <c r="C127" s="163">
        <v>14222</v>
      </c>
      <c r="D127" s="163">
        <v>14871</v>
      </c>
      <c r="E127" s="163">
        <v>5562</v>
      </c>
      <c r="F127" s="163">
        <v>17063</v>
      </c>
      <c r="G127" s="163">
        <v>19930</v>
      </c>
      <c r="H127" s="163">
        <v>20245</v>
      </c>
      <c r="I127" s="164">
        <f t="shared" si="51"/>
        <v>1.5805318615152997E-2</v>
      </c>
      <c r="J127" s="165">
        <f t="shared" si="48"/>
        <v>0.36137448725707744</v>
      </c>
      <c r="K127" s="163">
        <f t="shared" si="49"/>
        <v>315</v>
      </c>
      <c r="L127" s="163">
        <f t="shared" si="50"/>
        <v>5374</v>
      </c>
      <c r="M127" s="164">
        <f t="shared" si="52"/>
        <v>7.4857210195089833E-4</v>
      </c>
      <c r="N127" s="79"/>
    </row>
    <row r="128" spans="1:14" x14ac:dyDescent="0.25">
      <c r="A128" s="161"/>
      <c r="B128" s="162" t="s">
        <v>123</v>
      </c>
      <c r="C128" s="163">
        <v>3489</v>
      </c>
      <c r="D128" s="163">
        <v>3489</v>
      </c>
      <c r="E128" s="163">
        <v>1417</v>
      </c>
      <c r="F128" s="163">
        <v>4492</v>
      </c>
      <c r="G128" s="163">
        <v>5134</v>
      </c>
      <c r="H128" s="163">
        <v>5463</v>
      </c>
      <c r="I128" s="164">
        <f t="shared" si="51"/>
        <v>6.4082586677054909E-2</v>
      </c>
      <c r="J128" s="165">
        <f t="shared" si="48"/>
        <v>0.56577815993121239</v>
      </c>
      <c r="K128" s="163">
        <f t="shared" si="49"/>
        <v>329</v>
      </c>
      <c r="L128" s="163">
        <f t="shared" si="50"/>
        <v>1974</v>
      </c>
      <c r="M128" s="164">
        <f t="shared" si="52"/>
        <v>2.019979942187087E-4</v>
      </c>
      <c r="N128" s="79"/>
    </row>
    <row r="129" spans="1:14" x14ac:dyDescent="0.25">
      <c r="A129" s="161"/>
      <c r="B129" s="162" t="s">
        <v>119</v>
      </c>
      <c r="C129" s="163">
        <v>3677</v>
      </c>
      <c r="D129" s="163">
        <v>2749</v>
      </c>
      <c r="E129" s="163">
        <v>1386</v>
      </c>
      <c r="F129" s="163">
        <v>3426</v>
      </c>
      <c r="G129" s="163">
        <v>3937</v>
      </c>
      <c r="H129" s="163">
        <v>4203</v>
      </c>
      <c r="I129" s="164">
        <f t="shared" si="51"/>
        <v>6.7564135128270308E-2</v>
      </c>
      <c r="J129" s="165">
        <f t="shared" si="48"/>
        <v>0.52891960712986541</v>
      </c>
      <c r="K129" s="163">
        <f t="shared" si="49"/>
        <v>266</v>
      </c>
      <c r="L129" s="163">
        <f t="shared" si="50"/>
        <v>1454</v>
      </c>
      <c r="M129" s="164">
        <f t="shared" si="52"/>
        <v>1.5540867100516799E-4</v>
      </c>
      <c r="N129" s="79"/>
    </row>
    <row r="130" spans="1:14" x14ac:dyDescent="0.25">
      <c r="A130" s="161"/>
      <c r="B130" s="162" t="s">
        <v>128</v>
      </c>
      <c r="C130" s="163">
        <v>2978</v>
      </c>
      <c r="D130" s="163">
        <v>3370</v>
      </c>
      <c r="E130" s="163">
        <v>1591</v>
      </c>
      <c r="F130" s="163">
        <v>1703</v>
      </c>
      <c r="G130" s="163">
        <v>2395</v>
      </c>
      <c r="H130" s="163">
        <v>2990</v>
      </c>
      <c r="I130" s="164">
        <f t="shared" si="51"/>
        <v>0.24843423799582465</v>
      </c>
      <c r="J130" s="165">
        <f t="shared" si="48"/>
        <v>-0.11275964391691395</v>
      </c>
      <c r="K130" s="163">
        <f t="shared" si="49"/>
        <v>595</v>
      </c>
      <c r="L130" s="163">
        <f t="shared" si="50"/>
        <v>-380</v>
      </c>
      <c r="M130" s="164">
        <f t="shared" si="52"/>
        <v>1.1055720349879901E-4</v>
      </c>
      <c r="N130" s="79"/>
    </row>
    <row r="131" spans="1:14" x14ac:dyDescent="0.25">
      <c r="A131" s="161" t="s">
        <v>144</v>
      </c>
      <c r="B131" s="162" t="s">
        <v>131</v>
      </c>
      <c r="C131" s="163">
        <v>4930</v>
      </c>
      <c r="D131" s="163">
        <v>3921</v>
      </c>
      <c r="E131" s="163">
        <v>1985</v>
      </c>
      <c r="F131" s="163">
        <v>2533</v>
      </c>
      <c r="G131" s="163">
        <v>3169</v>
      </c>
      <c r="H131" s="163">
        <v>3494</v>
      </c>
      <c r="I131" s="164">
        <f t="shared" si="51"/>
        <v>0.10255601136005055</v>
      </c>
      <c r="J131" s="165">
        <f t="shared" si="48"/>
        <v>-0.10890079061463909</v>
      </c>
      <c r="K131" s="163">
        <f t="shared" si="49"/>
        <v>325</v>
      </c>
      <c r="L131" s="163">
        <f t="shared" si="50"/>
        <v>-427</v>
      </c>
      <c r="M131" s="164">
        <f t="shared" si="52"/>
        <v>1.291929327842153E-4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110522</v>
      </c>
      <c r="D132" s="169">
        <f t="shared" si="53"/>
        <v>120510</v>
      </c>
      <c r="E132" s="169">
        <f t="shared" si="53"/>
        <v>46452</v>
      </c>
      <c r="F132" s="169">
        <f t="shared" si="53"/>
        <v>110229</v>
      </c>
      <c r="G132" s="169">
        <f t="shared" si="53"/>
        <v>100517</v>
      </c>
      <c r="H132" s="169">
        <f t="shared" si="53"/>
        <v>109455</v>
      </c>
      <c r="I132" s="170">
        <f t="shared" si="51"/>
        <v>8.8920282141329299E-2</v>
      </c>
      <c r="J132" s="171">
        <f t="shared" si="48"/>
        <v>-9.1735125715708188E-2</v>
      </c>
      <c r="K132" s="169">
        <f>H132-G132</f>
        <v>8938</v>
      </c>
      <c r="L132" s="169">
        <f t="shared" si="50"/>
        <v>-11055</v>
      </c>
      <c r="M132" s="170">
        <f t="shared" si="52"/>
        <v>4.0471701367762692E-3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1595657</v>
      </c>
      <c r="D134" s="176">
        <v>1400493</v>
      </c>
      <c r="E134" s="176">
        <v>496113</v>
      </c>
      <c r="F134" s="176">
        <v>1289839</v>
      </c>
      <c r="G134" s="176">
        <v>1393117</v>
      </c>
      <c r="H134" s="176">
        <v>1487889</v>
      </c>
      <c r="I134" s="177">
        <f>IFERROR(H134/G134-1,"-")</f>
        <v>6.8028744175830269E-2</v>
      </c>
      <c r="J134" s="177">
        <f>IFERROR(H134/D134-1,"-")</f>
        <v>6.2403739254676793E-2</v>
      </c>
      <c r="K134" s="176">
        <f>H134-G134</f>
        <v>94772</v>
      </c>
      <c r="L134" s="176">
        <f>H134-D134</f>
        <v>87396</v>
      </c>
      <c r="M134" s="177">
        <f>H134/H$8</f>
        <v>5.5015667878469753E-2</v>
      </c>
      <c r="N134" s="79"/>
    </row>
    <row r="135" spans="1:14" x14ac:dyDescent="0.25">
      <c r="A135" s="161" t="s">
        <v>96</v>
      </c>
      <c r="B135" s="157" t="s">
        <v>97</v>
      </c>
      <c r="C135" s="158">
        <v>183397</v>
      </c>
      <c r="D135" s="158">
        <v>163304</v>
      </c>
      <c r="E135" s="158">
        <v>44417</v>
      </c>
      <c r="F135" s="158">
        <v>87836</v>
      </c>
      <c r="G135" s="158">
        <v>95606</v>
      </c>
      <c r="H135" s="158">
        <v>80930</v>
      </c>
      <c r="I135" s="159">
        <f>IFERROR(H135/G135-1,"-")</f>
        <v>-0.15350501014580675</v>
      </c>
      <c r="J135" s="160">
        <f t="shared" ref="J135:J146" si="54">IFERROR(H135/D135-1,"-")</f>
        <v>-0.50442120217508446</v>
      </c>
      <c r="K135" s="158">
        <f t="shared" ref="K135:K145" si="55">H135-G135</f>
        <v>-14676</v>
      </c>
      <c r="L135" s="158">
        <f t="shared" ref="L135:L146" si="56">H135-D135</f>
        <v>-82374</v>
      </c>
      <c r="M135" s="159">
        <f>H135/H$8</f>
        <v>2.9924396251363892E-3</v>
      </c>
      <c r="N135" s="79"/>
    </row>
    <row r="136" spans="1:14" x14ac:dyDescent="0.25">
      <c r="A136" s="161" t="s">
        <v>103</v>
      </c>
      <c r="B136" s="162" t="s">
        <v>103</v>
      </c>
      <c r="C136" s="163">
        <v>131110</v>
      </c>
      <c r="D136" s="163">
        <v>83126</v>
      </c>
      <c r="E136" s="163">
        <v>27488</v>
      </c>
      <c r="F136" s="163">
        <v>48763</v>
      </c>
      <c r="G136" s="163">
        <v>51759</v>
      </c>
      <c r="H136" s="163">
        <v>38627</v>
      </c>
      <c r="I136" s="164">
        <f>IFERROR(H136/G136-1,"-")</f>
        <v>-0.25371432987499754</v>
      </c>
      <c r="J136" s="165">
        <f t="shared" si="54"/>
        <v>-0.53531987585111751</v>
      </c>
      <c r="K136" s="163">
        <f t="shared" si="55"/>
        <v>-13132</v>
      </c>
      <c r="L136" s="163">
        <f t="shared" si="56"/>
        <v>-44499</v>
      </c>
      <c r="M136" s="164">
        <f>H136/H$8</f>
        <v>1.4282585617217758E-3</v>
      </c>
      <c r="N136" s="79"/>
    </row>
    <row r="137" spans="1:14" x14ac:dyDescent="0.25">
      <c r="A137" s="161" t="s">
        <v>100</v>
      </c>
      <c r="B137" s="162" t="s">
        <v>100</v>
      </c>
      <c r="C137" s="163">
        <v>52287</v>
      </c>
      <c r="D137" s="163">
        <v>80178</v>
      </c>
      <c r="E137" s="163">
        <v>16929</v>
      </c>
      <c r="F137" s="163">
        <v>39073</v>
      </c>
      <c r="G137" s="163">
        <v>43847</v>
      </c>
      <c r="H137" s="163">
        <v>42303</v>
      </c>
      <c r="I137" s="164">
        <f>IFERROR(H137/G137-1,"-")</f>
        <v>-3.5213355531735324E-2</v>
      </c>
      <c r="J137" s="165">
        <f t="shared" si="54"/>
        <v>-0.47238644017062037</v>
      </c>
      <c r="K137" s="163">
        <f t="shared" si="55"/>
        <v>-1544</v>
      </c>
      <c r="L137" s="163">
        <f t="shared" si="56"/>
        <v>-37875</v>
      </c>
      <c r="M137" s="164">
        <f>H137/H$8</f>
        <v>1.5641810634146136E-3</v>
      </c>
      <c r="N137" s="79"/>
    </row>
    <row r="138" spans="1:14" x14ac:dyDescent="0.25">
      <c r="A138" s="161"/>
      <c r="B138" s="157" t="s">
        <v>107</v>
      </c>
      <c r="C138" s="158">
        <v>1412260</v>
      </c>
      <c r="D138" s="158">
        <v>1237189</v>
      </c>
      <c r="E138" s="158">
        <v>451696</v>
      </c>
      <c r="F138" s="158">
        <v>1202003</v>
      </c>
      <c r="G138" s="158">
        <v>1297511</v>
      </c>
      <c r="H138" s="158">
        <v>1406959</v>
      </c>
      <c r="I138" s="159">
        <f>IFERROR(H138/G138-1,"-")</f>
        <v>8.4352271387294619E-2</v>
      </c>
      <c r="J138" s="160">
        <f t="shared" si="54"/>
        <v>0.13722236457000503</v>
      </c>
      <c r="K138" s="158">
        <f t="shared" si="55"/>
        <v>109448</v>
      </c>
      <c r="L138" s="158">
        <f t="shared" si="56"/>
        <v>169770</v>
      </c>
      <c r="M138" s="159">
        <f>H138/H$8</f>
        <v>5.2023228253333366E-2</v>
      </c>
      <c r="N138" s="79"/>
    </row>
    <row r="139" spans="1:14" s="56" customFormat="1" x14ac:dyDescent="0.25">
      <c r="A139" s="161"/>
      <c r="B139" s="162" t="s">
        <v>110</v>
      </c>
      <c r="C139" s="163">
        <v>784675</v>
      </c>
      <c r="D139" s="163">
        <v>636717</v>
      </c>
      <c r="E139" s="163">
        <v>201614</v>
      </c>
      <c r="F139" s="163">
        <v>545991</v>
      </c>
      <c r="G139" s="163">
        <v>546223</v>
      </c>
      <c r="H139" s="163">
        <v>642780</v>
      </c>
      <c r="I139" s="164">
        <f t="shared" ref="I139:I146" si="57">IFERROR(H139/G139-1,"-")</f>
        <v>0.17677212420568167</v>
      </c>
      <c r="J139" s="165">
        <f t="shared" si="54"/>
        <v>9.5222838403874466E-3</v>
      </c>
      <c r="K139" s="163">
        <f t="shared" si="55"/>
        <v>96557</v>
      </c>
      <c r="L139" s="163">
        <f t="shared" si="56"/>
        <v>6063</v>
      </c>
      <c r="M139" s="164">
        <f t="shared" ref="M139:M146" si="58">H139/H$8</f>
        <v>2.3767210456507704E-2</v>
      </c>
      <c r="N139" s="166"/>
    </row>
    <row r="140" spans="1:14" s="56" customFormat="1" x14ac:dyDescent="0.25">
      <c r="A140" s="161"/>
      <c r="B140" s="162" t="s">
        <v>113</v>
      </c>
      <c r="C140" s="163">
        <v>89137</v>
      </c>
      <c r="D140" s="163">
        <v>81160</v>
      </c>
      <c r="E140" s="163">
        <v>33554</v>
      </c>
      <c r="F140" s="163">
        <v>87472</v>
      </c>
      <c r="G140" s="163">
        <v>126602</v>
      </c>
      <c r="H140" s="163">
        <v>137590</v>
      </c>
      <c r="I140" s="164">
        <f t="shared" si="57"/>
        <v>8.6791677856590033E-2</v>
      </c>
      <c r="J140" s="165">
        <f t="shared" si="54"/>
        <v>0.69529324790537217</v>
      </c>
      <c r="K140" s="163">
        <f t="shared" si="55"/>
        <v>10988</v>
      </c>
      <c r="L140" s="163">
        <f t="shared" si="56"/>
        <v>56430</v>
      </c>
      <c r="M140" s="164">
        <f t="shared" si="58"/>
        <v>5.0874801436119584E-3</v>
      </c>
      <c r="N140" s="166"/>
    </row>
    <row r="141" spans="1:14" x14ac:dyDescent="0.25">
      <c r="A141" s="161"/>
      <c r="B141" s="162" t="s">
        <v>116</v>
      </c>
      <c r="C141" s="163">
        <v>130359</v>
      </c>
      <c r="D141" s="163">
        <v>106766</v>
      </c>
      <c r="E141" s="163">
        <v>31657</v>
      </c>
      <c r="F141" s="163">
        <v>129202</v>
      </c>
      <c r="G141" s="163">
        <v>125634</v>
      </c>
      <c r="H141" s="163">
        <v>132022</v>
      </c>
      <c r="I141" s="164">
        <f t="shared" si="57"/>
        <v>5.0846108537497825E-2</v>
      </c>
      <c r="J141" s="165">
        <f t="shared" si="54"/>
        <v>0.23655470842777659</v>
      </c>
      <c r="K141" s="163">
        <f t="shared" si="55"/>
        <v>6388</v>
      </c>
      <c r="L141" s="163">
        <f t="shared" si="56"/>
        <v>25256</v>
      </c>
      <c r="M141" s="164">
        <f t="shared" si="58"/>
        <v>4.8815997057921213E-3</v>
      </c>
      <c r="N141" s="79"/>
    </row>
    <row r="142" spans="1:14" x14ac:dyDescent="0.25">
      <c r="A142" s="161"/>
      <c r="B142" s="162" t="s">
        <v>123</v>
      </c>
      <c r="C142" s="163">
        <v>29489</v>
      </c>
      <c r="D142" s="163">
        <v>30441</v>
      </c>
      <c r="E142" s="163">
        <v>6814</v>
      </c>
      <c r="F142" s="163">
        <v>48781</v>
      </c>
      <c r="G142" s="163">
        <v>59613</v>
      </c>
      <c r="H142" s="163">
        <v>46562</v>
      </c>
      <c r="I142" s="164">
        <f t="shared" si="57"/>
        <v>-0.21892875715028604</v>
      </c>
      <c r="J142" s="165">
        <f t="shared" si="54"/>
        <v>0.52958181400085413</v>
      </c>
      <c r="K142" s="163">
        <f t="shared" si="55"/>
        <v>-13051</v>
      </c>
      <c r="L142" s="163">
        <f t="shared" si="56"/>
        <v>16121</v>
      </c>
      <c r="M142" s="164">
        <f t="shared" si="58"/>
        <v>1.72166037100705E-3</v>
      </c>
      <c r="N142" s="79"/>
    </row>
    <row r="143" spans="1:14" x14ac:dyDescent="0.25">
      <c r="A143" s="161"/>
      <c r="B143" s="162" t="s">
        <v>119</v>
      </c>
      <c r="C143" s="163">
        <v>29274</v>
      </c>
      <c r="D143" s="163">
        <v>30214</v>
      </c>
      <c r="E143" s="163">
        <v>10282</v>
      </c>
      <c r="F143" s="163">
        <v>23580</v>
      </c>
      <c r="G143" s="163">
        <v>29909</v>
      </c>
      <c r="H143" s="163">
        <v>33614</v>
      </c>
      <c r="I143" s="164">
        <f t="shared" si="57"/>
        <v>0.12387575646126581</v>
      </c>
      <c r="J143" s="165">
        <f t="shared" si="54"/>
        <v>0.11253061494671335</v>
      </c>
      <c r="K143" s="163">
        <f t="shared" si="55"/>
        <v>3705</v>
      </c>
      <c r="L143" s="163">
        <f t="shared" si="56"/>
        <v>3400</v>
      </c>
      <c r="M143" s="164">
        <f t="shared" si="58"/>
        <v>1.2428996115079029E-3</v>
      </c>
      <c r="N143" s="79"/>
    </row>
    <row r="144" spans="1:14" x14ac:dyDescent="0.25">
      <c r="A144" s="161"/>
      <c r="B144" s="162" t="s">
        <v>128</v>
      </c>
      <c r="C144" s="163">
        <v>12289</v>
      </c>
      <c r="D144" s="163">
        <v>12127</v>
      </c>
      <c r="E144" s="163">
        <v>15295</v>
      </c>
      <c r="F144" s="163">
        <v>14810</v>
      </c>
      <c r="G144" s="163">
        <v>18646</v>
      </c>
      <c r="H144" s="163">
        <v>16618</v>
      </c>
      <c r="I144" s="164">
        <f t="shared" si="57"/>
        <v>-0.10876327362436988</v>
      </c>
      <c r="J144" s="165">
        <f t="shared" si="54"/>
        <v>0.37033066710645657</v>
      </c>
      <c r="K144" s="163">
        <f t="shared" si="55"/>
        <v>-2028</v>
      </c>
      <c r="L144" s="163">
        <f t="shared" si="56"/>
        <v>4491</v>
      </c>
      <c r="M144" s="164">
        <f t="shared" si="58"/>
        <v>6.1446140727192036E-4</v>
      </c>
      <c r="N144" s="79"/>
    </row>
    <row r="145" spans="1:14" x14ac:dyDescent="0.25">
      <c r="A145" s="161" t="s">
        <v>144</v>
      </c>
      <c r="B145" s="162" t="s">
        <v>131</v>
      </c>
      <c r="C145" s="163">
        <v>53071</v>
      </c>
      <c r="D145" s="163">
        <v>33879</v>
      </c>
      <c r="E145" s="163">
        <v>28797</v>
      </c>
      <c r="F145" s="163">
        <v>6614</v>
      </c>
      <c r="G145" s="163">
        <v>12913</v>
      </c>
      <c r="H145" s="163">
        <v>10719</v>
      </c>
      <c r="I145" s="164">
        <f t="shared" si="57"/>
        <v>-0.16990629598079454</v>
      </c>
      <c r="J145" s="165">
        <f t="shared" si="54"/>
        <v>-0.68360931550518023</v>
      </c>
      <c r="K145" s="163">
        <f t="shared" si="55"/>
        <v>-2194</v>
      </c>
      <c r="L145" s="163">
        <f t="shared" si="56"/>
        <v>-23160</v>
      </c>
      <c r="M145" s="164">
        <f t="shared" si="58"/>
        <v>3.9634202819519287E-4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283966</v>
      </c>
      <c r="D146" s="169">
        <f t="shared" si="59"/>
        <v>305885</v>
      </c>
      <c r="E146" s="169">
        <f t="shared" si="59"/>
        <v>123683</v>
      </c>
      <c r="F146" s="169">
        <f t="shared" si="59"/>
        <v>345553</v>
      </c>
      <c r="G146" s="169">
        <f t="shared" si="59"/>
        <v>377971</v>
      </c>
      <c r="H146" s="169">
        <f t="shared" si="59"/>
        <v>387054</v>
      </c>
      <c r="I146" s="170">
        <f t="shared" si="57"/>
        <v>2.4030944172965585E-2</v>
      </c>
      <c r="J146" s="171">
        <f t="shared" si="54"/>
        <v>0.26535789594128523</v>
      </c>
      <c r="K146" s="169">
        <f>H146-G146</f>
        <v>9083</v>
      </c>
      <c r="L146" s="169">
        <f t="shared" si="56"/>
        <v>81169</v>
      </c>
      <c r="M146" s="170">
        <f t="shared" si="58"/>
        <v>1.4311574529439515E-2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595727</v>
      </c>
      <c r="D148" s="176">
        <v>545778</v>
      </c>
      <c r="E148" s="176">
        <v>197758</v>
      </c>
      <c r="F148" s="176">
        <v>445863</v>
      </c>
      <c r="G148" s="176">
        <v>584100</v>
      </c>
      <c r="H148" s="176">
        <v>558569</v>
      </c>
      <c r="I148" s="177">
        <f>IFERROR(H148/G148-1,"-")</f>
        <v>-4.3709981167608269E-2</v>
      </c>
      <c r="J148" s="177">
        <f>IFERROR(H148/D148-1,"-")</f>
        <v>2.3436268959173834E-2</v>
      </c>
      <c r="K148" s="176">
        <f>H148-G148</f>
        <v>-25531</v>
      </c>
      <c r="L148" s="176">
        <f>H148-D148</f>
        <v>12791</v>
      </c>
      <c r="M148" s="177">
        <f>H148/H$8</f>
        <v>2.0653453712749386E-2</v>
      </c>
      <c r="N148" s="79"/>
    </row>
    <row r="149" spans="1:14" x14ac:dyDescent="0.25">
      <c r="A149" s="161" t="s">
        <v>96</v>
      </c>
      <c r="B149" s="157" t="s">
        <v>97</v>
      </c>
      <c r="C149" s="158">
        <v>202236</v>
      </c>
      <c r="D149" s="158">
        <v>200014</v>
      </c>
      <c r="E149" s="158">
        <v>72110</v>
      </c>
      <c r="F149" s="158">
        <v>187489</v>
      </c>
      <c r="G149" s="158">
        <v>237265</v>
      </c>
      <c r="H149" s="158">
        <v>216824</v>
      </c>
      <c r="I149" s="159">
        <f>IFERROR(H149/G149-1,"-")</f>
        <v>-8.6152614165595387E-2</v>
      </c>
      <c r="J149" s="160">
        <f t="shared" ref="J149:J160" si="60">IFERROR(H149/D149-1,"-")</f>
        <v>8.4044116911816236E-2</v>
      </c>
      <c r="K149" s="158">
        <f t="shared" ref="K149:K159" si="61">H149-G149</f>
        <v>-20441</v>
      </c>
      <c r="L149" s="158">
        <f t="shared" ref="L149:L160" si="62">H149-D149</f>
        <v>16810</v>
      </c>
      <c r="M149" s="159">
        <f>H149/H$8</f>
        <v>8.0172090606767891E-3</v>
      </c>
      <c r="N149" s="79"/>
    </row>
    <row r="150" spans="1:14" x14ac:dyDescent="0.25">
      <c r="A150" s="161" t="s">
        <v>103</v>
      </c>
      <c r="B150" s="162" t="s">
        <v>103</v>
      </c>
      <c r="C150" s="163">
        <v>86384</v>
      </c>
      <c r="D150" s="163">
        <v>81451</v>
      </c>
      <c r="E150" s="163">
        <v>30833</v>
      </c>
      <c r="F150" s="163">
        <v>112268</v>
      </c>
      <c r="G150" s="163">
        <v>162008</v>
      </c>
      <c r="H150" s="163">
        <v>142328</v>
      </c>
      <c r="I150" s="164">
        <f>IFERROR(H150/G150-1,"-")</f>
        <v>-0.12147548269221276</v>
      </c>
      <c r="J150" s="165">
        <f t="shared" si="60"/>
        <v>0.74740641612748759</v>
      </c>
      <c r="K150" s="163">
        <f t="shared" si="61"/>
        <v>-19680</v>
      </c>
      <c r="L150" s="163">
        <f t="shared" si="62"/>
        <v>60877</v>
      </c>
      <c r="M150" s="164">
        <f>H150/H$8</f>
        <v>5.2626707891562097E-3</v>
      </c>
      <c r="N150" s="79"/>
    </row>
    <row r="151" spans="1:14" x14ac:dyDescent="0.25">
      <c r="A151" s="161" t="s">
        <v>100</v>
      </c>
      <c r="B151" s="162" t="s">
        <v>100</v>
      </c>
      <c r="C151" s="163">
        <v>115852</v>
      </c>
      <c r="D151" s="163">
        <v>118563</v>
      </c>
      <c r="E151" s="163">
        <v>41277</v>
      </c>
      <c r="F151" s="163">
        <v>75221</v>
      </c>
      <c r="G151" s="163">
        <v>75257</v>
      </c>
      <c r="H151" s="163">
        <v>74496</v>
      </c>
      <c r="I151" s="164">
        <f>IFERROR(H151/G151-1,"-")</f>
        <v>-1.011201615796542E-2</v>
      </c>
      <c r="J151" s="165">
        <f t="shared" si="60"/>
        <v>-0.37167581791958704</v>
      </c>
      <c r="K151" s="163">
        <f t="shared" si="61"/>
        <v>-761</v>
      </c>
      <c r="L151" s="163">
        <f t="shared" si="62"/>
        <v>-44067</v>
      </c>
      <c r="M151" s="164">
        <f>H151/H$8</f>
        <v>2.754538271520579E-3</v>
      </c>
      <c r="N151" s="79"/>
    </row>
    <row r="152" spans="1:14" x14ac:dyDescent="0.25">
      <c r="A152" s="161"/>
      <c r="B152" s="157" t="s">
        <v>107</v>
      </c>
      <c r="C152" s="158">
        <v>393491</v>
      </c>
      <c r="D152" s="158">
        <v>345764</v>
      </c>
      <c r="E152" s="158">
        <v>125648</v>
      </c>
      <c r="F152" s="158">
        <v>258374</v>
      </c>
      <c r="G152" s="158">
        <v>346835</v>
      </c>
      <c r="H152" s="158">
        <v>341745</v>
      </c>
      <c r="I152" s="159">
        <f>IFERROR(H152/G152-1,"-")</f>
        <v>-1.4675566191416634E-2</v>
      </c>
      <c r="J152" s="160">
        <f t="shared" si="60"/>
        <v>-1.1623535128006401E-2</v>
      </c>
      <c r="K152" s="158">
        <f t="shared" si="61"/>
        <v>-5090</v>
      </c>
      <c r="L152" s="158">
        <f t="shared" si="62"/>
        <v>-4019</v>
      </c>
      <c r="M152" s="159">
        <f>H152/H$8</f>
        <v>1.2636244652072599E-2</v>
      </c>
      <c r="N152" s="79"/>
    </row>
    <row r="153" spans="1:14" s="56" customFormat="1" x14ac:dyDescent="0.25">
      <c r="A153" s="161"/>
      <c r="B153" s="162" t="s">
        <v>110</v>
      </c>
      <c r="C153" s="163">
        <v>119603</v>
      </c>
      <c r="D153" s="163">
        <v>94439</v>
      </c>
      <c r="E153" s="163">
        <v>26762</v>
      </c>
      <c r="F153" s="163">
        <v>97171</v>
      </c>
      <c r="G153" s="163">
        <v>134849</v>
      </c>
      <c r="H153" s="163">
        <v>122171</v>
      </c>
      <c r="I153" s="164">
        <f t="shared" ref="I153:I160" si="63">IFERROR(H153/G153-1,"-")</f>
        <v>-9.4016270050204298E-2</v>
      </c>
      <c r="J153" s="165">
        <f t="shared" si="60"/>
        <v>0.29364986922775538</v>
      </c>
      <c r="K153" s="163">
        <f t="shared" si="61"/>
        <v>-12678</v>
      </c>
      <c r="L153" s="163">
        <f t="shared" si="62"/>
        <v>27732</v>
      </c>
      <c r="M153" s="164">
        <f t="shared" ref="M153:M160" si="64">H153/H$8</f>
        <v>4.5173525446995898E-3</v>
      </c>
      <c r="N153" s="166"/>
    </row>
    <row r="154" spans="1:14" s="56" customFormat="1" x14ac:dyDescent="0.25">
      <c r="A154" s="161"/>
      <c r="B154" s="162" t="s">
        <v>113</v>
      </c>
      <c r="C154" s="163">
        <v>139092</v>
      </c>
      <c r="D154" s="163">
        <v>110680</v>
      </c>
      <c r="E154" s="163">
        <v>45902</v>
      </c>
      <c r="F154" s="163">
        <v>65713</v>
      </c>
      <c r="G154" s="163">
        <v>71117</v>
      </c>
      <c r="H154" s="163">
        <v>72000</v>
      </c>
      <c r="I154" s="164">
        <f t="shared" si="63"/>
        <v>1.2416159286809059E-2</v>
      </c>
      <c r="J154" s="165">
        <f t="shared" si="60"/>
        <v>-0.3494759667509939</v>
      </c>
      <c r="K154" s="163">
        <f t="shared" si="61"/>
        <v>883</v>
      </c>
      <c r="L154" s="163">
        <f t="shared" si="62"/>
        <v>-38680</v>
      </c>
      <c r="M154" s="164">
        <f t="shared" si="64"/>
        <v>2.6622470407737554E-3</v>
      </c>
      <c r="N154" s="166"/>
    </row>
    <row r="155" spans="1:14" x14ac:dyDescent="0.25">
      <c r="A155" s="161"/>
      <c r="B155" s="162" t="s">
        <v>116</v>
      </c>
      <c r="C155" s="163">
        <v>53918</v>
      </c>
      <c r="D155" s="163">
        <v>51585</v>
      </c>
      <c r="E155" s="163">
        <v>12904</v>
      </c>
      <c r="F155" s="163">
        <v>27871</v>
      </c>
      <c r="G155" s="163">
        <v>53171</v>
      </c>
      <c r="H155" s="163">
        <v>43872</v>
      </c>
      <c r="I155" s="164">
        <f t="shared" si="63"/>
        <v>-0.17488856707603773</v>
      </c>
      <c r="J155" s="165">
        <f t="shared" si="60"/>
        <v>-0.149520209363187</v>
      </c>
      <c r="K155" s="163">
        <f t="shared" si="61"/>
        <v>-9299</v>
      </c>
      <c r="L155" s="163">
        <f t="shared" si="62"/>
        <v>-7713</v>
      </c>
      <c r="M155" s="164">
        <f t="shared" si="64"/>
        <v>1.6221958635114751E-3</v>
      </c>
      <c r="N155" s="79"/>
    </row>
    <row r="156" spans="1:14" x14ac:dyDescent="0.25">
      <c r="A156" s="161"/>
      <c r="B156" s="162" t="s">
        <v>123</v>
      </c>
      <c r="C156" s="163">
        <v>5336</v>
      </c>
      <c r="D156" s="163">
        <v>5335</v>
      </c>
      <c r="E156" s="163">
        <v>2471</v>
      </c>
      <c r="F156" s="163">
        <v>5946</v>
      </c>
      <c r="G156" s="163">
        <v>8704</v>
      </c>
      <c r="H156" s="163">
        <v>11424</v>
      </c>
      <c r="I156" s="164">
        <f t="shared" si="63"/>
        <v>0.3125</v>
      </c>
      <c r="J156" s="165">
        <f t="shared" si="60"/>
        <v>1.1413308341143393</v>
      </c>
      <c r="K156" s="163">
        <f t="shared" si="61"/>
        <v>2720</v>
      </c>
      <c r="L156" s="163">
        <f t="shared" si="62"/>
        <v>6089</v>
      </c>
      <c r="M156" s="164">
        <f t="shared" si="64"/>
        <v>4.2240986380276922E-4</v>
      </c>
      <c r="N156" s="79"/>
    </row>
    <row r="157" spans="1:14" x14ac:dyDescent="0.25">
      <c r="A157" s="161"/>
      <c r="B157" s="162" t="s">
        <v>119</v>
      </c>
      <c r="C157" s="163">
        <v>11893</v>
      </c>
      <c r="D157" s="163">
        <v>16639</v>
      </c>
      <c r="E157" s="163">
        <v>8377</v>
      </c>
      <c r="F157" s="163">
        <v>21657</v>
      </c>
      <c r="G157" s="163">
        <v>17333</v>
      </c>
      <c r="H157" s="163">
        <v>20183</v>
      </c>
      <c r="I157" s="164">
        <f t="shared" si="63"/>
        <v>0.16442623896613395</v>
      </c>
      <c r="J157" s="165">
        <f t="shared" si="60"/>
        <v>0.21299356932507973</v>
      </c>
      <c r="K157" s="163">
        <f t="shared" si="61"/>
        <v>2850</v>
      </c>
      <c r="L157" s="163">
        <f t="shared" si="62"/>
        <v>3544</v>
      </c>
      <c r="M157" s="164">
        <f t="shared" si="64"/>
        <v>7.4627961144356535E-4</v>
      </c>
      <c r="N157" s="79"/>
    </row>
    <row r="158" spans="1:14" x14ac:dyDescent="0.25">
      <c r="A158" s="161"/>
      <c r="B158" s="162" t="s">
        <v>128</v>
      </c>
      <c r="C158" s="163">
        <v>1619</v>
      </c>
      <c r="D158" s="163">
        <v>2512</v>
      </c>
      <c r="E158" s="163">
        <v>2803</v>
      </c>
      <c r="F158" s="163">
        <v>1510</v>
      </c>
      <c r="G158" s="163">
        <v>3171</v>
      </c>
      <c r="H158" s="163">
        <v>2217</v>
      </c>
      <c r="I158" s="164">
        <f t="shared" si="63"/>
        <v>-0.30085146641438032</v>
      </c>
      <c r="J158" s="165">
        <f t="shared" si="60"/>
        <v>-0.11743630573248409</v>
      </c>
      <c r="K158" s="163">
        <f t="shared" si="61"/>
        <v>-954</v>
      </c>
      <c r="L158" s="163">
        <f t="shared" si="62"/>
        <v>-295</v>
      </c>
      <c r="M158" s="164">
        <f t="shared" si="64"/>
        <v>8.1975023463825216E-5</v>
      </c>
      <c r="N158" s="79"/>
    </row>
    <row r="159" spans="1:14" x14ac:dyDescent="0.25">
      <c r="A159" s="161" t="s">
        <v>144</v>
      </c>
      <c r="B159" s="162" t="s">
        <v>131</v>
      </c>
      <c r="C159" s="163">
        <v>5803</v>
      </c>
      <c r="D159" s="163">
        <v>5190</v>
      </c>
      <c r="E159" s="163">
        <v>3726</v>
      </c>
      <c r="F159" s="163">
        <v>2647</v>
      </c>
      <c r="G159" s="163">
        <v>4002</v>
      </c>
      <c r="H159" s="163">
        <v>3748</v>
      </c>
      <c r="I159" s="164">
        <f t="shared" si="63"/>
        <v>-6.3468265867066442E-2</v>
      </c>
      <c r="J159" s="165">
        <f t="shared" si="60"/>
        <v>-0.2778420038535645</v>
      </c>
      <c r="K159" s="163">
        <f t="shared" si="61"/>
        <v>-254</v>
      </c>
      <c r="L159" s="163">
        <f t="shared" si="62"/>
        <v>-1442</v>
      </c>
      <c r="M159" s="164">
        <f t="shared" si="64"/>
        <v>1.385847487336116E-4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56227</v>
      </c>
      <c r="D160" s="169">
        <f t="shared" si="65"/>
        <v>59384</v>
      </c>
      <c r="E160" s="169">
        <f t="shared" si="65"/>
        <v>22703</v>
      </c>
      <c r="F160" s="169">
        <f t="shared" si="65"/>
        <v>35859</v>
      </c>
      <c r="G160" s="169">
        <f t="shared" si="65"/>
        <v>54488</v>
      </c>
      <c r="H160" s="169">
        <f t="shared" si="65"/>
        <v>66130</v>
      </c>
      <c r="I160" s="170">
        <f t="shared" si="63"/>
        <v>0.21366172368227865</v>
      </c>
      <c r="J160" s="171">
        <f t="shared" si="60"/>
        <v>0.11359962279401858</v>
      </c>
      <c r="K160" s="169">
        <f>H160-G160</f>
        <v>11642</v>
      </c>
      <c r="L160" s="169">
        <f t="shared" si="62"/>
        <v>6746</v>
      </c>
      <c r="M160" s="170">
        <f t="shared" si="64"/>
        <v>2.4451999556440061E-3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FA6A2-AC05-43A2-A4BE-3258CF6E1C2C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16EEB-B384-4223-A6CA-C8EE19AD59B9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4AB36-BEE4-4C5D-BB9B-E485D48F9DED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septiembre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382041</v>
      </c>
      <c r="F7" s="64">
        <v>280035</v>
      </c>
      <c r="G7" s="64">
        <v>390968</v>
      </c>
      <c r="H7" s="64">
        <v>423998</v>
      </c>
      <c r="I7" s="64">
        <v>434954</v>
      </c>
      <c r="J7" s="65">
        <f>I7/H7-1</f>
        <v>2.5839744527096808E-2</v>
      </c>
      <c r="K7" s="64">
        <f>I7-H7</f>
        <v>10956</v>
      </c>
      <c r="L7" s="65">
        <f>I7/E7-1</f>
        <v>0.13850084153271514</v>
      </c>
      <c r="M7" s="64">
        <f>I7-E7</f>
        <v>52913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136766</v>
      </c>
      <c r="F8" s="16">
        <v>105384</v>
      </c>
      <c r="G8" s="16">
        <v>140395</v>
      </c>
      <c r="H8" s="16">
        <v>153067</v>
      </c>
      <c r="I8" s="16">
        <v>148572</v>
      </c>
      <c r="J8" s="17">
        <f t="shared" ref="J8:J63" si="0">I8/H8-1</f>
        <v>-2.936622524776733E-2</v>
      </c>
      <c r="K8" s="16">
        <f t="shared" ref="K8:K50" si="1">I8-H8</f>
        <v>-4495</v>
      </c>
      <c r="L8" s="17">
        <f t="shared" ref="L8:L63" si="2">I8/E8-1</f>
        <v>8.6322624043987606E-2</v>
      </c>
      <c r="M8" s="16">
        <f t="shared" ref="M8:M50" si="3">I8-E8</f>
        <v>11806</v>
      </c>
      <c r="N8" s="18">
        <f t="shared" ref="N8:N17" si="4">I8/$I$7</f>
        <v>0.34158094878998696</v>
      </c>
      <c r="R8" s="66"/>
    </row>
    <row r="9" spans="2:18" x14ac:dyDescent="0.25">
      <c r="B9" s="272"/>
      <c r="C9" s="275"/>
      <c r="D9" s="19" t="s">
        <v>45</v>
      </c>
      <c r="E9" s="20">
        <v>99309</v>
      </c>
      <c r="F9" s="20">
        <v>59020</v>
      </c>
      <c r="G9" s="20">
        <v>103298</v>
      </c>
      <c r="H9" s="20">
        <v>107312</v>
      </c>
      <c r="I9" s="20">
        <v>111150</v>
      </c>
      <c r="J9" s="67">
        <f t="shared" si="0"/>
        <v>3.5764872521246494E-2</v>
      </c>
      <c r="K9" s="20">
        <f t="shared" si="1"/>
        <v>3838</v>
      </c>
      <c r="L9" s="67">
        <f t="shared" si="2"/>
        <v>0.11923390629248098</v>
      </c>
      <c r="M9" s="20">
        <f t="shared" si="3"/>
        <v>11841</v>
      </c>
      <c r="N9" s="68">
        <f t="shared" si="4"/>
        <v>0.25554426445095341</v>
      </c>
      <c r="R9" s="66"/>
    </row>
    <row r="10" spans="2:18" x14ac:dyDescent="0.25">
      <c r="B10" s="272"/>
      <c r="C10" s="275"/>
      <c r="D10" s="19" t="s">
        <v>46</v>
      </c>
      <c r="E10" s="20">
        <v>3494</v>
      </c>
      <c r="F10" s="20">
        <v>2289</v>
      </c>
      <c r="G10" s="20">
        <v>3143</v>
      </c>
      <c r="H10" s="20">
        <v>3734</v>
      </c>
      <c r="I10" s="20">
        <v>3135</v>
      </c>
      <c r="J10" s="67">
        <f t="shared" si="0"/>
        <v>-0.16041778253883232</v>
      </c>
      <c r="K10" s="20">
        <f t="shared" si="1"/>
        <v>-599</v>
      </c>
      <c r="L10" s="67">
        <f t="shared" si="2"/>
        <v>-0.10274756725815681</v>
      </c>
      <c r="M10" s="20">
        <f t="shared" si="3"/>
        <v>-359</v>
      </c>
      <c r="N10" s="68">
        <f t="shared" si="4"/>
        <v>7.2076587409243276E-3</v>
      </c>
      <c r="R10" s="66"/>
    </row>
    <row r="11" spans="2:18" x14ac:dyDescent="0.25">
      <c r="B11" s="272"/>
      <c r="C11" s="275"/>
      <c r="D11" s="19" t="s">
        <v>47</v>
      </c>
      <c r="E11" s="20">
        <v>11945</v>
      </c>
      <c r="F11" s="20">
        <v>8360</v>
      </c>
      <c r="G11" s="20">
        <v>10763</v>
      </c>
      <c r="H11" s="20">
        <v>16386</v>
      </c>
      <c r="I11" s="20">
        <v>17100</v>
      </c>
      <c r="J11" s="67">
        <f t="shared" si="0"/>
        <v>4.3573782497253744E-2</v>
      </c>
      <c r="K11" s="20">
        <f t="shared" si="1"/>
        <v>714</v>
      </c>
      <c r="L11" s="67">
        <f t="shared" si="2"/>
        <v>0.43156132272917547</v>
      </c>
      <c r="M11" s="20">
        <f t="shared" si="3"/>
        <v>5155</v>
      </c>
      <c r="N11" s="68">
        <f t="shared" si="4"/>
        <v>3.9314502223223607E-2</v>
      </c>
      <c r="R11" s="66"/>
    </row>
    <row r="12" spans="2:18" x14ac:dyDescent="0.25">
      <c r="B12" s="272"/>
      <c r="C12" s="275"/>
      <c r="D12" s="19" t="s">
        <v>48</v>
      </c>
      <c r="E12" s="20">
        <v>69073</v>
      </c>
      <c r="F12" s="20">
        <v>48518</v>
      </c>
      <c r="G12" s="20">
        <v>62173</v>
      </c>
      <c r="H12" s="20">
        <v>71851</v>
      </c>
      <c r="I12" s="20">
        <v>77584</v>
      </c>
      <c r="J12" s="67">
        <f t="shared" si="0"/>
        <v>7.9790121223086707E-2</v>
      </c>
      <c r="K12" s="20">
        <f t="shared" si="1"/>
        <v>5733</v>
      </c>
      <c r="L12" s="67">
        <f t="shared" si="2"/>
        <v>0.12321746557989366</v>
      </c>
      <c r="M12" s="20">
        <f t="shared" si="3"/>
        <v>8511</v>
      </c>
      <c r="N12" s="68">
        <f t="shared" si="4"/>
        <v>0.17837288540857194</v>
      </c>
      <c r="R12" s="66"/>
    </row>
    <row r="13" spans="2:18" x14ac:dyDescent="0.25">
      <c r="B13" s="272"/>
      <c r="C13" s="275"/>
      <c r="D13" s="19" t="s">
        <v>49</v>
      </c>
      <c r="E13" s="20">
        <v>3835</v>
      </c>
      <c r="F13" s="20">
        <v>3914</v>
      </c>
      <c r="G13" s="20">
        <v>4578</v>
      </c>
      <c r="H13" s="20">
        <v>4521</v>
      </c>
      <c r="I13" s="20">
        <v>5087</v>
      </c>
      <c r="J13" s="67">
        <f t="shared" si="0"/>
        <v>0.12519354125193538</v>
      </c>
      <c r="K13" s="20">
        <f t="shared" si="1"/>
        <v>566</v>
      </c>
      <c r="L13" s="67">
        <f t="shared" si="2"/>
        <v>0.32646675358539756</v>
      </c>
      <c r="M13" s="20">
        <f t="shared" si="3"/>
        <v>1252</v>
      </c>
      <c r="N13" s="68">
        <f t="shared" si="4"/>
        <v>1.1695489637984707E-2</v>
      </c>
      <c r="R13" s="66"/>
    </row>
    <row r="14" spans="2:18" x14ac:dyDescent="0.25">
      <c r="B14" s="272"/>
      <c r="C14" s="275"/>
      <c r="D14" s="19" t="s">
        <v>50</v>
      </c>
      <c r="E14" s="20">
        <v>11463</v>
      </c>
      <c r="F14" s="20">
        <v>13048</v>
      </c>
      <c r="G14" s="20">
        <v>17425</v>
      </c>
      <c r="H14" s="20">
        <v>18863</v>
      </c>
      <c r="I14" s="20">
        <v>20469</v>
      </c>
      <c r="J14" s="67">
        <f t="shared" si="0"/>
        <v>8.5140221597836963E-2</v>
      </c>
      <c r="K14" s="20">
        <f t="shared" si="1"/>
        <v>1606</v>
      </c>
      <c r="L14" s="67">
        <f t="shared" si="2"/>
        <v>0.78565820465846636</v>
      </c>
      <c r="M14" s="20">
        <f t="shared" si="3"/>
        <v>9006</v>
      </c>
      <c r="N14" s="68">
        <f t="shared" si="4"/>
        <v>4.7060148889307832E-2</v>
      </c>
      <c r="R14" s="66"/>
    </row>
    <row r="15" spans="2:18" x14ac:dyDescent="0.25">
      <c r="B15" s="272"/>
      <c r="C15" s="275"/>
      <c r="D15" s="19" t="s">
        <v>51</v>
      </c>
      <c r="E15" s="20">
        <v>15992</v>
      </c>
      <c r="F15" s="20">
        <v>16473</v>
      </c>
      <c r="G15" s="20">
        <v>19959</v>
      </c>
      <c r="H15" s="20">
        <v>15933</v>
      </c>
      <c r="I15" s="20">
        <v>19577</v>
      </c>
      <c r="J15" s="67">
        <f t="shared" si="0"/>
        <v>0.22870771355049269</v>
      </c>
      <c r="K15" s="20">
        <f t="shared" si="1"/>
        <v>3644</v>
      </c>
      <c r="L15" s="67">
        <f t="shared" si="2"/>
        <v>0.22417458729364692</v>
      </c>
      <c r="M15" s="20">
        <f t="shared" si="3"/>
        <v>3585</v>
      </c>
      <c r="N15" s="68">
        <f t="shared" si="4"/>
        <v>4.5009357311347864E-2</v>
      </c>
      <c r="R15" s="66"/>
    </row>
    <row r="16" spans="2:18" x14ac:dyDescent="0.25">
      <c r="B16" s="272"/>
      <c r="C16" s="275"/>
      <c r="D16" s="19" t="s">
        <v>52</v>
      </c>
      <c r="E16" s="20">
        <v>22149</v>
      </c>
      <c r="F16" s="20">
        <v>15267</v>
      </c>
      <c r="G16" s="20">
        <v>20130</v>
      </c>
      <c r="H16" s="20">
        <v>22106</v>
      </c>
      <c r="I16" s="20">
        <v>21182</v>
      </c>
      <c r="J16" s="67">
        <f t="shared" si="0"/>
        <v>-4.1798606713109532E-2</v>
      </c>
      <c r="K16" s="20">
        <f t="shared" si="1"/>
        <v>-924</v>
      </c>
      <c r="L16" s="67">
        <f t="shared" si="2"/>
        <v>-4.3658855930290286E-2</v>
      </c>
      <c r="M16" s="20">
        <f t="shared" si="3"/>
        <v>-967</v>
      </c>
      <c r="N16" s="68">
        <f t="shared" si="4"/>
        <v>4.8699402695457451E-2</v>
      </c>
      <c r="R16" s="66"/>
    </row>
    <row r="17" spans="2:18" x14ac:dyDescent="0.25">
      <c r="B17" s="272"/>
      <c r="C17" s="276"/>
      <c r="D17" s="23" t="s">
        <v>53</v>
      </c>
      <c r="E17" s="69">
        <v>8015</v>
      </c>
      <c r="F17" s="69">
        <v>7762</v>
      </c>
      <c r="G17" s="69">
        <v>9104</v>
      </c>
      <c r="H17" s="69">
        <v>10225</v>
      </c>
      <c r="I17" s="69">
        <v>11098</v>
      </c>
      <c r="J17" s="25">
        <f t="shared" si="0"/>
        <v>8.5378973105134426E-2</v>
      </c>
      <c r="K17" s="69">
        <f t="shared" si="1"/>
        <v>873</v>
      </c>
      <c r="L17" s="25">
        <f t="shared" si="2"/>
        <v>0.38465377417342483</v>
      </c>
      <c r="M17" s="69">
        <f t="shared" si="3"/>
        <v>3083</v>
      </c>
      <c r="N17" s="46">
        <f t="shared" si="4"/>
        <v>2.5515341852241847E-2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461475</v>
      </c>
      <c r="F18" s="64">
        <v>325738</v>
      </c>
      <c r="G18" s="64">
        <v>465229</v>
      </c>
      <c r="H18" s="64">
        <v>499749</v>
      </c>
      <c r="I18" s="64">
        <v>518511</v>
      </c>
      <c r="J18" s="65">
        <f t="shared" si="0"/>
        <v>3.7542846508947569E-2</v>
      </c>
      <c r="K18" s="64">
        <f t="shared" si="1"/>
        <v>18762</v>
      </c>
      <c r="L18" s="65">
        <f t="shared" si="2"/>
        <v>0.12359499431171783</v>
      </c>
      <c r="M18" s="64">
        <f t="shared" si="3"/>
        <v>57036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168508</v>
      </c>
      <c r="F19" s="27">
        <v>126117</v>
      </c>
      <c r="G19" s="27">
        <v>171345</v>
      </c>
      <c r="H19" s="27">
        <v>183654</v>
      </c>
      <c r="I19" s="27">
        <v>181999</v>
      </c>
      <c r="J19" s="28">
        <f t="shared" si="0"/>
        <v>-9.0115107756977286E-3</v>
      </c>
      <c r="K19" s="27">
        <f t="shared" si="1"/>
        <v>-1655</v>
      </c>
      <c r="L19" s="28">
        <f t="shared" si="2"/>
        <v>8.0061480760557302E-2</v>
      </c>
      <c r="M19" s="27">
        <f t="shared" si="3"/>
        <v>13491</v>
      </c>
      <c r="N19" s="18">
        <f t="shared" si="5"/>
        <v>0.35100316097440554</v>
      </c>
    </row>
    <row r="20" spans="2:18" x14ac:dyDescent="0.25">
      <c r="B20" s="272"/>
      <c r="C20" s="278"/>
      <c r="D20" s="4" t="s">
        <v>45</v>
      </c>
      <c r="E20" s="29">
        <v>122832</v>
      </c>
      <c r="F20" s="29">
        <v>68931</v>
      </c>
      <c r="G20" s="29">
        <v>125170</v>
      </c>
      <c r="H20" s="29">
        <v>128953</v>
      </c>
      <c r="I20" s="29">
        <v>134918</v>
      </c>
      <c r="J20" s="70">
        <f t="shared" si="0"/>
        <v>4.6257163462656958E-2</v>
      </c>
      <c r="K20" s="29">
        <f t="shared" si="1"/>
        <v>5965</v>
      </c>
      <c r="L20" s="70">
        <f t="shared" si="2"/>
        <v>9.8394555164777797E-2</v>
      </c>
      <c r="M20" s="29">
        <f t="shared" si="3"/>
        <v>12086</v>
      </c>
      <c r="N20" s="68">
        <f>I20/$I$18</f>
        <v>0.26020277294020766</v>
      </c>
    </row>
    <row r="21" spans="2:18" x14ac:dyDescent="0.25">
      <c r="B21" s="272"/>
      <c r="C21" s="278"/>
      <c r="D21" s="4" t="s">
        <v>46</v>
      </c>
      <c r="E21" s="29">
        <v>3964</v>
      </c>
      <c r="F21" s="29">
        <v>2558</v>
      </c>
      <c r="G21" s="29">
        <v>3499</v>
      </c>
      <c r="H21" s="29">
        <v>4023</v>
      </c>
      <c r="I21" s="29">
        <v>3471</v>
      </c>
      <c r="J21" s="70">
        <f t="shared" si="0"/>
        <v>-0.13721103653989564</v>
      </c>
      <c r="K21" s="29">
        <f t="shared" si="1"/>
        <v>-552</v>
      </c>
      <c r="L21" s="70">
        <f t="shared" si="2"/>
        <v>-0.12436932391523714</v>
      </c>
      <c r="M21" s="29">
        <f t="shared" si="3"/>
        <v>-493</v>
      </c>
      <c r="N21" s="68">
        <f t="shared" ref="N21:N28" si="6">I21/$I$18</f>
        <v>6.6941684940145917E-3</v>
      </c>
    </row>
    <row r="22" spans="2:18" x14ac:dyDescent="0.25">
      <c r="B22" s="272"/>
      <c r="C22" s="278"/>
      <c r="D22" s="4" t="s">
        <v>47</v>
      </c>
      <c r="E22" s="29">
        <v>14155</v>
      </c>
      <c r="F22" s="29">
        <v>9924</v>
      </c>
      <c r="G22" s="29">
        <v>13134</v>
      </c>
      <c r="H22" s="29">
        <v>18421</v>
      </c>
      <c r="I22" s="29">
        <v>19553</v>
      </c>
      <c r="J22" s="70">
        <f t="shared" si="0"/>
        <v>6.1451604147440442E-2</v>
      </c>
      <c r="K22" s="29">
        <f t="shared" si="1"/>
        <v>1132</v>
      </c>
      <c r="L22" s="70">
        <f t="shared" si="2"/>
        <v>0.3813493465206641</v>
      </c>
      <c r="M22" s="29">
        <f t="shared" si="3"/>
        <v>5398</v>
      </c>
      <c r="N22" s="68">
        <f t="shared" si="6"/>
        <v>3.7709903936464222E-2</v>
      </c>
    </row>
    <row r="23" spans="2:18" x14ac:dyDescent="0.25">
      <c r="B23" s="272"/>
      <c r="C23" s="278"/>
      <c r="D23" s="4" t="s">
        <v>48</v>
      </c>
      <c r="E23" s="29">
        <v>81941</v>
      </c>
      <c r="F23" s="29">
        <v>55397</v>
      </c>
      <c r="G23" s="29">
        <v>71676</v>
      </c>
      <c r="H23" s="29">
        <v>83171</v>
      </c>
      <c r="I23" s="29">
        <v>91131</v>
      </c>
      <c r="J23" s="70">
        <f t="shared" si="0"/>
        <v>9.5706436137596107E-2</v>
      </c>
      <c r="K23" s="29">
        <f t="shared" si="1"/>
        <v>7960</v>
      </c>
      <c r="L23" s="70">
        <f t="shared" si="2"/>
        <v>0.11215386680660466</v>
      </c>
      <c r="M23" s="29">
        <f t="shared" si="3"/>
        <v>9190</v>
      </c>
      <c r="N23" s="68">
        <f t="shared" si="6"/>
        <v>0.17575519130741682</v>
      </c>
    </row>
    <row r="24" spans="2:18" x14ac:dyDescent="0.25">
      <c r="B24" s="272"/>
      <c r="C24" s="278"/>
      <c r="D24" s="4" t="s">
        <v>49</v>
      </c>
      <c r="E24" s="29">
        <v>3949</v>
      </c>
      <c r="F24" s="29">
        <v>3996</v>
      </c>
      <c r="G24" s="29">
        <v>4766</v>
      </c>
      <c r="H24" s="29">
        <v>4736</v>
      </c>
      <c r="I24" s="29">
        <v>5250</v>
      </c>
      <c r="J24" s="70">
        <f t="shared" si="0"/>
        <v>0.10853040540540548</v>
      </c>
      <c r="K24" s="29">
        <f t="shared" si="1"/>
        <v>514</v>
      </c>
      <c r="L24" s="70">
        <f t="shared" si="2"/>
        <v>0.32945049379589775</v>
      </c>
      <c r="M24" s="29">
        <f t="shared" si="3"/>
        <v>1301</v>
      </c>
      <c r="N24" s="68">
        <f t="shared" si="6"/>
        <v>1.0125146814628812E-2</v>
      </c>
    </row>
    <row r="25" spans="2:18" x14ac:dyDescent="0.25">
      <c r="B25" s="272"/>
      <c r="C25" s="278"/>
      <c r="D25" s="4" t="s">
        <v>50</v>
      </c>
      <c r="E25" s="29">
        <v>14009</v>
      </c>
      <c r="F25" s="29">
        <v>15344</v>
      </c>
      <c r="G25" s="29">
        <v>20526</v>
      </c>
      <c r="H25" s="29">
        <v>22179</v>
      </c>
      <c r="I25" s="29">
        <v>24127</v>
      </c>
      <c r="J25" s="70">
        <f t="shared" si="0"/>
        <v>8.7830830966229234E-2</v>
      </c>
      <c r="K25" s="29">
        <f t="shared" si="1"/>
        <v>1948</v>
      </c>
      <c r="L25" s="70">
        <f t="shared" si="2"/>
        <v>0.72224998215432934</v>
      </c>
      <c r="M25" s="29">
        <f t="shared" si="3"/>
        <v>10118</v>
      </c>
      <c r="N25" s="68">
        <f t="shared" si="6"/>
        <v>4.6531317561247496E-2</v>
      </c>
    </row>
    <row r="26" spans="2:18" x14ac:dyDescent="0.25">
      <c r="B26" s="272"/>
      <c r="C26" s="278"/>
      <c r="D26" s="4" t="s">
        <v>51</v>
      </c>
      <c r="E26" s="29">
        <v>16545</v>
      </c>
      <c r="F26" s="29">
        <v>16992</v>
      </c>
      <c r="G26" s="29">
        <v>20549</v>
      </c>
      <c r="H26" s="29">
        <v>16671</v>
      </c>
      <c r="I26" s="29">
        <v>20174</v>
      </c>
      <c r="J26" s="70">
        <f t="shared" si="0"/>
        <v>0.21012536740447474</v>
      </c>
      <c r="K26" s="29">
        <f t="shared" si="1"/>
        <v>3503</v>
      </c>
      <c r="L26" s="70">
        <f t="shared" si="2"/>
        <v>0.21934119069205193</v>
      </c>
      <c r="M26" s="29">
        <f t="shared" si="3"/>
        <v>3629</v>
      </c>
      <c r="N26" s="68">
        <f t="shared" si="6"/>
        <v>3.8907564159680316E-2</v>
      </c>
    </row>
    <row r="27" spans="2:18" x14ac:dyDescent="0.25">
      <c r="B27" s="272"/>
      <c r="C27" s="278"/>
      <c r="D27" s="4" t="s">
        <v>52</v>
      </c>
      <c r="E27" s="29">
        <v>26444</v>
      </c>
      <c r="F27" s="29">
        <v>17890</v>
      </c>
      <c r="G27" s="29">
        <v>24264</v>
      </c>
      <c r="H27" s="29">
        <v>26447</v>
      </c>
      <c r="I27" s="29">
        <v>25421</v>
      </c>
      <c r="J27" s="30">
        <f t="shared" si="0"/>
        <v>-3.8794570272620676E-2</v>
      </c>
      <c r="K27" s="29">
        <f t="shared" si="1"/>
        <v>-1026</v>
      </c>
      <c r="L27" s="30">
        <f t="shared" si="2"/>
        <v>-3.8685524126455872E-2</v>
      </c>
      <c r="M27" s="29">
        <f t="shared" si="3"/>
        <v>-1023</v>
      </c>
      <c r="N27" s="31">
        <f t="shared" si="6"/>
        <v>4.9026925176129339E-2</v>
      </c>
    </row>
    <row r="28" spans="2:18" x14ac:dyDescent="0.25">
      <c r="B28" s="272"/>
      <c r="C28" s="279"/>
      <c r="D28" s="32" t="s">
        <v>53</v>
      </c>
      <c r="E28" s="71">
        <v>9128</v>
      </c>
      <c r="F28" s="71">
        <v>8589</v>
      </c>
      <c r="G28" s="71">
        <v>10300</v>
      </c>
      <c r="H28" s="71">
        <v>11494</v>
      </c>
      <c r="I28" s="71">
        <v>12467</v>
      </c>
      <c r="J28" s="34">
        <f t="shared" si="0"/>
        <v>8.4652862362972092E-2</v>
      </c>
      <c r="K28" s="71">
        <f t="shared" si="1"/>
        <v>973</v>
      </c>
      <c r="L28" s="34">
        <f t="shared" si="2"/>
        <v>0.36579754601226999</v>
      </c>
      <c r="M28" s="71">
        <f t="shared" si="3"/>
        <v>3339</v>
      </c>
      <c r="N28" s="72">
        <f t="shared" si="6"/>
        <v>2.4043848635805221E-2</v>
      </c>
    </row>
    <row r="29" spans="2:18" x14ac:dyDescent="0.25">
      <c r="B29" s="272"/>
      <c r="C29" s="274" t="s">
        <v>21</v>
      </c>
      <c r="D29" s="63" t="s">
        <v>43</v>
      </c>
      <c r="E29" s="64">
        <v>2760383</v>
      </c>
      <c r="F29" s="64">
        <v>1786950</v>
      </c>
      <c r="G29" s="64">
        <v>2570788</v>
      </c>
      <c r="H29" s="64">
        <v>2803075</v>
      </c>
      <c r="I29" s="64">
        <v>2881997</v>
      </c>
      <c r="J29" s="65">
        <f t="shared" si="0"/>
        <v>2.8155507790551537E-2</v>
      </c>
      <c r="K29" s="64">
        <f t="shared" si="1"/>
        <v>78922</v>
      </c>
      <c r="L29" s="65">
        <f t="shared" si="2"/>
        <v>4.4056929781120857E-2</v>
      </c>
      <c r="M29" s="64">
        <f t="shared" si="3"/>
        <v>121614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1060717</v>
      </c>
      <c r="F30" s="16">
        <v>762012</v>
      </c>
      <c r="G30" s="16">
        <v>1013730</v>
      </c>
      <c r="H30" s="16">
        <v>1102818</v>
      </c>
      <c r="I30" s="16">
        <v>1101231</v>
      </c>
      <c r="J30" s="17">
        <f t="shared" si="0"/>
        <v>-1.4390407120666859E-3</v>
      </c>
      <c r="K30" s="16">
        <f t="shared" si="1"/>
        <v>-1587</v>
      </c>
      <c r="L30" s="17">
        <f t="shared" si="2"/>
        <v>3.8194919097176649E-2</v>
      </c>
      <c r="M30" s="16">
        <f t="shared" si="3"/>
        <v>40514</v>
      </c>
      <c r="N30" s="18">
        <f t="shared" si="7"/>
        <v>0.38210692099957078</v>
      </c>
    </row>
    <row r="31" spans="2:18" x14ac:dyDescent="0.25">
      <c r="B31" s="272"/>
      <c r="C31" s="275"/>
      <c r="D31" s="19" t="s">
        <v>45</v>
      </c>
      <c r="E31" s="20">
        <v>796998</v>
      </c>
      <c r="F31" s="20">
        <v>422869</v>
      </c>
      <c r="G31" s="20">
        <v>748642</v>
      </c>
      <c r="H31" s="20">
        <v>799868</v>
      </c>
      <c r="I31" s="20">
        <v>807680</v>
      </c>
      <c r="J31" s="67">
        <f>I31/H31-1</f>
        <v>9.7666114908960822E-3</v>
      </c>
      <c r="K31" s="20">
        <f t="shared" si="1"/>
        <v>7812</v>
      </c>
      <c r="L31" s="67">
        <f t="shared" si="2"/>
        <v>1.3402793984426564E-2</v>
      </c>
      <c r="M31" s="20">
        <f t="shared" si="3"/>
        <v>10682</v>
      </c>
      <c r="N31" s="68">
        <f>I31/$I$29</f>
        <v>0.28025011823398843</v>
      </c>
    </row>
    <row r="32" spans="2:18" x14ac:dyDescent="0.25">
      <c r="B32" s="272"/>
      <c r="C32" s="275"/>
      <c r="D32" s="19" t="s">
        <v>46</v>
      </c>
      <c r="E32" s="20">
        <v>20450</v>
      </c>
      <c r="F32" s="20">
        <v>12114</v>
      </c>
      <c r="G32" s="20">
        <v>13618</v>
      </c>
      <c r="H32" s="20">
        <v>13736</v>
      </c>
      <c r="I32" s="20">
        <v>17692</v>
      </c>
      <c r="J32" s="67">
        <f t="shared" ref="J32:J41" si="8">I32/H32-1</f>
        <v>0.28800232964472916</v>
      </c>
      <c r="K32" s="20">
        <f t="shared" si="1"/>
        <v>3956</v>
      </c>
      <c r="L32" s="67">
        <f t="shared" si="2"/>
        <v>-0.13486552567237164</v>
      </c>
      <c r="M32" s="20">
        <f t="shared" si="3"/>
        <v>-2758</v>
      </c>
      <c r="N32" s="68">
        <f t="shared" ref="N32:N39" si="9">I32/$I$29</f>
        <v>6.1387988953493008E-3</v>
      </c>
    </row>
    <row r="33" spans="2:14" x14ac:dyDescent="0.25">
      <c r="B33" s="272"/>
      <c r="C33" s="275"/>
      <c r="D33" s="19" t="s">
        <v>47</v>
      </c>
      <c r="E33" s="20">
        <v>67472</v>
      </c>
      <c r="F33" s="20">
        <v>47142</v>
      </c>
      <c r="G33" s="20">
        <v>74490</v>
      </c>
      <c r="H33" s="20">
        <v>66924</v>
      </c>
      <c r="I33" s="20">
        <v>81749</v>
      </c>
      <c r="J33" s="67">
        <f t="shared" si="8"/>
        <v>0.22151993305839457</v>
      </c>
      <c r="K33" s="20">
        <f t="shared" si="1"/>
        <v>14825</v>
      </c>
      <c r="L33" s="67">
        <f t="shared" si="2"/>
        <v>0.21159888546359973</v>
      </c>
      <c r="M33" s="20">
        <f t="shared" si="3"/>
        <v>14277</v>
      </c>
      <c r="N33" s="68">
        <f t="shared" si="9"/>
        <v>2.8365400796739205E-2</v>
      </c>
    </row>
    <row r="34" spans="2:14" x14ac:dyDescent="0.25">
      <c r="B34" s="272"/>
      <c r="C34" s="275"/>
      <c r="D34" s="19" t="s">
        <v>48</v>
      </c>
      <c r="E34" s="20">
        <v>471100</v>
      </c>
      <c r="F34" s="20">
        <v>281990</v>
      </c>
      <c r="G34" s="20">
        <v>378277</v>
      </c>
      <c r="H34" s="20">
        <v>441114</v>
      </c>
      <c r="I34" s="20">
        <v>489204</v>
      </c>
      <c r="J34" s="67">
        <f t="shared" si="8"/>
        <v>0.10901943715230078</v>
      </c>
      <c r="K34" s="20">
        <f t="shared" si="1"/>
        <v>48090</v>
      </c>
      <c r="L34" s="67">
        <f t="shared" si="2"/>
        <v>3.8429208236043344E-2</v>
      </c>
      <c r="M34" s="20">
        <f t="shared" si="3"/>
        <v>18104</v>
      </c>
      <c r="N34" s="68">
        <f t="shared" si="9"/>
        <v>0.16974479848521701</v>
      </c>
    </row>
    <row r="35" spans="2:14" x14ac:dyDescent="0.25">
      <c r="B35" s="272"/>
      <c r="C35" s="275"/>
      <c r="D35" s="19" t="s">
        <v>49</v>
      </c>
      <c r="E35" s="20">
        <v>8003</v>
      </c>
      <c r="F35" s="20">
        <v>9600</v>
      </c>
      <c r="G35" s="20">
        <v>10967</v>
      </c>
      <c r="H35" s="20">
        <v>10606</v>
      </c>
      <c r="I35" s="20">
        <v>11345</v>
      </c>
      <c r="J35" s="67">
        <f t="shared" si="8"/>
        <v>6.9677541014520061E-2</v>
      </c>
      <c r="K35" s="20">
        <f t="shared" si="1"/>
        <v>739</v>
      </c>
      <c r="L35" s="67">
        <f t="shared" si="2"/>
        <v>0.41759340247407217</v>
      </c>
      <c r="M35" s="20">
        <f t="shared" si="3"/>
        <v>3342</v>
      </c>
      <c r="N35" s="68">
        <f t="shared" si="9"/>
        <v>3.9365065265508604E-3</v>
      </c>
    </row>
    <row r="36" spans="2:14" x14ac:dyDescent="0.25">
      <c r="B36" s="272"/>
      <c r="C36" s="275"/>
      <c r="D36" s="19" t="s">
        <v>50</v>
      </c>
      <c r="E36" s="20">
        <v>88940</v>
      </c>
      <c r="F36" s="20">
        <v>89465</v>
      </c>
      <c r="G36" s="20">
        <v>107425</v>
      </c>
      <c r="H36" s="20">
        <v>125237</v>
      </c>
      <c r="I36" s="20">
        <v>124231</v>
      </c>
      <c r="J36" s="67">
        <f t="shared" si="8"/>
        <v>-8.0327698683296811E-3</v>
      </c>
      <c r="K36" s="20">
        <f t="shared" si="1"/>
        <v>-1006</v>
      </c>
      <c r="L36" s="67">
        <f t="shared" si="2"/>
        <v>0.39679559253429275</v>
      </c>
      <c r="M36" s="20">
        <f t="shared" si="3"/>
        <v>35291</v>
      </c>
      <c r="N36" s="68">
        <f t="shared" si="9"/>
        <v>4.3105874156010575E-2</v>
      </c>
    </row>
    <row r="37" spans="2:14" x14ac:dyDescent="0.25">
      <c r="B37" s="272"/>
      <c r="C37" s="275"/>
      <c r="D37" s="19" t="s">
        <v>51</v>
      </c>
      <c r="E37" s="20">
        <v>36471</v>
      </c>
      <c r="F37" s="20">
        <v>36202</v>
      </c>
      <c r="G37" s="20">
        <v>42224</v>
      </c>
      <c r="H37" s="20">
        <v>40151</v>
      </c>
      <c r="I37" s="20">
        <v>43154</v>
      </c>
      <c r="J37" s="67">
        <f t="shared" si="8"/>
        <v>7.479265771711785E-2</v>
      </c>
      <c r="K37" s="20">
        <f t="shared" si="1"/>
        <v>3003</v>
      </c>
      <c r="L37" s="67">
        <f t="shared" si="2"/>
        <v>0.18324147953168279</v>
      </c>
      <c r="M37" s="20">
        <f t="shared" si="3"/>
        <v>6683</v>
      </c>
      <c r="N37" s="68">
        <f t="shared" si="9"/>
        <v>1.4973645010733876E-2</v>
      </c>
    </row>
    <row r="38" spans="2:14" x14ac:dyDescent="0.25">
      <c r="B38" s="272"/>
      <c r="C38" s="275"/>
      <c r="D38" s="19" t="s">
        <v>52</v>
      </c>
      <c r="E38" s="20">
        <v>164115</v>
      </c>
      <c r="F38" s="20">
        <v>89027</v>
      </c>
      <c r="G38" s="20">
        <v>136089</v>
      </c>
      <c r="H38" s="20">
        <v>150809</v>
      </c>
      <c r="I38" s="20">
        <v>145872</v>
      </c>
      <c r="J38" s="21">
        <f t="shared" si="8"/>
        <v>-3.2736773004263697E-2</v>
      </c>
      <c r="K38" s="20">
        <f t="shared" si="1"/>
        <v>-4937</v>
      </c>
      <c r="L38" s="21">
        <f t="shared" si="2"/>
        <v>-0.11115985741705514</v>
      </c>
      <c r="M38" s="20">
        <f t="shared" si="3"/>
        <v>-18243</v>
      </c>
      <c r="N38" s="22">
        <f t="shared" si="9"/>
        <v>5.0614903485326324E-2</v>
      </c>
    </row>
    <row r="39" spans="2:14" x14ac:dyDescent="0.25">
      <c r="B39" s="272"/>
      <c r="C39" s="276"/>
      <c r="D39" s="23" t="s">
        <v>53</v>
      </c>
      <c r="E39" s="69">
        <v>46117</v>
      </c>
      <c r="F39" s="69">
        <v>36529</v>
      </c>
      <c r="G39" s="69">
        <v>45326</v>
      </c>
      <c r="H39" s="69">
        <v>51812</v>
      </c>
      <c r="I39" s="69">
        <v>59839</v>
      </c>
      <c r="J39" s="25">
        <f t="shared" si="8"/>
        <v>0.15492549988419668</v>
      </c>
      <c r="K39" s="69">
        <f t="shared" si="1"/>
        <v>8027</v>
      </c>
      <c r="L39" s="25">
        <f t="shared" si="2"/>
        <v>0.29754754212112666</v>
      </c>
      <c r="M39" s="69">
        <f t="shared" si="3"/>
        <v>13722</v>
      </c>
      <c r="N39" s="46">
        <f t="shared" si="9"/>
        <v>2.0763033410513613E-2</v>
      </c>
    </row>
    <row r="40" spans="2:14" x14ac:dyDescent="0.25">
      <c r="B40" s="272"/>
      <c r="C40" s="287" t="s">
        <v>22</v>
      </c>
      <c r="D40" s="63" t="s">
        <v>43</v>
      </c>
      <c r="E40" s="73">
        <v>7.2253580113129221</v>
      </c>
      <c r="F40" s="73">
        <v>6.3811666398843006</v>
      </c>
      <c r="G40" s="73">
        <v>6.575443514558736</v>
      </c>
      <c r="H40" s="73">
        <v>6.6110571276279604</v>
      </c>
      <c r="I40" s="73">
        <v>6.625981138235308</v>
      </c>
      <c r="J40" s="65">
        <f t="shared" si="8"/>
        <v>2.2574318023935724E-3</v>
      </c>
      <c r="K40" s="73">
        <f t="shared" si="1"/>
        <v>1.4924010607347604E-2</v>
      </c>
      <c r="L40" s="65">
        <f t="shared" si="2"/>
        <v>-8.2954626212175864E-2</v>
      </c>
      <c r="M40" s="73">
        <f t="shared" si="3"/>
        <v>-0.59937687307761411</v>
      </c>
      <c r="N40" s="65"/>
    </row>
    <row r="41" spans="2:14" x14ac:dyDescent="0.25">
      <c r="B41" s="272"/>
      <c r="C41" s="288"/>
      <c r="D41" s="26" t="s">
        <v>44</v>
      </c>
      <c r="E41" s="35">
        <v>7.7557068277203403</v>
      </c>
      <c r="F41" s="35">
        <v>7.2308130266454107</v>
      </c>
      <c r="G41" s="35">
        <v>7.2205562876170806</v>
      </c>
      <c r="H41" s="35">
        <v>7.2048057386634614</v>
      </c>
      <c r="I41" s="35">
        <v>7.4121032226799128</v>
      </c>
      <c r="J41" s="36">
        <f t="shared" si="8"/>
        <v>2.8772112883491463E-2</v>
      </c>
      <c r="K41" s="37">
        <f t="shared" si="1"/>
        <v>0.20729748401645143</v>
      </c>
      <c r="L41" s="36">
        <f t="shared" si="2"/>
        <v>-4.4303325624986734E-2</v>
      </c>
      <c r="M41" s="37">
        <f t="shared" si="3"/>
        <v>-0.34360360504042742</v>
      </c>
      <c r="N41" s="38"/>
    </row>
    <row r="42" spans="2:14" x14ac:dyDescent="0.25">
      <c r="B42" s="272"/>
      <c r="C42" s="288"/>
      <c r="D42" s="4" t="s">
        <v>45</v>
      </c>
      <c r="E42" s="39">
        <v>8.0254357611092644</v>
      </c>
      <c r="F42" s="39">
        <v>7.164842426296171</v>
      </c>
      <c r="G42" s="39">
        <v>7.2474007241185694</v>
      </c>
      <c r="H42" s="39">
        <v>7.4536678097510061</v>
      </c>
      <c r="I42" s="39">
        <v>7.2665766981556459</v>
      </c>
      <c r="J42" s="74">
        <f t="shared" si="0"/>
        <v>-2.5100543299045985E-2</v>
      </c>
      <c r="K42" s="41">
        <f t="shared" si="1"/>
        <v>-0.18709111159536018</v>
      </c>
      <c r="L42" s="74">
        <f t="shared" si="2"/>
        <v>-9.4556742529919635E-2</v>
      </c>
      <c r="M42" s="41">
        <f t="shared" si="3"/>
        <v>-0.75885906295361849</v>
      </c>
      <c r="N42" s="75"/>
    </row>
    <row r="43" spans="2:14" x14ac:dyDescent="0.25">
      <c r="B43" s="272"/>
      <c r="C43" s="288"/>
      <c r="D43" s="4" t="s">
        <v>46</v>
      </c>
      <c r="E43" s="39">
        <v>5.8528906697195193</v>
      </c>
      <c r="F43" s="39">
        <v>5.2922673656618615</v>
      </c>
      <c r="G43" s="39">
        <v>4.3328030544066181</v>
      </c>
      <c r="H43" s="39">
        <v>3.6786288162828065</v>
      </c>
      <c r="I43" s="39">
        <v>5.6433811802232858</v>
      </c>
      <c r="J43" s="74">
        <f t="shared" si="0"/>
        <v>0.53409910650507797</v>
      </c>
      <c r="K43" s="41">
        <f t="shared" si="1"/>
        <v>1.9647523639404794</v>
      </c>
      <c r="L43" s="74">
        <f t="shared" si="2"/>
        <v>-3.5795900063561814E-2</v>
      </c>
      <c r="M43" s="41">
        <f t="shared" si="3"/>
        <v>-0.20950948949623349</v>
      </c>
      <c r="N43" s="75"/>
    </row>
    <row r="44" spans="2:14" x14ac:dyDescent="0.25">
      <c r="B44" s="272"/>
      <c r="C44" s="288"/>
      <c r="D44" s="4" t="s">
        <v>47</v>
      </c>
      <c r="E44" s="39">
        <v>5.6485558811218084</v>
      </c>
      <c r="F44" s="39">
        <v>5.638995215311005</v>
      </c>
      <c r="G44" s="39">
        <v>6.9209328254204214</v>
      </c>
      <c r="H44" s="39">
        <v>4.0842182350787262</v>
      </c>
      <c r="I44" s="39">
        <v>4.7806432748538015</v>
      </c>
      <c r="J44" s="74">
        <f t="shared" si="0"/>
        <v>0.17051611830964042</v>
      </c>
      <c r="K44" s="41">
        <f t="shared" si="1"/>
        <v>0.69642503977507531</v>
      </c>
      <c r="L44" s="74">
        <f t="shared" si="2"/>
        <v>-0.1536521235752808</v>
      </c>
      <c r="M44" s="41">
        <f t="shared" si="3"/>
        <v>-0.86791260626800693</v>
      </c>
      <c r="N44" s="75"/>
    </row>
    <row r="45" spans="2:14" x14ac:dyDescent="0.25">
      <c r="B45" s="272"/>
      <c r="C45" s="288"/>
      <c r="D45" s="4" t="s">
        <v>48</v>
      </c>
      <c r="E45" s="39">
        <v>6.8203205304532881</v>
      </c>
      <c r="F45" s="39">
        <v>5.8120697473102769</v>
      </c>
      <c r="G45" s="39">
        <v>6.0842648738198255</v>
      </c>
      <c r="H45" s="39">
        <v>6.1392882492936769</v>
      </c>
      <c r="I45" s="39">
        <v>6.305475355743452</v>
      </c>
      <c r="J45" s="74">
        <f t="shared" si="0"/>
        <v>2.7069441880155143E-2</v>
      </c>
      <c r="K45" s="41">
        <f t="shared" si="1"/>
        <v>0.16618710644977508</v>
      </c>
      <c r="L45" s="74">
        <f t="shared" si="2"/>
        <v>-7.5486947044645536E-2</v>
      </c>
      <c r="M45" s="41">
        <f t="shared" si="3"/>
        <v>-0.51484517470983615</v>
      </c>
      <c r="N45" s="75"/>
    </row>
    <row r="46" spans="2:14" x14ac:dyDescent="0.25">
      <c r="B46" s="272"/>
      <c r="C46" s="288"/>
      <c r="D46" s="4" t="s">
        <v>49</v>
      </c>
      <c r="E46" s="39">
        <v>2.0868318122555412</v>
      </c>
      <c r="F46" s="39">
        <v>2.452733776188043</v>
      </c>
      <c r="G46" s="39">
        <v>2.3955875928352994</v>
      </c>
      <c r="H46" s="39">
        <v>2.3459411634594116</v>
      </c>
      <c r="I46" s="39">
        <v>2.2301946137212503</v>
      </c>
      <c r="J46" s="74">
        <f t="shared" si="0"/>
        <v>-4.9339067637773626E-2</v>
      </c>
      <c r="K46" s="41">
        <f t="shared" si="1"/>
        <v>-0.11574654973816134</v>
      </c>
      <c r="L46" s="74">
        <f t="shared" si="2"/>
        <v>6.8698780909783208E-2</v>
      </c>
      <c r="M46" s="41">
        <f t="shared" si="3"/>
        <v>0.14336280146570912</v>
      </c>
      <c r="N46" s="75"/>
    </row>
    <row r="47" spans="2:14" x14ac:dyDescent="0.25">
      <c r="B47" s="272"/>
      <c r="C47" s="288"/>
      <c r="D47" s="4" t="s">
        <v>50</v>
      </c>
      <c r="E47" s="39">
        <v>7.7588763848905176</v>
      </c>
      <c r="F47" s="39">
        <v>6.8566063764561616</v>
      </c>
      <c r="G47" s="39">
        <v>6.1649928263988523</v>
      </c>
      <c r="H47" s="39">
        <v>6.6392938556963363</v>
      </c>
      <c r="I47" s="39">
        <v>6.0692266353998727</v>
      </c>
      <c r="J47" s="74">
        <f t="shared" si="0"/>
        <v>-8.5862628268420615E-2</v>
      </c>
      <c r="K47" s="41">
        <f t="shared" si="1"/>
        <v>-0.57006722029646362</v>
      </c>
      <c r="L47" s="74">
        <f t="shared" si="2"/>
        <v>-0.21776990193851209</v>
      </c>
      <c r="M47" s="41">
        <f t="shared" si="3"/>
        <v>-1.6896497494906448</v>
      </c>
      <c r="N47" s="75"/>
    </row>
    <row r="48" spans="2:14" x14ac:dyDescent="0.25">
      <c r="B48" s="272"/>
      <c r="C48" s="288"/>
      <c r="D48" s="4" t="s">
        <v>51</v>
      </c>
      <c r="E48" s="39">
        <v>2.2805777888944472</v>
      </c>
      <c r="F48" s="39">
        <v>2.197656771687003</v>
      </c>
      <c r="G48" s="39">
        <v>2.1155368505436143</v>
      </c>
      <c r="H48" s="39">
        <v>2.5199899579489111</v>
      </c>
      <c r="I48" s="39">
        <v>2.2043213975583593</v>
      </c>
      <c r="J48" s="74">
        <f t="shared" si="0"/>
        <v>-0.125265800919097</v>
      </c>
      <c r="K48" s="41">
        <f t="shared" si="1"/>
        <v>-0.3156685603905518</v>
      </c>
      <c r="L48" s="74">
        <f t="shared" si="2"/>
        <v>-3.3437312117757023E-2</v>
      </c>
      <c r="M48" s="41">
        <f t="shared" si="3"/>
        <v>-7.6256391336087859E-2</v>
      </c>
      <c r="N48" s="75"/>
    </row>
    <row r="49" spans="2:14" x14ac:dyDescent="0.25">
      <c r="B49" s="272"/>
      <c r="C49" s="288"/>
      <c r="D49" s="4" t="s">
        <v>52</v>
      </c>
      <c r="E49" s="39">
        <v>7.4095895977245023</v>
      </c>
      <c r="F49" s="39">
        <v>5.8313355603589443</v>
      </c>
      <c r="G49" s="39">
        <v>6.7605067064083455</v>
      </c>
      <c r="H49" s="39">
        <v>6.8220845019451737</v>
      </c>
      <c r="I49" s="39">
        <v>6.8866018317439339</v>
      </c>
      <c r="J49" s="40">
        <f t="shared" si="0"/>
        <v>9.4571285038120845E-3</v>
      </c>
      <c r="K49" s="41">
        <f t="shared" si="1"/>
        <v>6.4517329798760237E-2</v>
      </c>
      <c r="L49" s="40">
        <f t="shared" si="2"/>
        <v>-7.0582555090659693E-2</v>
      </c>
      <c r="M49" s="41">
        <f t="shared" si="3"/>
        <v>-0.5229877659805684</v>
      </c>
      <c r="N49" s="42"/>
    </row>
    <row r="50" spans="2:14" x14ac:dyDescent="0.25">
      <c r="B50" s="272"/>
      <c r="C50" s="289"/>
      <c r="D50" s="32" t="s">
        <v>53</v>
      </c>
      <c r="E50" s="76">
        <v>5.753836556456644</v>
      </c>
      <c r="F50" s="76">
        <v>4.7061324400927598</v>
      </c>
      <c r="G50" s="76">
        <v>4.9786906854130049</v>
      </c>
      <c r="H50" s="76">
        <v>5.0671882640586796</v>
      </c>
      <c r="I50" s="76">
        <v>5.3918724094431427</v>
      </c>
      <c r="J50" s="61">
        <f t="shared" si="0"/>
        <v>6.4075800713273567E-2</v>
      </c>
      <c r="K50" s="77">
        <f t="shared" si="1"/>
        <v>0.32468414538446311</v>
      </c>
      <c r="L50" s="61">
        <f t="shared" si="2"/>
        <v>-6.2908312299438718E-2</v>
      </c>
      <c r="M50" s="77">
        <f t="shared" si="3"/>
        <v>-0.36196414701350133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0.69420000000000004</v>
      </c>
      <c r="F51" s="65">
        <v>0.54899999999999993</v>
      </c>
      <c r="G51" s="65">
        <v>0.68879999999999997</v>
      </c>
      <c r="H51" s="65">
        <v>18.428800000000003</v>
      </c>
      <c r="I51" s="65">
        <v>0.75439999999999996</v>
      </c>
      <c r="J51" s="65">
        <f t="shared" si="0"/>
        <v>-0.95906407362389301</v>
      </c>
      <c r="K51" s="73">
        <f t="shared" ref="K51" si="10">(I51-H51)*100</f>
        <v>-1767.4400000000003</v>
      </c>
      <c r="L51" s="65">
        <f t="shared" si="2"/>
        <v>8.6718524920772033E-2</v>
      </c>
      <c r="M51" s="73">
        <f t="shared" ref="M51" si="11">(I51-E51)*100</f>
        <v>6.0199999999999925</v>
      </c>
      <c r="N51" s="65"/>
    </row>
    <row r="52" spans="2:14" x14ac:dyDescent="0.25">
      <c r="B52" s="272"/>
      <c r="C52" s="281"/>
      <c r="D52" s="15" t="s">
        <v>44</v>
      </c>
      <c r="E52" s="18">
        <v>0.75</v>
      </c>
      <c r="F52" s="18">
        <v>0.65239999999999998</v>
      </c>
      <c r="G52" s="18">
        <v>0.76670000000000005</v>
      </c>
      <c r="H52" s="18">
        <v>0.79319999999999991</v>
      </c>
      <c r="I52" s="18">
        <v>0.7923</v>
      </c>
      <c r="J52" s="17">
        <f t="shared" si="0"/>
        <v>-1.1346444780634402E-3</v>
      </c>
      <c r="K52" s="44">
        <f>(I52-H52)*100</f>
        <v>-8.9999999999990088E-2</v>
      </c>
      <c r="L52" s="17">
        <f t="shared" si="2"/>
        <v>5.6400000000000006E-2</v>
      </c>
      <c r="M52" s="44">
        <f>(I52-E52)*100</f>
        <v>4.2300000000000004</v>
      </c>
      <c r="N52" s="18"/>
    </row>
    <row r="53" spans="2:14" x14ac:dyDescent="0.25">
      <c r="B53" s="272"/>
      <c r="C53" s="281"/>
      <c r="D53" s="19" t="s">
        <v>45</v>
      </c>
      <c r="E53" s="68">
        <v>0.64760000000000006</v>
      </c>
      <c r="F53" s="68">
        <v>0.41299999999999998</v>
      </c>
      <c r="G53" s="68">
        <v>0.63939999999999997</v>
      </c>
      <c r="H53" s="68">
        <v>0.6966</v>
      </c>
      <c r="I53" s="68">
        <v>0.70640000000000003</v>
      </c>
      <c r="J53" s="67">
        <f t="shared" si="0"/>
        <v>1.4068331897789221E-2</v>
      </c>
      <c r="K53" s="45">
        <f t="shared" ref="K53:K61" si="12">(I53-H53)*100</f>
        <v>0.98000000000000309</v>
      </c>
      <c r="L53" s="67">
        <f t="shared" si="2"/>
        <v>9.0796788140827589E-2</v>
      </c>
      <c r="M53" s="45">
        <f t="shared" ref="M53:M61" si="13">(I53-E53)*100</f>
        <v>5.8799999999999963</v>
      </c>
      <c r="N53" s="68"/>
    </row>
    <row r="54" spans="2:14" x14ac:dyDescent="0.25">
      <c r="B54" s="272"/>
      <c r="C54" s="281"/>
      <c r="D54" s="19" t="s">
        <v>46</v>
      </c>
      <c r="E54" s="68">
        <v>0.60489999999999999</v>
      </c>
      <c r="F54" s="68">
        <v>0.50350000000000006</v>
      </c>
      <c r="G54" s="68">
        <v>0.50549999999999995</v>
      </c>
      <c r="H54" s="68">
        <v>0.502</v>
      </c>
      <c r="I54" s="68">
        <v>0.64379999999999993</v>
      </c>
      <c r="J54" s="67">
        <f t="shared" si="0"/>
        <v>0.28247011952191214</v>
      </c>
      <c r="K54" s="45">
        <f t="shared" si="12"/>
        <v>14.179999999999993</v>
      </c>
      <c r="L54" s="67">
        <f t="shared" si="2"/>
        <v>6.4308150107455608E-2</v>
      </c>
      <c r="M54" s="45">
        <f t="shared" si="13"/>
        <v>3.8899999999999935</v>
      </c>
      <c r="N54" s="68"/>
    </row>
    <row r="55" spans="2:14" x14ac:dyDescent="0.25">
      <c r="B55" s="272"/>
      <c r="C55" s="281"/>
      <c r="D55" s="19" t="s">
        <v>47</v>
      </c>
      <c r="E55" s="68">
        <v>0.55259999999999998</v>
      </c>
      <c r="F55" s="68">
        <v>0.36749999999999999</v>
      </c>
      <c r="G55" s="68">
        <v>0.54430000000000001</v>
      </c>
      <c r="H55" s="68">
        <v>0.52170000000000005</v>
      </c>
      <c r="I55" s="68">
        <v>0.63280000000000003</v>
      </c>
      <c r="J55" s="67">
        <f t="shared" si="0"/>
        <v>0.21295763848955329</v>
      </c>
      <c r="K55" s="45">
        <f t="shared" si="12"/>
        <v>11.109999999999998</v>
      </c>
      <c r="L55" s="67">
        <f t="shared" si="2"/>
        <v>0.14513210278682598</v>
      </c>
      <c r="M55" s="45">
        <f t="shared" si="13"/>
        <v>8.0200000000000049</v>
      </c>
      <c r="N55" s="68"/>
    </row>
    <row r="56" spans="2:14" x14ac:dyDescent="0.25">
      <c r="B56" s="272"/>
      <c r="C56" s="281"/>
      <c r="D56" s="19" t="s">
        <v>48</v>
      </c>
      <c r="E56" s="68">
        <v>0.73010000000000008</v>
      </c>
      <c r="F56" s="68">
        <v>0.60299999999999998</v>
      </c>
      <c r="G56" s="68">
        <v>0.69769999999999999</v>
      </c>
      <c r="H56" s="68">
        <v>0.75659999999999994</v>
      </c>
      <c r="I56" s="68">
        <v>0.80830000000000002</v>
      </c>
      <c r="J56" s="67">
        <f t="shared" si="0"/>
        <v>6.8332011630980904E-2</v>
      </c>
      <c r="K56" s="45">
        <f t="shared" si="12"/>
        <v>5.1700000000000079</v>
      </c>
      <c r="L56" s="67">
        <f t="shared" si="2"/>
        <v>0.10710861525818371</v>
      </c>
      <c r="M56" s="45">
        <f t="shared" si="13"/>
        <v>7.8199999999999932</v>
      </c>
      <c r="N56" s="68"/>
    </row>
    <row r="57" spans="2:14" x14ac:dyDescent="0.25">
      <c r="B57" s="272"/>
      <c r="C57" s="281"/>
      <c r="D57" s="19" t="s">
        <v>49</v>
      </c>
      <c r="E57" s="68">
        <v>0.45679999999999998</v>
      </c>
      <c r="F57" s="68">
        <v>0.51200000000000001</v>
      </c>
      <c r="G57" s="68">
        <v>0.5514</v>
      </c>
      <c r="H57" s="68">
        <v>0.53320000000000001</v>
      </c>
      <c r="I57" s="68">
        <v>0.56189999999999996</v>
      </c>
      <c r="J57" s="67">
        <f t="shared" si="0"/>
        <v>5.382595648912214E-2</v>
      </c>
      <c r="K57" s="45">
        <f t="shared" si="12"/>
        <v>2.8699999999999948</v>
      </c>
      <c r="L57" s="67">
        <f t="shared" si="2"/>
        <v>0.23007880910682998</v>
      </c>
      <c r="M57" s="45">
        <f t="shared" si="13"/>
        <v>10.509999999999998</v>
      </c>
      <c r="N57" s="68"/>
    </row>
    <row r="58" spans="2:14" x14ac:dyDescent="0.25">
      <c r="B58" s="272"/>
      <c r="C58" s="281"/>
      <c r="D58" s="19" t="s">
        <v>50</v>
      </c>
      <c r="E58" s="68">
        <v>0.71939999999999993</v>
      </c>
      <c r="F58" s="68">
        <v>0.85939999999999994</v>
      </c>
      <c r="G58" s="68">
        <v>0.74739999999999995</v>
      </c>
      <c r="H58" s="68">
        <v>0.87129999999999996</v>
      </c>
      <c r="I58" s="68">
        <v>0.86329999999999996</v>
      </c>
      <c r="J58" s="67">
        <f t="shared" si="0"/>
        <v>-9.1816825433260751E-3</v>
      </c>
      <c r="K58" s="45">
        <f t="shared" si="12"/>
        <v>-0.80000000000000071</v>
      </c>
      <c r="L58" s="67">
        <f t="shared" si="2"/>
        <v>0.20002780094523209</v>
      </c>
      <c r="M58" s="45">
        <f t="shared" si="13"/>
        <v>14.390000000000002</v>
      </c>
      <c r="N58" s="68"/>
    </row>
    <row r="59" spans="2:14" x14ac:dyDescent="0.25">
      <c r="B59" s="272"/>
      <c r="C59" s="281"/>
      <c r="D59" s="19" t="s">
        <v>51</v>
      </c>
      <c r="E59" s="68">
        <v>0.44890000000000002</v>
      </c>
      <c r="F59" s="68">
        <v>0.48560000000000003</v>
      </c>
      <c r="G59" s="68">
        <v>0.498</v>
      </c>
      <c r="H59" s="68">
        <v>0.48670000000000002</v>
      </c>
      <c r="I59" s="68">
        <v>0.57379999999999998</v>
      </c>
      <c r="J59" s="67">
        <f t="shared" si="0"/>
        <v>0.17896034518183668</v>
      </c>
      <c r="K59" s="45">
        <f t="shared" si="12"/>
        <v>8.7099999999999955</v>
      </c>
      <c r="L59" s="67">
        <f t="shared" si="2"/>
        <v>0.27823568723546432</v>
      </c>
      <c r="M59" s="45">
        <f t="shared" si="13"/>
        <v>12.489999999999995</v>
      </c>
      <c r="N59" s="68"/>
    </row>
    <row r="60" spans="2:14" x14ac:dyDescent="0.25">
      <c r="B60" s="272"/>
      <c r="C60" s="281"/>
      <c r="D60" s="19" t="s">
        <v>52</v>
      </c>
      <c r="E60" s="22">
        <v>0.79400000000000004</v>
      </c>
      <c r="F60" s="22">
        <v>0.5484</v>
      </c>
      <c r="G60" s="22">
        <v>0.70709999999999995</v>
      </c>
      <c r="H60" s="22">
        <v>0.78359999999999996</v>
      </c>
      <c r="I60" s="22">
        <v>0.75800000000000001</v>
      </c>
      <c r="J60" s="21">
        <f t="shared" si="0"/>
        <v>-3.2669729453802865E-2</v>
      </c>
      <c r="K60" s="45">
        <f t="shared" si="12"/>
        <v>-2.5599999999999956</v>
      </c>
      <c r="L60" s="21">
        <f t="shared" si="2"/>
        <v>-4.534005037783384E-2</v>
      </c>
      <c r="M60" s="45">
        <f t="shared" si="13"/>
        <v>-3.6000000000000032</v>
      </c>
      <c r="N60" s="22"/>
    </row>
    <row r="61" spans="2:14" x14ac:dyDescent="0.25">
      <c r="B61" s="272"/>
      <c r="C61" s="282"/>
      <c r="D61" s="23" t="s">
        <v>53</v>
      </c>
      <c r="E61" s="46">
        <v>0.45450000000000002</v>
      </c>
      <c r="F61" s="46">
        <v>0.43780000000000002</v>
      </c>
      <c r="G61" s="46">
        <v>0.4904</v>
      </c>
      <c r="H61" s="46">
        <v>0.56479999999999997</v>
      </c>
      <c r="I61" s="46">
        <v>0.64069999999999994</v>
      </c>
      <c r="J61" s="25">
        <f t="shared" si="0"/>
        <v>0.134383852691218</v>
      </c>
      <c r="K61" s="78">
        <f t="shared" si="12"/>
        <v>7.5899999999999963</v>
      </c>
      <c r="L61" s="25">
        <f t="shared" si="2"/>
        <v>0.40968096809680943</v>
      </c>
      <c r="M61" s="78">
        <f t="shared" si="13"/>
        <v>18.61999999999999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132550</v>
      </c>
      <c r="F62" s="64">
        <v>108506</v>
      </c>
      <c r="G62" s="64">
        <v>124412</v>
      </c>
      <c r="H62" s="64">
        <v>380751</v>
      </c>
      <c r="I62" s="64">
        <v>127349</v>
      </c>
      <c r="J62" s="65">
        <f t="shared" si="0"/>
        <v>-0.66553206688885913</v>
      </c>
      <c r="K62" s="64">
        <f t="shared" ref="K62:K63" si="14">I62-H62</f>
        <v>-253402</v>
      </c>
      <c r="L62" s="65">
        <f t="shared" si="2"/>
        <v>-3.9238023387401011E-2</v>
      </c>
      <c r="M62" s="64">
        <f t="shared" ref="M62:M63" si="15">I62-E62</f>
        <v>-5201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47140</v>
      </c>
      <c r="F63" s="27">
        <v>38935</v>
      </c>
      <c r="G63" s="27">
        <v>44073</v>
      </c>
      <c r="H63" s="27">
        <v>46343</v>
      </c>
      <c r="I63" s="27">
        <v>46333</v>
      </c>
      <c r="J63" s="36">
        <f t="shared" si="0"/>
        <v>-2.1578231879681997E-4</v>
      </c>
      <c r="K63" s="27">
        <f t="shared" si="14"/>
        <v>-10</v>
      </c>
      <c r="L63" s="36">
        <f t="shared" si="2"/>
        <v>-1.7119219346627079E-2</v>
      </c>
      <c r="M63" s="27">
        <f t="shared" si="15"/>
        <v>-807</v>
      </c>
      <c r="N63" s="38">
        <f t="shared" si="16"/>
        <v>0.36382696369818374</v>
      </c>
    </row>
    <row r="64" spans="2:14" x14ac:dyDescent="0.25">
      <c r="B64" s="272"/>
      <c r="C64" s="284"/>
      <c r="D64" s="4" t="s">
        <v>45</v>
      </c>
      <c r="E64" s="29">
        <v>41020</v>
      </c>
      <c r="F64" s="29">
        <v>34133</v>
      </c>
      <c r="G64" s="29">
        <v>39030</v>
      </c>
      <c r="H64" s="29">
        <v>38275</v>
      </c>
      <c r="I64" s="29">
        <v>38115</v>
      </c>
      <c r="J64" s="74">
        <f>I64/H64-1</f>
        <v>-4.1802743305029422E-3</v>
      </c>
      <c r="K64" s="29">
        <f>I64-H64</f>
        <v>-160</v>
      </c>
      <c r="L64" s="74">
        <f>I64/E64-1</f>
        <v>-7.0819112627986347E-2</v>
      </c>
      <c r="M64" s="29">
        <f>I64-E64</f>
        <v>-2905</v>
      </c>
      <c r="N64" s="75">
        <f>I64/$I$62</f>
        <v>0.29929563640075696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898</v>
      </c>
      <c r="H65" s="29">
        <v>912</v>
      </c>
      <c r="I65" s="29">
        <v>916</v>
      </c>
      <c r="J65" s="74">
        <f t="shared" ref="J65:J72" si="17">I65/H65-1</f>
        <v>4.3859649122806044E-3</v>
      </c>
      <c r="K65" s="29">
        <f t="shared" ref="K65:K72" si="18">I65-H65</f>
        <v>4</v>
      </c>
      <c r="L65" s="74">
        <f t="shared" ref="L65:L72" si="19">I65/E65-1</f>
        <v>-0.18722271517302569</v>
      </c>
      <c r="M65" s="29">
        <f t="shared" ref="M65:M72" si="20">I65-E65</f>
        <v>-211</v>
      </c>
      <c r="N65" s="75">
        <f t="shared" ref="N65:N72" si="21">I65/$I$62</f>
        <v>7.1928322955029092E-3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3.3812593738466734E-2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15588</v>
      </c>
      <c r="G67" s="29">
        <v>18073</v>
      </c>
      <c r="H67" s="29">
        <v>19434</v>
      </c>
      <c r="I67" s="29">
        <v>20174</v>
      </c>
      <c r="J67" s="74">
        <f t="shared" si="17"/>
        <v>3.8077595965833044E-2</v>
      </c>
      <c r="K67" s="29">
        <f t="shared" si="18"/>
        <v>740</v>
      </c>
      <c r="L67" s="74">
        <f t="shared" si="19"/>
        <v>-6.202343314115677E-2</v>
      </c>
      <c r="M67" s="29">
        <f t="shared" si="20"/>
        <v>-1334</v>
      </c>
      <c r="N67" s="75">
        <f t="shared" si="21"/>
        <v>0.15841506411514814</v>
      </c>
    </row>
    <row r="68" spans="2:14" x14ac:dyDescent="0.25">
      <c r="B68" s="272"/>
      <c r="C68" s="284"/>
      <c r="D68" s="4" t="s">
        <v>49</v>
      </c>
      <c r="E68" s="29">
        <v>584</v>
      </c>
      <c r="F68" s="29">
        <v>625</v>
      </c>
      <c r="G68" s="29">
        <v>663</v>
      </c>
      <c r="H68" s="29">
        <v>663</v>
      </c>
      <c r="I68" s="29">
        <v>673</v>
      </c>
      <c r="J68" s="74">
        <f t="shared" si="17"/>
        <v>1.5082956259426794E-2</v>
      </c>
      <c r="K68" s="29">
        <f t="shared" si="18"/>
        <v>10</v>
      </c>
      <c r="L68" s="74">
        <f t="shared" si="19"/>
        <v>0.15239726027397271</v>
      </c>
      <c r="M68" s="29">
        <f t="shared" si="20"/>
        <v>89</v>
      </c>
      <c r="N68" s="75">
        <f t="shared" si="21"/>
        <v>5.2846901035736443E-3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3470</v>
      </c>
      <c r="G69" s="29">
        <v>4791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3.7668140307344382E-2</v>
      </c>
    </row>
    <row r="70" spans="2:14" x14ac:dyDescent="0.25">
      <c r="B70" s="272"/>
      <c r="C70" s="284"/>
      <c r="D70" s="4" t="s">
        <v>51</v>
      </c>
      <c r="E70" s="29">
        <v>2708</v>
      </c>
      <c r="F70" s="29">
        <v>2485</v>
      </c>
      <c r="G70" s="29">
        <v>2826</v>
      </c>
      <c r="H70" s="29">
        <v>2750</v>
      </c>
      <c r="I70" s="29">
        <v>2507</v>
      </c>
      <c r="J70" s="74">
        <f t="shared" si="17"/>
        <v>-8.8363636363636311E-2</v>
      </c>
      <c r="K70" s="29">
        <f t="shared" si="18"/>
        <v>-243</v>
      </c>
      <c r="L70" s="74">
        <f t="shared" si="19"/>
        <v>-7.4224519940915834E-2</v>
      </c>
      <c r="M70" s="29">
        <f t="shared" si="20"/>
        <v>-201</v>
      </c>
      <c r="N70" s="75">
        <f t="shared" si="21"/>
        <v>1.968605956858711E-2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5411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5.0373383379531837E-2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2781</v>
      </c>
      <c r="G72" s="71">
        <v>3081</v>
      </c>
      <c r="H72" s="71">
        <v>3058</v>
      </c>
      <c r="I72" s="71">
        <v>3113</v>
      </c>
      <c r="J72" s="61">
        <f t="shared" si="17"/>
        <v>1.7985611510791477E-2</v>
      </c>
      <c r="K72" s="71">
        <f t="shared" si="18"/>
        <v>55</v>
      </c>
      <c r="L72" s="61">
        <f t="shared" si="19"/>
        <v>-7.953873447664106E-2</v>
      </c>
      <c r="M72" s="71">
        <f t="shared" si="20"/>
        <v>-269</v>
      </c>
      <c r="N72" s="55">
        <f t="shared" si="21"/>
        <v>2.4444636392904538E-2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septiembre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3620829</v>
      </c>
      <c r="F80" s="64">
        <v>1311969</v>
      </c>
      <c r="G80" s="64">
        <v>3492085</v>
      </c>
      <c r="H80" s="64">
        <v>3849133</v>
      </c>
      <c r="I80" s="64">
        <v>4095618</v>
      </c>
      <c r="J80" s="65">
        <f t="shared" ref="J80:J81" si="22">I80/H80-1</f>
        <v>6.4036498608907477E-2</v>
      </c>
      <c r="K80" s="64">
        <f t="shared" ref="K80:K81" si="23">I80-H80</f>
        <v>246485</v>
      </c>
      <c r="L80" s="65">
        <f t="shared" ref="L80:L81" si="24">I80/E80-1</f>
        <v>0.13112715347783621</v>
      </c>
      <c r="M80" s="64">
        <f t="shared" ref="M80:M81" si="25">I80-E80</f>
        <v>474789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1326830</v>
      </c>
      <c r="F81" s="16">
        <v>505565</v>
      </c>
      <c r="G81" s="16">
        <v>1298122</v>
      </c>
      <c r="H81" s="16">
        <v>1400057</v>
      </c>
      <c r="I81" s="16">
        <v>1449683</v>
      </c>
      <c r="J81" s="18">
        <f t="shared" si="22"/>
        <v>3.5445699710797474E-2</v>
      </c>
      <c r="K81" s="16">
        <f t="shared" si="23"/>
        <v>49626</v>
      </c>
      <c r="L81" s="18">
        <f t="shared" si="24"/>
        <v>9.2591364379762231E-2</v>
      </c>
      <c r="M81" s="16">
        <f t="shared" si="25"/>
        <v>122853</v>
      </c>
      <c r="N81" s="18">
        <f t="shared" si="26"/>
        <v>0.35395952454550206</v>
      </c>
      <c r="O81" s="79"/>
    </row>
    <row r="82" spans="2:15" x14ac:dyDescent="0.25">
      <c r="B82" s="272"/>
      <c r="C82" s="275"/>
      <c r="D82" s="19" t="s">
        <v>45</v>
      </c>
      <c r="E82" s="20">
        <v>972864</v>
      </c>
      <c r="F82" s="20">
        <v>235520</v>
      </c>
      <c r="G82" s="20">
        <v>914043</v>
      </c>
      <c r="H82" s="20">
        <v>974839</v>
      </c>
      <c r="I82" s="20">
        <v>1033377</v>
      </c>
      <c r="J82" s="68">
        <f>I82/H82-1</f>
        <v>6.0048890124420495E-2</v>
      </c>
      <c r="K82" s="20">
        <f>I82-H82</f>
        <v>58538</v>
      </c>
      <c r="L82" s="68">
        <f>I82/E82-1</f>
        <v>6.2200883165581144E-2</v>
      </c>
      <c r="M82" s="20">
        <f>I82-E82</f>
        <v>60513</v>
      </c>
      <c r="N82" s="68">
        <f>I82/$I$80</f>
        <v>0.25231283776953806</v>
      </c>
      <c r="O82" s="79"/>
    </row>
    <row r="83" spans="2:15" x14ac:dyDescent="0.25">
      <c r="B83" s="272"/>
      <c r="C83" s="275"/>
      <c r="D83" s="19" t="s">
        <v>46</v>
      </c>
      <c r="E83" s="20">
        <v>33380</v>
      </c>
      <c r="F83" s="20">
        <v>11501</v>
      </c>
      <c r="G83" s="20">
        <v>25651</v>
      </c>
      <c r="H83" s="20">
        <v>37060</v>
      </c>
      <c r="I83" s="20">
        <v>32035</v>
      </c>
      <c r="J83" s="68">
        <f t="shared" ref="J83:J136" si="27">I83/H83-1</f>
        <v>-0.13559093362115493</v>
      </c>
      <c r="K83" s="20">
        <f t="shared" ref="K83:K112" si="28">I83-H83</f>
        <v>-5025</v>
      </c>
      <c r="L83" s="68">
        <f t="shared" ref="L83:L136" si="29">I83/E83-1</f>
        <v>-4.0293588975434447E-2</v>
      </c>
      <c r="M83" s="20">
        <f t="shared" ref="M83:M112" si="30">I83-E83</f>
        <v>-1345</v>
      </c>
      <c r="N83" s="68">
        <f t="shared" ref="N83:N90" si="31">I83/$I$80</f>
        <v>7.8217743939986584E-3</v>
      </c>
      <c r="O83" s="79"/>
    </row>
    <row r="84" spans="2:15" x14ac:dyDescent="0.25">
      <c r="B84" s="272"/>
      <c r="C84" s="275"/>
      <c r="D84" s="19" t="s">
        <v>47</v>
      </c>
      <c r="E84" s="20">
        <v>103641</v>
      </c>
      <c r="F84" s="20">
        <v>34184</v>
      </c>
      <c r="G84" s="20">
        <v>117560</v>
      </c>
      <c r="H84" s="20">
        <v>137595</v>
      </c>
      <c r="I84" s="20">
        <v>175857</v>
      </c>
      <c r="J84" s="68">
        <f t="shared" si="27"/>
        <v>0.27807696500599577</v>
      </c>
      <c r="K84" s="20">
        <f t="shared" si="28"/>
        <v>38262</v>
      </c>
      <c r="L84" s="68">
        <f t="shared" si="29"/>
        <v>0.69678988045271661</v>
      </c>
      <c r="M84" s="20">
        <f t="shared" si="30"/>
        <v>72216</v>
      </c>
      <c r="N84" s="68">
        <f t="shared" si="31"/>
        <v>4.2937842347601757E-2</v>
      </c>
      <c r="O84" s="79"/>
    </row>
    <row r="85" spans="2:15" x14ac:dyDescent="0.25">
      <c r="B85" s="272"/>
      <c r="C85" s="275"/>
      <c r="D85" s="19" t="s">
        <v>48</v>
      </c>
      <c r="E85" s="20">
        <v>596001</v>
      </c>
      <c r="F85" s="20">
        <v>210211</v>
      </c>
      <c r="G85" s="20">
        <v>523202</v>
      </c>
      <c r="H85" s="20">
        <v>598329</v>
      </c>
      <c r="I85" s="20">
        <v>691297</v>
      </c>
      <c r="J85" s="68">
        <f t="shared" si="27"/>
        <v>0.15537939829090686</v>
      </c>
      <c r="K85" s="20">
        <f t="shared" si="28"/>
        <v>92968</v>
      </c>
      <c r="L85" s="68">
        <f t="shared" si="29"/>
        <v>0.15989234917391082</v>
      </c>
      <c r="M85" s="20">
        <f t="shared" si="30"/>
        <v>95296</v>
      </c>
      <c r="N85" s="68">
        <f t="shared" si="31"/>
        <v>0.16878942323234247</v>
      </c>
      <c r="O85" s="79"/>
    </row>
    <row r="86" spans="2:15" x14ac:dyDescent="0.25">
      <c r="B86" s="272"/>
      <c r="C86" s="275"/>
      <c r="D86" s="19" t="s">
        <v>49</v>
      </c>
      <c r="E86" s="20">
        <v>39423</v>
      </c>
      <c r="F86" s="20">
        <v>21073</v>
      </c>
      <c r="G86" s="20">
        <v>37456</v>
      </c>
      <c r="H86" s="20">
        <v>44189</v>
      </c>
      <c r="I86" s="20">
        <v>41777</v>
      </c>
      <c r="J86" s="68">
        <f t="shared" si="27"/>
        <v>-5.4583719930299424E-2</v>
      </c>
      <c r="K86" s="20">
        <f t="shared" si="28"/>
        <v>-2412</v>
      </c>
      <c r="L86" s="68">
        <f t="shared" si="29"/>
        <v>5.9711336022119088E-2</v>
      </c>
      <c r="M86" s="20">
        <f t="shared" si="30"/>
        <v>2354</v>
      </c>
      <c r="N86" s="68">
        <f t="shared" si="31"/>
        <v>1.0200414198785141E-2</v>
      </c>
      <c r="O86" s="79"/>
    </row>
    <row r="87" spans="2:15" x14ac:dyDescent="0.25">
      <c r="B87" s="272"/>
      <c r="C87" s="275"/>
      <c r="D87" s="19" t="s">
        <v>50</v>
      </c>
      <c r="E87" s="20">
        <v>107268</v>
      </c>
      <c r="F87" s="20">
        <v>69853</v>
      </c>
      <c r="G87" s="20">
        <v>146094</v>
      </c>
      <c r="H87" s="20">
        <v>187734</v>
      </c>
      <c r="I87" s="20">
        <v>181355</v>
      </c>
      <c r="J87" s="68">
        <f t="shared" si="27"/>
        <v>-3.3978927631649003E-2</v>
      </c>
      <c r="K87" s="20">
        <f t="shared" si="28"/>
        <v>-6379</v>
      </c>
      <c r="L87" s="68">
        <f t="shared" si="29"/>
        <v>0.69067196181526636</v>
      </c>
      <c r="M87" s="20">
        <f t="shared" si="30"/>
        <v>74087</v>
      </c>
      <c r="N87" s="68">
        <f t="shared" si="31"/>
        <v>4.4280252699348426E-2</v>
      </c>
      <c r="O87" s="79"/>
    </row>
    <row r="88" spans="2:15" x14ac:dyDescent="0.25">
      <c r="B88" s="272"/>
      <c r="C88" s="275"/>
      <c r="D88" s="19" t="s">
        <v>51</v>
      </c>
      <c r="E88" s="20">
        <v>159130</v>
      </c>
      <c r="F88" s="20">
        <v>103599</v>
      </c>
      <c r="G88" s="20">
        <v>157983</v>
      </c>
      <c r="H88" s="20">
        <v>174312</v>
      </c>
      <c r="I88" s="20">
        <v>181820</v>
      </c>
      <c r="J88" s="68">
        <f t="shared" si="27"/>
        <v>4.307219239065585E-2</v>
      </c>
      <c r="K88" s="20">
        <f t="shared" si="28"/>
        <v>7508</v>
      </c>
      <c r="L88" s="68">
        <f t="shared" si="29"/>
        <v>0.14258782127820013</v>
      </c>
      <c r="M88" s="20">
        <f t="shared" si="30"/>
        <v>22690</v>
      </c>
      <c r="N88" s="68">
        <f t="shared" si="31"/>
        <v>4.4393788678533982E-2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186886</v>
      </c>
      <c r="F89" s="20">
        <v>77584</v>
      </c>
      <c r="G89" s="20">
        <v>190426</v>
      </c>
      <c r="H89" s="20">
        <v>205238</v>
      </c>
      <c r="I89" s="20">
        <v>213816</v>
      </c>
      <c r="J89" s="22">
        <f t="shared" si="27"/>
        <v>4.1795379023377821E-2</v>
      </c>
      <c r="K89" s="20">
        <f t="shared" si="28"/>
        <v>8578</v>
      </c>
      <c r="L89" s="22">
        <f t="shared" si="29"/>
        <v>0.14409854135676303</v>
      </c>
      <c r="M89" s="20">
        <f t="shared" si="30"/>
        <v>26930</v>
      </c>
      <c r="N89" s="22">
        <f t="shared" si="31"/>
        <v>5.2206040700084826E-2</v>
      </c>
      <c r="O89" s="79"/>
    </row>
    <row r="90" spans="2:15" x14ac:dyDescent="0.25">
      <c r="B90" s="272"/>
      <c r="C90" s="276"/>
      <c r="D90" s="23" t="s">
        <v>53</v>
      </c>
      <c r="E90" s="69">
        <v>95406</v>
      </c>
      <c r="F90" s="69">
        <v>42879</v>
      </c>
      <c r="G90" s="69">
        <v>81548</v>
      </c>
      <c r="H90" s="69">
        <v>89780</v>
      </c>
      <c r="I90" s="69">
        <v>94601</v>
      </c>
      <c r="J90" s="46">
        <f t="shared" si="27"/>
        <v>5.3697928269102357E-2</v>
      </c>
      <c r="K90" s="69">
        <f t="shared" si="28"/>
        <v>4821</v>
      </c>
      <c r="L90" s="46">
        <f t="shared" si="29"/>
        <v>-8.4376244680628432E-3</v>
      </c>
      <c r="M90" s="69">
        <f t="shared" si="30"/>
        <v>-805</v>
      </c>
      <c r="N90" s="46">
        <f t="shared" si="31"/>
        <v>2.309810143426462E-2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4330865</v>
      </c>
      <c r="F91" s="64">
        <v>1477278</v>
      </c>
      <c r="G91" s="64">
        <v>4116712</v>
      </c>
      <c r="H91" s="64">
        <v>4555390</v>
      </c>
      <c r="I91" s="64">
        <v>4846999</v>
      </c>
      <c r="J91" s="65">
        <f t="shared" si="27"/>
        <v>6.4014058071866442E-2</v>
      </c>
      <c r="K91" s="64">
        <f t="shared" si="28"/>
        <v>291609</v>
      </c>
      <c r="L91" s="65">
        <f t="shared" si="29"/>
        <v>0.11917573048340224</v>
      </c>
      <c r="M91" s="64">
        <f t="shared" si="30"/>
        <v>516134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1604718</v>
      </c>
      <c r="F92" s="27">
        <v>579611</v>
      </c>
      <c r="G92" s="27">
        <v>1558686</v>
      </c>
      <c r="H92" s="27">
        <v>1686480</v>
      </c>
      <c r="I92" s="27">
        <v>1747927</v>
      </c>
      <c r="J92" s="80">
        <f t="shared" si="27"/>
        <v>3.6435060006640985E-2</v>
      </c>
      <c r="K92" s="27">
        <f t="shared" si="28"/>
        <v>61447</v>
      </c>
      <c r="L92" s="80">
        <f t="shared" si="29"/>
        <v>8.9242471262863665E-2</v>
      </c>
      <c r="M92" s="27">
        <f t="shared" si="30"/>
        <v>143209</v>
      </c>
      <c r="N92" s="38">
        <f t="shared" si="32"/>
        <v>0.36062045814327587</v>
      </c>
    </row>
    <row r="93" spans="2:15" x14ac:dyDescent="0.25">
      <c r="B93" s="272"/>
      <c r="C93" s="278"/>
      <c r="D93" s="4" t="s">
        <v>45</v>
      </c>
      <c r="E93" s="29">
        <v>1188723</v>
      </c>
      <c r="F93" s="29">
        <v>269519</v>
      </c>
      <c r="G93" s="29">
        <v>1092077</v>
      </c>
      <c r="H93" s="29">
        <v>1177799</v>
      </c>
      <c r="I93" s="29">
        <v>1245078</v>
      </c>
      <c r="J93" s="81">
        <f t="shared" si="27"/>
        <v>5.7122649959797878E-2</v>
      </c>
      <c r="K93" s="29">
        <f t="shared" si="28"/>
        <v>67279</v>
      </c>
      <c r="L93" s="81">
        <f t="shared" si="29"/>
        <v>4.7408016838237366E-2</v>
      </c>
      <c r="M93" s="29">
        <f t="shared" si="30"/>
        <v>56355</v>
      </c>
      <c r="N93" s="75">
        <f>I93/$I$91</f>
        <v>0.25687605877368658</v>
      </c>
    </row>
    <row r="94" spans="2:15" x14ac:dyDescent="0.25">
      <c r="B94" s="272"/>
      <c r="C94" s="278"/>
      <c r="D94" s="4" t="s">
        <v>46</v>
      </c>
      <c r="E94" s="29">
        <v>37865</v>
      </c>
      <c r="F94" s="29">
        <v>12698</v>
      </c>
      <c r="G94" s="29">
        <v>28629</v>
      </c>
      <c r="H94" s="29">
        <v>39892</v>
      </c>
      <c r="I94" s="29">
        <v>35375</v>
      </c>
      <c r="J94" s="81">
        <f t="shared" si="27"/>
        <v>-0.11323072295197034</v>
      </c>
      <c r="K94" s="29">
        <f t="shared" si="28"/>
        <v>-4517</v>
      </c>
      <c r="L94" s="81">
        <f t="shared" si="29"/>
        <v>-6.5759936616928583E-2</v>
      </c>
      <c r="M94" s="29">
        <f t="shared" si="30"/>
        <v>-2490</v>
      </c>
      <c r="N94" s="75">
        <f t="shared" ref="N94:N101" si="33">I94/$I$91</f>
        <v>7.2983303689561317E-3</v>
      </c>
    </row>
    <row r="95" spans="2:15" x14ac:dyDescent="0.25">
      <c r="B95" s="272"/>
      <c r="C95" s="278"/>
      <c r="D95" s="4" t="s">
        <v>47</v>
      </c>
      <c r="E95" s="29">
        <v>120888</v>
      </c>
      <c r="F95" s="29">
        <v>40371</v>
      </c>
      <c r="G95" s="29">
        <v>138765</v>
      </c>
      <c r="H95" s="29">
        <v>159652</v>
      </c>
      <c r="I95" s="29">
        <v>203839</v>
      </c>
      <c r="J95" s="81">
        <f t="shared" si="27"/>
        <v>0.27677072632976718</v>
      </c>
      <c r="K95" s="29">
        <f t="shared" si="28"/>
        <v>44187</v>
      </c>
      <c r="L95" s="81">
        <f t="shared" si="29"/>
        <v>0.68618059691615385</v>
      </c>
      <c r="M95" s="29">
        <f t="shared" si="30"/>
        <v>82951</v>
      </c>
      <c r="N95" s="75">
        <f t="shared" si="33"/>
        <v>4.2054681670039541E-2</v>
      </c>
    </row>
    <row r="96" spans="2:15" x14ac:dyDescent="0.25">
      <c r="B96" s="272"/>
      <c r="C96" s="278"/>
      <c r="D96" s="4" t="s">
        <v>48</v>
      </c>
      <c r="E96" s="29">
        <v>708591</v>
      </c>
      <c r="F96" s="29">
        <v>232764</v>
      </c>
      <c r="G96" s="29">
        <v>604155</v>
      </c>
      <c r="H96" s="29">
        <v>699601</v>
      </c>
      <c r="I96" s="29">
        <v>804878</v>
      </c>
      <c r="J96" s="81">
        <f t="shared" si="27"/>
        <v>0.1504814887342929</v>
      </c>
      <c r="K96" s="29">
        <f t="shared" si="28"/>
        <v>105277</v>
      </c>
      <c r="L96" s="81">
        <f t="shared" si="29"/>
        <v>0.13588515801075651</v>
      </c>
      <c r="M96" s="29">
        <f t="shared" si="30"/>
        <v>96287</v>
      </c>
      <c r="N96" s="75">
        <f t="shared" si="33"/>
        <v>0.16605697669836531</v>
      </c>
    </row>
    <row r="97" spans="2:14" x14ac:dyDescent="0.25">
      <c r="B97" s="272"/>
      <c r="C97" s="278"/>
      <c r="D97" s="4" t="s">
        <v>49</v>
      </c>
      <c r="E97" s="29">
        <v>41336</v>
      </c>
      <c r="F97" s="29">
        <v>21851</v>
      </c>
      <c r="G97" s="29">
        <v>39143</v>
      </c>
      <c r="H97" s="29">
        <v>46340</v>
      </c>
      <c r="I97" s="29">
        <v>43855</v>
      </c>
      <c r="J97" s="81">
        <f t="shared" si="27"/>
        <v>-5.3625377643504502E-2</v>
      </c>
      <c r="K97" s="29">
        <f t="shared" si="28"/>
        <v>-2485</v>
      </c>
      <c r="L97" s="81">
        <f t="shared" si="29"/>
        <v>6.0939616798916241E-2</v>
      </c>
      <c r="M97" s="29">
        <f t="shared" si="30"/>
        <v>2519</v>
      </c>
      <c r="N97" s="75">
        <f t="shared" si="33"/>
        <v>9.0478665252458276E-3</v>
      </c>
    </row>
    <row r="98" spans="2:14" x14ac:dyDescent="0.25">
      <c r="B98" s="272"/>
      <c r="C98" s="278"/>
      <c r="D98" s="4" t="s">
        <v>50</v>
      </c>
      <c r="E98" s="29">
        <v>129126</v>
      </c>
      <c r="F98" s="29">
        <v>81129</v>
      </c>
      <c r="G98" s="29">
        <v>171217</v>
      </c>
      <c r="H98" s="29">
        <v>213329</v>
      </c>
      <c r="I98" s="29">
        <v>211792</v>
      </c>
      <c r="J98" s="81">
        <f t="shared" si="27"/>
        <v>-7.2048338481874863E-3</v>
      </c>
      <c r="K98" s="29">
        <f t="shared" si="28"/>
        <v>-1537</v>
      </c>
      <c r="L98" s="81">
        <f t="shared" si="29"/>
        <v>0.64019639731734901</v>
      </c>
      <c r="M98" s="29">
        <f t="shared" si="30"/>
        <v>82666</v>
      </c>
      <c r="N98" s="75">
        <f t="shared" si="33"/>
        <v>4.3695490756239068E-2</v>
      </c>
    </row>
    <row r="99" spans="2:14" x14ac:dyDescent="0.25">
      <c r="B99" s="272"/>
      <c r="C99" s="278"/>
      <c r="D99" s="4" t="s">
        <v>51</v>
      </c>
      <c r="E99" s="29">
        <v>165875</v>
      </c>
      <c r="F99" s="29">
        <v>106775</v>
      </c>
      <c r="G99" s="29">
        <v>165117</v>
      </c>
      <c r="H99" s="29">
        <v>182016</v>
      </c>
      <c r="I99" s="29">
        <v>189705</v>
      </c>
      <c r="J99" s="81">
        <f t="shared" si="27"/>
        <v>4.2243539029535926E-2</v>
      </c>
      <c r="K99" s="29">
        <f t="shared" si="28"/>
        <v>7689</v>
      </c>
      <c r="L99" s="81">
        <f t="shared" si="29"/>
        <v>0.1436623963828183</v>
      </c>
      <c r="M99" s="29">
        <f t="shared" si="30"/>
        <v>23830</v>
      </c>
      <c r="N99" s="75">
        <f t="shared" si="33"/>
        <v>3.9138650534072734E-2</v>
      </c>
    </row>
    <row r="100" spans="2:14" x14ac:dyDescent="0.25">
      <c r="B100" s="272"/>
      <c r="C100" s="278"/>
      <c r="D100" s="4" t="s">
        <v>52</v>
      </c>
      <c r="E100" s="29">
        <v>224428</v>
      </c>
      <c r="F100" s="29">
        <v>86363</v>
      </c>
      <c r="G100" s="29">
        <v>226073</v>
      </c>
      <c r="H100" s="29">
        <v>244622</v>
      </c>
      <c r="I100" s="29">
        <v>256066</v>
      </c>
      <c r="J100" s="31">
        <f t="shared" si="27"/>
        <v>4.6782382614809714E-2</v>
      </c>
      <c r="K100" s="29">
        <f t="shared" si="28"/>
        <v>11444</v>
      </c>
      <c r="L100" s="31">
        <f t="shared" si="29"/>
        <v>0.14097171475929926</v>
      </c>
      <c r="M100" s="29">
        <f t="shared" si="30"/>
        <v>31638</v>
      </c>
      <c r="N100" s="42">
        <f t="shared" si="33"/>
        <v>5.2829802523169489E-2</v>
      </c>
    </row>
    <row r="101" spans="2:14" x14ac:dyDescent="0.25">
      <c r="B101" s="272"/>
      <c r="C101" s="279"/>
      <c r="D101" s="32" t="s">
        <v>53</v>
      </c>
      <c r="E101" s="71">
        <v>109315</v>
      </c>
      <c r="F101" s="71">
        <v>46197</v>
      </c>
      <c r="G101" s="71">
        <v>92850</v>
      </c>
      <c r="H101" s="71">
        <v>105659</v>
      </c>
      <c r="I101" s="71">
        <v>108484</v>
      </c>
      <c r="J101" s="72">
        <f t="shared" si="27"/>
        <v>2.6736955678172247E-2</v>
      </c>
      <c r="K101" s="71">
        <f t="shared" si="28"/>
        <v>2825</v>
      </c>
      <c r="L101" s="72">
        <f t="shared" si="29"/>
        <v>-7.6018844623336745E-3</v>
      </c>
      <c r="M101" s="71">
        <f t="shared" si="30"/>
        <v>-831</v>
      </c>
      <c r="N101" s="55">
        <f t="shared" si="33"/>
        <v>2.2381684006949454E-2</v>
      </c>
    </row>
    <row r="102" spans="2:14" x14ac:dyDescent="0.25">
      <c r="B102" s="272"/>
      <c r="C102" s="274" t="s">
        <v>21</v>
      </c>
      <c r="D102" s="63" t="s">
        <v>43</v>
      </c>
      <c r="E102" s="64">
        <v>25578799</v>
      </c>
      <c r="F102" s="64">
        <v>7178852</v>
      </c>
      <c r="G102" s="64">
        <v>23015665</v>
      </c>
      <c r="H102" s="64">
        <v>25556749</v>
      </c>
      <c r="I102" s="64">
        <v>27044823</v>
      </c>
      <c r="J102" s="65">
        <f t="shared" si="27"/>
        <v>5.8226263442192838E-2</v>
      </c>
      <c r="K102" s="64">
        <f t="shared" si="28"/>
        <v>1488074</v>
      </c>
      <c r="L102" s="65">
        <f t="shared" si="29"/>
        <v>5.7314027918198951E-2</v>
      </c>
      <c r="M102" s="64">
        <f t="shared" si="30"/>
        <v>1466024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9847763</v>
      </c>
      <c r="F103" s="16">
        <v>3053438</v>
      </c>
      <c r="G103" s="16">
        <v>9333775</v>
      </c>
      <c r="H103" s="16">
        <v>10077442</v>
      </c>
      <c r="I103" s="16">
        <v>10350937</v>
      </c>
      <c r="J103" s="18">
        <f t="shared" si="27"/>
        <v>2.7139327619052578E-2</v>
      </c>
      <c r="K103" s="16">
        <f t="shared" si="28"/>
        <v>273495</v>
      </c>
      <c r="L103" s="18">
        <f t="shared" si="29"/>
        <v>5.1095258892806417E-2</v>
      </c>
      <c r="M103" s="16">
        <f t="shared" si="30"/>
        <v>503174</v>
      </c>
      <c r="N103" s="18">
        <f t="shared" si="34"/>
        <v>0.38273265829841074</v>
      </c>
    </row>
    <row r="104" spans="2:14" x14ac:dyDescent="0.25">
      <c r="B104" s="272"/>
      <c r="C104" s="275"/>
      <c r="D104" s="19" t="s">
        <v>45</v>
      </c>
      <c r="E104" s="20">
        <v>7573908</v>
      </c>
      <c r="F104" s="20">
        <v>1499277</v>
      </c>
      <c r="G104" s="20">
        <v>6487078</v>
      </c>
      <c r="H104" s="20">
        <v>7196338</v>
      </c>
      <c r="I104" s="20">
        <v>7492248</v>
      </c>
      <c r="J104" s="68">
        <f t="shared" si="27"/>
        <v>4.1119524958388665E-2</v>
      </c>
      <c r="K104" s="20">
        <f t="shared" si="28"/>
        <v>295910</v>
      </c>
      <c r="L104" s="68">
        <f t="shared" si="29"/>
        <v>-1.0781752300133562E-2</v>
      </c>
      <c r="M104" s="20">
        <f t="shared" si="30"/>
        <v>-81660</v>
      </c>
      <c r="N104" s="68">
        <f>I104/$I$102</f>
        <v>0.27703076481587624</v>
      </c>
    </row>
    <row r="105" spans="2:14" x14ac:dyDescent="0.25">
      <c r="B105" s="272"/>
      <c r="C105" s="275"/>
      <c r="D105" s="19" t="s">
        <v>46</v>
      </c>
      <c r="E105" s="20">
        <v>171426</v>
      </c>
      <c r="F105" s="20">
        <v>52951</v>
      </c>
      <c r="G105" s="20">
        <v>119118</v>
      </c>
      <c r="H105" s="20">
        <v>124202</v>
      </c>
      <c r="I105" s="20">
        <v>142297</v>
      </c>
      <c r="J105" s="68">
        <f t="shared" si="27"/>
        <v>0.14569008550586937</v>
      </c>
      <c r="K105" s="20">
        <f t="shared" si="28"/>
        <v>18095</v>
      </c>
      <c r="L105" s="68">
        <f t="shared" si="29"/>
        <v>-0.16992171549239909</v>
      </c>
      <c r="M105" s="20">
        <f t="shared" si="30"/>
        <v>-29129</v>
      </c>
      <c r="N105" s="68">
        <f t="shared" ref="N105:N112" si="35">I105/$I$102</f>
        <v>5.2615245439025429E-3</v>
      </c>
    </row>
    <row r="106" spans="2:14" x14ac:dyDescent="0.25">
      <c r="B106" s="272"/>
      <c r="C106" s="275"/>
      <c r="D106" s="19" t="s">
        <v>47</v>
      </c>
      <c r="E106" s="20">
        <v>630914</v>
      </c>
      <c r="F106" s="20">
        <v>206512</v>
      </c>
      <c r="G106" s="20">
        <v>728683</v>
      </c>
      <c r="H106" s="20">
        <v>789742</v>
      </c>
      <c r="I106" s="20">
        <v>1039569</v>
      </c>
      <c r="J106" s="68">
        <f t="shared" si="27"/>
        <v>0.31634001990523486</v>
      </c>
      <c r="K106" s="20">
        <f t="shared" si="28"/>
        <v>249827</v>
      </c>
      <c r="L106" s="68">
        <f t="shared" si="29"/>
        <v>0.64771902351192079</v>
      </c>
      <c r="M106" s="20">
        <f t="shared" si="30"/>
        <v>408655</v>
      </c>
      <c r="N106" s="68">
        <f t="shared" si="35"/>
        <v>3.8438742971251834E-2</v>
      </c>
    </row>
    <row r="107" spans="2:14" x14ac:dyDescent="0.25">
      <c r="B107" s="272"/>
      <c r="C107" s="275"/>
      <c r="D107" s="19" t="s">
        <v>48</v>
      </c>
      <c r="E107" s="20">
        <v>4147957</v>
      </c>
      <c r="F107" s="20">
        <v>1092978</v>
      </c>
      <c r="G107" s="20">
        <v>3164473</v>
      </c>
      <c r="H107" s="20">
        <v>3797412</v>
      </c>
      <c r="I107" s="20">
        <v>4309024</v>
      </c>
      <c r="J107" s="68">
        <f t="shared" si="27"/>
        <v>0.13472649267448467</v>
      </c>
      <c r="K107" s="20">
        <f t="shared" si="28"/>
        <v>511612</v>
      </c>
      <c r="L107" s="68">
        <f t="shared" si="29"/>
        <v>3.8830441106308511E-2</v>
      </c>
      <c r="M107" s="20">
        <f t="shared" si="30"/>
        <v>161067</v>
      </c>
      <c r="N107" s="68">
        <f t="shared" si="35"/>
        <v>0.1593289776753207</v>
      </c>
    </row>
    <row r="108" spans="2:14" x14ac:dyDescent="0.25">
      <c r="B108" s="272"/>
      <c r="C108" s="275"/>
      <c r="D108" s="19" t="s">
        <v>49</v>
      </c>
      <c r="E108" s="20">
        <v>98308</v>
      </c>
      <c r="F108" s="20">
        <v>49897</v>
      </c>
      <c r="G108" s="20">
        <v>100995</v>
      </c>
      <c r="H108" s="20">
        <v>112147</v>
      </c>
      <c r="I108" s="20">
        <v>111822</v>
      </c>
      <c r="J108" s="68">
        <f t="shared" si="27"/>
        <v>-2.8979821127627092E-3</v>
      </c>
      <c r="K108" s="20">
        <f t="shared" si="28"/>
        <v>-325</v>
      </c>
      <c r="L108" s="68">
        <f t="shared" si="29"/>
        <v>0.13746592342433983</v>
      </c>
      <c r="M108" s="20">
        <f t="shared" si="30"/>
        <v>13514</v>
      </c>
      <c r="N108" s="68">
        <f t="shared" si="35"/>
        <v>4.1346915082417068E-3</v>
      </c>
    </row>
    <row r="109" spans="2:14" x14ac:dyDescent="0.25">
      <c r="B109" s="272"/>
      <c r="C109" s="275"/>
      <c r="D109" s="19" t="s">
        <v>50</v>
      </c>
      <c r="E109" s="20">
        <v>795524</v>
      </c>
      <c r="F109" s="20">
        <v>455604</v>
      </c>
      <c r="G109" s="20">
        <v>960692</v>
      </c>
      <c r="H109" s="20">
        <v>1064225</v>
      </c>
      <c r="I109" s="20">
        <v>1119703</v>
      </c>
      <c r="J109" s="68">
        <f t="shared" si="27"/>
        <v>5.2129953722192202E-2</v>
      </c>
      <c r="K109" s="20">
        <f t="shared" si="28"/>
        <v>55478</v>
      </c>
      <c r="L109" s="68">
        <f t="shared" si="29"/>
        <v>0.40750373338830759</v>
      </c>
      <c r="M109" s="20">
        <f t="shared" si="30"/>
        <v>324179</v>
      </c>
      <c r="N109" s="68">
        <f t="shared" si="35"/>
        <v>4.1401749976326341E-2</v>
      </c>
    </row>
    <row r="110" spans="2:14" x14ac:dyDescent="0.25">
      <c r="B110" s="272"/>
      <c r="C110" s="275"/>
      <c r="D110" s="19" t="s">
        <v>51</v>
      </c>
      <c r="E110" s="20">
        <v>366728</v>
      </c>
      <c r="F110" s="20">
        <v>220493</v>
      </c>
      <c r="G110" s="20">
        <v>385149</v>
      </c>
      <c r="H110" s="20">
        <v>418024</v>
      </c>
      <c r="I110" s="20">
        <v>432765</v>
      </c>
      <c r="J110" s="68">
        <f t="shared" si="27"/>
        <v>3.5263525539203533E-2</v>
      </c>
      <c r="K110" s="20">
        <f t="shared" si="28"/>
        <v>14741</v>
      </c>
      <c r="L110" s="68">
        <f t="shared" si="29"/>
        <v>0.18007078815907152</v>
      </c>
      <c r="M110" s="20">
        <f t="shared" si="30"/>
        <v>66037</v>
      </c>
      <c r="N110" s="68">
        <f t="shared" si="35"/>
        <v>1.6001768619450754E-2</v>
      </c>
    </row>
    <row r="111" spans="2:14" x14ac:dyDescent="0.25">
      <c r="B111" s="272"/>
      <c r="C111" s="275"/>
      <c r="D111" s="19" t="s">
        <v>52</v>
      </c>
      <c r="E111" s="20">
        <v>1400493</v>
      </c>
      <c r="F111" s="20">
        <v>377103</v>
      </c>
      <c r="G111" s="20">
        <v>1289839</v>
      </c>
      <c r="H111" s="20">
        <v>1393117</v>
      </c>
      <c r="I111" s="20">
        <v>1487889</v>
      </c>
      <c r="J111" s="22">
        <f t="shared" si="27"/>
        <v>6.8028744175830269E-2</v>
      </c>
      <c r="K111" s="20">
        <f t="shared" si="28"/>
        <v>94772</v>
      </c>
      <c r="L111" s="22">
        <f t="shared" si="29"/>
        <v>6.2403739254676793E-2</v>
      </c>
      <c r="M111" s="20">
        <f t="shared" si="30"/>
        <v>87396</v>
      </c>
      <c r="N111" s="22">
        <f t="shared" si="35"/>
        <v>5.5015667878469753E-2</v>
      </c>
    </row>
    <row r="112" spans="2:14" x14ac:dyDescent="0.25">
      <c r="B112" s="272"/>
      <c r="C112" s="276"/>
      <c r="D112" s="23" t="s">
        <v>53</v>
      </c>
      <c r="E112" s="69">
        <v>545778</v>
      </c>
      <c r="F112" s="69">
        <v>170599</v>
      </c>
      <c r="G112" s="69">
        <v>445863</v>
      </c>
      <c r="H112" s="69">
        <v>584100</v>
      </c>
      <c r="I112" s="69">
        <v>558569</v>
      </c>
      <c r="J112" s="46">
        <f t="shared" si="27"/>
        <v>-4.3709981167608269E-2</v>
      </c>
      <c r="K112" s="69">
        <f t="shared" si="28"/>
        <v>-25531</v>
      </c>
      <c r="L112" s="46">
        <f t="shared" si="29"/>
        <v>2.3436268959173834E-2</v>
      </c>
      <c r="M112" s="69">
        <f t="shared" si="30"/>
        <v>12791</v>
      </c>
      <c r="N112" s="46">
        <f t="shared" si="35"/>
        <v>2.0653453712749386E-2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7.0643487996809569</v>
      </c>
      <c r="F113" s="73">
        <f t="shared" si="36"/>
        <v>5.4718152639277298</v>
      </c>
      <c r="G113" s="73">
        <f t="shared" si="36"/>
        <v>6.5908089293359122</v>
      </c>
      <c r="H113" s="73">
        <f t="shared" si="36"/>
        <v>6.6396118294691302</v>
      </c>
      <c r="I113" s="73">
        <f t="shared" si="36"/>
        <v>6.6033558305486499</v>
      </c>
      <c r="J113" s="65">
        <f t="shared" si="27"/>
        <v>-5.4605600224342243E-3</v>
      </c>
      <c r="K113" s="73">
        <f t="shared" ref="K113:K114" si="37">(I113-H113)</f>
        <v>-3.6255998920480259E-2</v>
      </c>
      <c r="L113" s="65">
        <f t="shared" si="29"/>
        <v>-6.525625817812486E-2</v>
      </c>
      <c r="M113" s="73">
        <f t="shared" ref="M113:M114" si="38">(I113-E113)</f>
        <v>-0.46099296913230692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7.4220231680019291</v>
      </c>
      <c r="F114" s="37">
        <f t="shared" si="36"/>
        <v>6.0396546438143464</v>
      </c>
      <c r="G114" s="37">
        <f t="shared" si="36"/>
        <v>7.1902140168643625</v>
      </c>
      <c r="H114" s="37">
        <f t="shared" si="36"/>
        <v>7.1978798006081179</v>
      </c>
      <c r="I114" s="37">
        <f t="shared" si="36"/>
        <v>7.1401382233219266</v>
      </c>
      <c r="J114" s="80">
        <f t="shared" si="27"/>
        <v>-8.0220257750501789E-3</v>
      </c>
      <c r="K114" s="37">
        <f t="shared" si="37"/>
        <v>-5.7741577286191337E-2</v>
      </c>
      <c r="L114" s="80">
        <f t="shared" si="29"/>
        <v>-3.7979529071705653E-2</v>
      </c>
      <c r="M114" s="37">
        <f t="shared" si="38"/>
        <v>-0.28188494468000247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7.7851662719557924</v>
      </c>
      <c r="F115" s="41">
        <f t="shared" si="36"/>
        <v>6.3658160665760866</v>
      </c>
      <c r="G115" s="41">
        <f t="shared" si="36"/>
        <v>7.0971256275689436</v>
      </c>
      <c r="H115" s="41">
        <f>H104/H82</f>
        <v>7.3820784765484353</v>
      </c>
      <c r="I115" s="41">
        <f>I104/I82</f>
        <v>7.250256198850952</v>
      </c>
      <c r="J115" s="81">
        <f t="shared" si="27"/>
        <v>-1.785706804882381E-2</v>
      </c>
      <c r="K115" s="41">
        <f>(I115-H115)</f>
        <v>-0.13182227769748334</v>
      </c>
      <c r="L115" s="81">
        <f t="shared" si="29"/>
        <v>-6.8708882305022367E-2</v>
      </c>
      <c r="M115" s="41">
        <f>(I115-E115)</f>
        <v>-0.5349100731048404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5.1355901737567402</v>
      </c>
      <c r="F116" s="41">
        <f t="shared" si="36"/>
        <v>4.6040344317885404</v>
      </c>
      <c r="G116" s="41">
        <f t="shared" si="36"/>
        <v>4.6437955635257886</v>
      </c>
      <c r="H116" s="41">
        <f t="shared" si="36"/>
        <v>3.3513761467889909</v>
      </c>
      <c r="I116" s="41">
        <f t="shared" si="36"/>
        <v>4.4419228968315903</v>
      </c>
      <c r="J116" s="81">
        <f t="shared" si="27"/>
        <v>0.32540267110496401</v>
      </c>
      <c r="K116" s="41">
        <f t="shared" ref="K116:K123" si="40">(I116-H116)</f>
        <v>1.0905467500425994</v>
      </c>
      <c r="L116" s="81">
        <f t="shared" si="29"/>
        <v>-0.13507060599769871</v>
      </c>
      <c r="M116" s="41">
        <f t="shared" ref="M116:M123" si="41">(I116-E116)</f>
        <v>-0.69366727692514996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6.0874943313939465</v>
      </c>
      <c r="F117" s="41">
        <f t="shared" si="36"/>
        <v>6.0411888602855139</v>
      </c>
      <c r="G117" s="41">
        <f t="shared" si="36"/>
        <v>6.1983923103096288</v>
      </c>
      <c r="H117" s="41">
        <f t="shared" si="36"/>
        <v>5.739612631272939</v>
      </c>
      <c r="I117" s="41">
        <f t="shared" si="36"/>
        <v>5.911445094593903</v>
      </c>
      <c r="J117" s="81">
        <f t="shared" si="27"/>
        <v>2.9937989610085314E-2</v>
      </c>
      <c r="K117" s="41">
        <f t="shared" si="40"/>
        <v>0.17183246332096402</v>
      </c>
      <c r="L117" s="81">
        <f t="shared" si="29"/>
        <v>-2.8919819422604798E-2</v>
      </c>
      <c r="M117" s="41">
        <f t="shared" si="41"/>
        <v>-0.17604923680004347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6.9596477187118815</v>
      </c>
      <c r="F118" s="41">
        <f t="shared" si="36"/>
        <v>5.1994329507019135</v>
      </c>
      <c r="G118" s="41">
        <f t="shared" si="36"/>
        <v>6.0482815432662722</v>
      </c>
      <c r="H118" s="41">
        <f t="shared" si="36"/>
        <v>6.3466955470986699</v>
      </c>
      <c r="I118" s="41">
        <f t="shared" si="36"/>
        <v>6.2332456238056873</v>
      </c>
      <c r="J118" s="81">
        <f t="shared" si="27"/>
        <v>-1.7875431781952278E-2</v>
      </c>
      <c r="K118" s="41">
        <f t="shared" si="40"/>
        <v>-0.11344992329298265</v>
      </c>
      <c r="L118" s="81">
        <f t="shared" si="29"/>
        <v>-0.10437339995718053</v>
      </c>
      <c r="M118" s="41">
        <f t="shared" si="41"/>
        <v>-0.72640209490619423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2.4936712071633309</v>
      </c>
      <c r="F119" s="41">
        <f t="shared" si="36"/>
        <v>2.3678166374033123</v>
      </c>
      <c r="G119" s="41">
        <f t="shared" si="36"/>
        <v>2.6963637334472446</v>
      </c>
      <c r="H119" s="41">
        <f t="shared" si="36"/>
        <v>2.5378940460295549</v>
      </c>
      <c r="I119" s="41">
        <f t="shared" si="36"/>
        <v>2.6766402566005216</v>
      </c>
      <c r="J119" s="81">
        <f t="shared" si="27"/>
        <v>5.4669819958808041E-2</v>
      </c>
      <c r="K119" s="41">
        <f t="shared" si="40"/>
        <v>0.1387462105709667</v>
      </c>
      <c r="L119" s="81">
        <f t="shared" si="29"/>
        <v>7.3373365707392724E-2</v>
      </c>
      <c r="M119" s="41">
        <f t="shared" si="41"/>
        <v>0.18296904943719072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7.4162285117649249</v>
      </c>
      <c r="F120" s="41">
        <f t="shared" si="36"/>
        <v>6.5223254548838279</v>
      </c>
      <c r="G120" s="41">
        <f t="shared" si="36"/>
        <v>6.575848426355634</v>
      </c>
      <c r="H120" s="41">
        <f t="shared" si="36"/>
        <v>5.6687920142329036</v>
      </c>
      <c r="I120" s="41">
        <f t="shared" si="36"/>
        <v>6.1740950070304104</v>
      </c>
      <c r="J120" s="81">
        <f t="shared" si="27"/>
        <v>8.9137684277147411E-2</v>
      </c>
      <c r="K120" s="41">
        <f t="shared" si="40"/>
        <v>0.50530299279750679</v>
      </c>
      <c r="L120" s="81">
        <f t="shared" si="29"/>
        <v>-0.16748856952884128</v>
      </c>
      <c r="M120" s="41">
        <f t="shared" si="41"/>
        <v>-1.2421335047345146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2.3045811600578143</v>
      </c>
      <c r="F121" s="41">
        <f t="shared" si="36"/>
        <v>2.1283313545497542</v>
      </c>
      <c r="G121" s="41">
        <f t="shared" si="36"/>
        <v>2.4379142059588692</v>
      </c>
      <c r="H121" s="41">
        <f t="shared" si="36"/>
        <v>2.3981366744687684</v>
      </c>
      <c r="I121" s="41">
        <f t="shared" si="36"/>
        <v>2.3801836981630182</v>
      </c>
      <c r="J121" s="81">
        <f t="shared" si="27"/>
        <v>-7.4862189869671081E-3</v>
      </c>
      <c r="K121" s="41">
        <f t="shared" si="40"/>
        <v>-1.7952976305750212E-2</v>
      </c>
      <c r="L121" s="81">
        <f t="shared" si="29"/>
        <v>3.2805326805373625E-2</v>
      </c>
      <c r="M121" s="41">
        <f t="shared" si="41"/>
        <v>7.5602538105203898E-2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7.4938358143467143</v>
      </c>
      <c r="F122" s="41">
        <f t="shared" si="36"/>
        <v>4.8605769230769234</v>
      </c>
      <c r="G122" s="41">
        <f t="shared" si="36"/>
        <v>6.7734395513217729</v>
      </c>
      <c r="H122" s="41">
        <f t="shared" si="36"/>
        <v>6.7878121985207418</v>
      </c>
      <c r="I122" s="41">
        <f t="shared" si="36"/>
        <v>6.958735548321922</v>
      </c>
      <c r="J122" s="31">
        <f t="shared" si="27"/>
        <v>2.5180919094731191E-2</v>
      </c>
      <c r="K122" s="41">
        <f t="shared" si="40"/>
        <v>0.17092334980118018</v>
      </c>
      <c r="L122" s="31">
        <f t="shared" si="29"/>
        <v>-7.1405389613735548E-2</v>
      </c>
      <c r="M122" s="41">
        <f t="shared" si="41"/>
        <v>-0.53510026602479233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5.7205836110936419</v>
      </c>
      <c r="F123" s="77">
        <f t="shared" si="36"/>
        <v>3.9786142400708973</v>
      </c>
      <c r="G123" s="77">
        <f t="shared" si="36"/>
        <v>5.4674915387256586</v>
      </c>
      <c r="H123" s="77">
        <f t="shared" si="36"/>
        <v>6.5059033192247719</v>
      </c>
      <c r="I123" s="77">
        <f t="shared" si="36"/>
        <v>5.9044724685785566</v>
      </c>
      <c r="J123" s="72">
        <f t="shared" si="27"/>
        <v>-9.244386538438143E-2</v>
      </c>
      <c r="K123" s="77">
        <f t="shared" si="40"/>
        <v>-0.60143085064621538</v>
      </c>
      <c r="L123" s="72">
        <f t="shared" si="29"/>
        <v>3.2145121894260553E-2</v>
      </c>
      <c r="M123" s="77">
        <f t="shared" si="41"/>
        <v>0.18388885748491468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0.71081258112862944</v>
      </c>
      <c r="F124" s="65">
        <v>0.3687953172560467</v>
      </c>
      <c r="G124" s="65">
        <v>0.68498858231579329</v>
      </c>
      <c r="H124" s="65">
        <v>0.74770237320670863</v>
      </c>
      <c r="I124" s="65">
        <v>0.77667613521817547</v>
      </c>
      <c r="J124" s="65">
        <f t="shared" si="27"/>
        <v>3.8750394608493277E-2</v>
      </c>
      <c r="K124" s="73">
        <f t="shared" ref="K124:K125" si="42">(I124-H124)*100</f>
        <v>2.8973762011466841</v>
      </c>
      <c r="L124" s="65">
        <f t="shared" si="29"/>
        <v>9.2659522127433114E-2</v>
      </c>
      <c r="M124" s="73">
        <f t="shared" ref="M124:M125" si="43">(I124-E124)*100</f>
        <v>6.5863554089546028</v>
      </c>
      <c r="N124" s="65"/>
    </row>
    <row r="125" spans="2:14" x14ac:dyDescent="0.25">
      <c r="B125" s="272"/>
      <c r="C125" s="281"/>
      <c r="D125" s="15" t="s">
        <v>44</v>
      </c>
      <c r="E125" s="18">
        <v>0.77660120284605005</v>
      </c>
      <c r="F125" s="18">
        <v>0.43335869530198978</v>
      </c>
      <c r="G125" s="18">
        <v>0.77661439051066494</v>
      </c>
      <c r="H125" s="18">
        <v>0.80803859299525338</v>
      </c>
      <c r="I125" s="18">
        <v>0.81492615902123866</v>
      </c>
      <c r="J125" s="18">
        <f t="shared" si="27"/>
        <v>8.5238082508587443E-3</v>
      </c>
      <c r="K125" s="44">
        <f t="shared" si="42"/>
        <v>0.68875660259852811</v>
      </c>
      <c r="L125" s="18">
        <f t="shared" si="29"/>
        <v>4.9349596723179401E-2</v>
      </c>
      <c r="M125" s="44">
        <f t="shared" si="43"/>
        <v>3.8324956175188607</v>
      </c>
      <c r="N125" s="18"/>
    </row>
    <row r="126" spans="2:14" x14ac:dyDescent="0.25">
      <c r="B126" s="272"/>
      <c r="C126" s="281"/>
      <c r="D126" s="19" t="s">
        <v>45</v>
      </c>
      <c r="E126" s="68">
        <v>0.67501302094009585</v>
      </c>
      <c r="F126" s="68">
        <v>0.27185977021123353</v>
      </c>
      <c r="G126" s="68">
        <v>0.62608418535382115</v>
      </c>
      <c r="H126" s="68">
        <v>0.70375449470776241</v>
      </c>
      <c r="I126" s="68">
        <v>0.72458016215087573</v>
      </c>
      <c r="J126" s="68">
        <f t="shared" si="27"/>
        <v>2.9592233654949895E-2</v>
      </c>
      <c r="K126" s="45">
        <f>(I126-H126)*100</f>
        <v>2.0825667443113316</v>
      </c>
      <c r="L126" s="68">
        <f t="shared" si="29"/>
        <v>7.3431385281645944E-2</v>
      </c>
      <c r="M126" s="45">
        <f>(I126-E126)*100</f>
        <v>4.9567141210779875</v>
      </c>
      <c r="N126" s="68"/>
    </row>
    <row r="127" spans="2:14" x14ac:dyDescent="0.25">
      <c r="B127" s="272"/>
      <c r="C127" s="281"/>
      <c r="D127" s="19" t="s">
        <v>46</v>
      </c>
      <c r="E127" s="68">
        <v>0.55717308423608336</v>
      </c>
      <c r="F127" s="68">
        <v>0.3103337123298911</v>
      </c>
      <c r="G127" s="68">
        <v>0.51891058313076666</v>
      </c>
      <c r="H127" s="68">
        <v>0.50828091685525689</v>
      </c>
      <c r="I127" s="68">
        <v>0.57953147781606107</v>
      </c>
      <c r="J127" s="68">
        <f t="shared" si="27"/>
        <v>0.14017949247757056</v>
      </c>
      <c r="K127" s="45">
        <f t="shared" ref="K127:K134" si="44">(I127-H127)*100</f>
        <v>7.1250560960804172</v>
      </c>
      <c r="L127" s="68">
        <f t="shared" si="29"/>
        <v>4.0128272905774587E-2</v>
      </c>
      <c r="M127" s="45">
        <f t="shared" ref="M127:M134" si="45">(I127-E127)*100</f>
        <v>2.2358393579977709</v>
      </c>
      <c r="N127" s="68"/>
    </row>
    <row r="128" spans="2:14" x14ac:dyDescent="0.25">
      <c r="B128" s="272"/>
      <c r="C128" s="281"/>
      <c r="D128" s="19" t="s">
        <v>47</v>
      </c>
      <c r="E128" s="68">
        <v>0.56782316782316777</v>
      </c>
      <c r="F128" s="68">
        <v>0.19585661662892023</v>
      </c>
      <c r="G128" s="68">
        <v>0.58508735163711056</v>
      </c>
      <c r="H128" s="68">
        <v>0.65720481863543012</v>
      </c>
      <c r="I128" s="68">
        <v>0.86969496187650897</v>
      </c>
      <c r="J128" s="68">
        <f t="shared" si="27"/>
        <v>0.32332407982381683</v>
      </c>
      <c r="K128" s="45">
        <f t="shared" si="44"/>
        <v>21.249014324107883</v>
      </c>
      <c r="L128" s="68">
        <f t="shared" si="29"/>
        <v>0.53162993544382897</v>
      </c>
      <c r="M128" s="45">
        <f t="shared" si="45"/>
        <v>30.18717940533412</v>
      </c>
      <c r="N128" s="68"/>
    </row>
    <row r="129" spans="2:14" x14ac:dyDescent="0.25">
      <c r="B129" s="272"/>
      <c r="C129" s="281"/>
      <c r="D129" s="19" t="s">
        <v>48</v>
      </c>
      <c r="E129" s="68">
        <v>0.71329223892855109</v>
      </c>
      <c r="F129" s="68">
        <v>0.43434260744334358</v>
      </c>
      <c r="G129" s="68">
        <v>0.63168429289481354</v>
      </c>
      <c r="H129" s="68">
        <v>0.72699057407837087</v>
      </c>
      <c r="I129" s="68">
        <v>0.78514425692677769</v>
      </c>
      <c r="J129" s="68">
        <f t="shared" si="27"/>
        <v>7.9992347799185959E-2</v>
      </c>
      <c r="K129" s="45">
        <f t="shared" si="44"/>
        <v>5.8153682848406829</v>
      </c>
      <c r="L129" s="68">
        <f t="shared" si="29"/>
        <v>0.1007329311561791</v>
      </c>
      <c r="M129" s="45">
        <f t="shared" si="45"/>
        <v>7.1852017998226607</v>
      </c>
      <c r="N129" s="68"/>
    </row>
    <row r="130" spans="2:14" x14ac:dyDescent="0.25">
      <c r="B130" s="272"/>
      <c r="C130" s="281"/>
      <c r="D130" s="19" t="s">
        <v>49</v>
      </c>
      <c r="E130" s="68">
        <v>0.52090332015726504</v>
      </c>
      <c r="F130" s="68">
        <v>0.36499762261804614</v>
      </c>
      <c r="G130" s="68">
        <v>0.56873278935009208</v>
      </c>
      <c r="H130" s="68">
        <v>0.62226451526988635</v>
      </c>
      <c r="I130" s="68">
        <v>0.60640340126462833</v>
      </c>
      <c r="J130" s="68">
        <f t="shared" si="27"/>
        <v>-2.5489343544487397E-2</v>
      </c>
      <c r="K130" s="45">
        <f t="shared" si="44"/>
        <v>-1.5861114005258026</v>
      </c>
      <c r="L130" s="68">
        <f t="shared" si="29"/>
        <v>0.16413809971790938</v>
      </c>
      <c r="M130" s="45">
        <f t="shared" si="45"/>
        <v>8.5500081107363286</v>
      </c>
      <c r="N130" s="68"/>
    </row>
    <row r="131" spans="2:14" x14ac:dyDescent="0.25">
      <c r="B131" s="272"/>
      <c r="C131" s="281"/>
      <c r="D131" s="19" t="s">
        <v>50</v>
      </c>
      <c r="E131" s="68">
        <v>0.70711170250117106</v>
      </c>
      <c r="F131" s="68">
        <v>0.66839387359896718</v>
      </c>
      <c r="G131" s="68">
        <v>0.79976956587976633</v>
      </c>
      <c r="H131" s="68">
        <v>0.81366313363808662</v>
      </c>
      <c r="I131" s="68">
        <v>0.8518881174213202</v>
      </c>
      <c r="J131" s="68">
        <f t="shared" si="27"/>
        <v>4.69788813121228E-2</v>
      </c>
      <c r="K131" s="45">
        <f t="shared" si="44"/>
        <v>3.8224983783233579</v>
      </c>
      <c r="L131" s="68">
        <f t="shared" si="29"/>
        <v>0.20474334452117104</v>
      </c>
      <c r="M131" s="45">
        <f t="shared" si="45"/>
        <v>14.477641492014914</v>
      </c>
      <c r="N131" s="68"/>
    </row>
    <row r="132" spans="2:14" x14ac:dyDescent="0.25">
      <c r="B132" s="272"/>
      <c r="C132" s="281"/>
      <c r="D132" s="19" t="s">
        <v>51</v>
      </c>
      <c r="E132" s="68">
        <v>0.50079681655739738</v>
      </c>
      <c r="F132" s="68">
        <v>0.36710470891251973</v>
      </c>
      <c r="G132" s="68">
        <v>0.53640054315657537</v>
      </c>
      <c r="H132" s="68">
        <v>0.55102850551985505</v>
      </c>
      <c r="I132" s="68">
        <v>0.57920398516004346</v>
      </c>
      <c r="J132" s="68">
        <f t="shared" si="27"/>
        <v>5.113252646268629E-2</v>
      </c>
      <c r="K132" s="45">
        <f t="shared" si="44"/>
        <v>2.8175479640188406</v>
      </c>
      <c r="L132" s="68">
        <f t="shared" si="29"/>
        <v>0.15656483030710255</v>
      </c>
      <c r="M132" s="45">
        <f t="shared" si="45"/>
        <v>7.8407168602646067</v>
      </c>
      <c r="N132" s="68"/>
    </row>
    <row r="133" spans="2:14" x14ac:dyDescent="0.25">
      <c r="B133" s="272"/>
      <c r="C133" s="281"/>
      <c r="D133" s="19" t="s">
        <v>52</v>
      </c>
      <c r="E133" s="68">
        <v>0.7445589243847589</v>
      </c>
      <c r="F133" s="68">
        <v>0.37046791956066843</v>
      </c>
      <c r="G133" s="68">
        <v>0.73677340932757318</v>
      </c>
      <c r="H133" s="68">
        <v>0.80543894470342625</v>
      </c>
      <c r="I133" s="68">
        <v>0.84649287994037692</v>
      </c>
      <c r="J133" s="68">
        <f t="shared" si="27"/>
        <v>5.0970884269902372E-2</v>
      </c>
      <c r="K133" s="45">
        <f t="shared" si="44"/>
        <v>4.1053935236950672</v>
      </c>
      <c r="L133" s="68">
        <f t="shared" si="29"/>
        <v>0.13690515581402463</v>
      </c>
      <c r="M133" s="45">
        <f t="shared" si="45"/>
        <v>10.193395555561802</v>
      </c>
      <c r="N133" s="22"/>
    </row>
    <row r="134" spans="2:14" x14ac:dyDescent="0.25">
      <c r="B134" s="272"/>
      <c r="C134" s="282"/>
      <c r="D134" s="23" t="s">
        <v>53</v>
      </c>
      <c r="E134" s="68">
        <v>0.59112561004932385</v>
      </c>
      <c r="F134" s="68">
        <v>0.23482344779552347</v>
      </c>
      <c r="G134" s="68">
        <v>0.5020182606140241</v>
      </c>
      <c r="H134" s="68">
        <v>0.69757276683561598</v>
      </c>
      <c r="I134" s="68">
        <v>0.65969651803577634</v>
      </c>
      <c r="J134" s="68">
        <f t="shared" si="27"/>
        <v>-5.4297201095818037E-2</v>
      </c>
      <c r="K134" s="45">
        <f t="shared" si="44"/>
        <v>-3.787624879983964</v>
      </c>
      <c r="L134" s="68">
        <f t="shared" si="29"/>
        <v>0.11600057047220624</v>
      </c>
      <c r="M134" s="45">
        <f t="shared" si="45"/>
        <v>6.857090798645249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131823.44444444444</v>
      </c>
      <c r="F135" s="64">
        <v>108506</v>
      </c>
      <c r="G135" s="64">
        <v>124412</v>
      </c>
      <c r="H135" s="64">
        <v>380751</v>
      </c>
      <c r="I135" s="64">
        <v>127349</v>
      </c>
      <c r="J135" s="65">
        <f t="shared" si="27"/>
        <v>-0.66553206688885913</v>
      </c>
      <c r="K135" s="64">
        <f t="shared" ref="K135:K136" si="46">I135-H135</f>
        <v>-253402</v>
      </c>
      <c r="L135" s="65">
        <f t="shared" si="29"/>
        <v>-3.3942706195407735E-2</v>
      </c>
      <c r="M135" s="64">
        <f t="shared" ref="M135:M136" si="47">I135-E135</f>
        <v>-4474.444444444438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46450</v>
      </c>
      <c r="F136" s="27">
        <v>25728.333333333332</v>
      </c>
      <c r="G136" s="27">
        <v>44020.777777777781</v>
      </c>
      <c r="H136" s="27">
        <v>45688.888888888891</v>
      </c>
      <c r="I136" s="27">
        <v>46356.222222222219</v>
      </c>
      <c r="J136" s="36">
        <f t="shared" si="27"/>
        <v>1.460603112840464E-2</v>
      </c>
      <c r="K136" s="27">
        <f t="shared" si="46"/>
        <v>667.33333333332848</v>
      </c>
      <c r="L136" s="36">
        <f t="shared" si="29"/>
        <v>-2.0188972610932776E-3</v>
      </c>
      <c r="M136" s="27">
        <f t="shared" si="47"/>
        <v>-93.777777777781012</v>
      </c>
      <c r="N136" s="38">
        <f t="shared" ref="N136:N145" si="48">I136/$I$135</f>
        <v>0.36400931473527254</v>
      </c>
    </row>
    <row r="137" spans="2:14" x14ac:dyDescent="0.25">
      <c r="B137" s="272"/>
      <c r="C137" s="278"/>
      <c r="D137" s="4" t="s">
        <v>45</v>
      </c>
      <c r="E137" s="29">
        <v>41105</v>
      </c>
      <c r="F137" s="29">
        <v>20162</v>
      </c>
      <c r="G137" s="29">
        <v>37935.555555555555</v>
      </c>
      <c r="H137" s="29">
        <v>37454.444444444445</v>
      </c>
      <c r="I137" s="29">
        <v>37738.555555555555</v>
      </c>
      <c r="J137" s="74">
        <f>I137/H137-1</f>
        <v>7.5855112877865061E-3</v>
      </c>
      <c r="K137" s="29">
        <f>I137-H137</f>
        <v>284.11111111110949</v>
      </c>
      <c r="L137" s="74">
        <f>I137/E137-1</f>
        <v>-8.1898660611712581E-2</v>
      </c>
      <c r="M137" s="29">
        <f>I137-E137</f>
        <v>-3366.4444444444453</v>
      </c>
      <c r="N137" s="75">
        <f t="shared" si="48"/>
        <v>0.29633963011531739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624.22222222222217</v>
      </c>
      <c r="G138" s="29">
        <v>840.66666666666663</v>
      </c>
      <c r="H138" s="29">
        <v>895.44444444444446</v>
      </c>
      <c r="I138" s="29">
        <v>895.88888888888891</v>
      </c>
      <c r="J138" s="74">
        <f t="shared" ref="J138:J145" si="49">I138/H138-1</f>
        <v>4.963394962154144E-4</v>
      </c>
      <c r="K138" s="29">
        <f t="shared" ref="K138:K145" si="50">I138-H138</f>
        <v>0.44444444444445708</v>
      </c>
      <c r="L138" s="74">
        <f t="shared" ref="L138:L145" si="51">I138/E138-1</f>
        <v>-0.20506753426008084</v>
      </c>
      <c r="M138" s="29">
        <f t="shared" ref="M138:M145" si="52">I138-E138</f>
        <v>-231.11111111111109</v>
      </c>
      <c r="N138" s="75">
        <f t="shared" si="48"/>
        <v>7.0349110624260015E-3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3860</v>
      </c>
      <c r="G139" s="29">
        <v>4562</v>
      </c>
      <c r="H139" s="29">
        <v>4403.1111111111113</v>
      </c>
      <c r="I139" s="29">
        <v>4363.333333333333</v>
      </c>
      <c r="J139" s="74">
        <f t="shared" si="49"/>
        <v>-9.0340163520744587E-3</v>
      </c>
      <c r="K139" s="29">
        <f t="shared" si="50"/>
        <v>-39.777777777778283</v>
      </c>
      <c r="L139" s="74">
        <f t="shared" si="51"/>
        <v>7.2072072072072002E-2</v>
      </c>
      <c r="M139" s="29">
        <f t="shared" si="52"/>
        <v>293.33333333333303</v>
      </c>
      <c r="N139" s="75">
        <f t="shared" si="48"/>
        <v>3.4262800126685984E-2</v>
      </c>
    </row>
    <row r="140" spans="2:14" x14ac:dyDescent="0.25">
      <c r="B140" s="272"/>
      <c r="C140" s="278"/>
      <c r="D140" s="4" t="s">
        <v>48</v>
      </c>
      <c r="E140" s="29">
        <v>21303.222222222223</v>
      </c>
      <c r="F140" s="29">
        <v>9187.7777777777774</v>
      </c>
      <c r="G140" s="29">
        <v>18350.777777777777</v>
      </c>
      <c r="H140" s="29">
        <v>19134.444444444445</v>
      </c>
      <c r="I140" s="29">
        <v>20029.333333333332</v>
      </c>
      <c r="J140" s="74">
        <f t="shared" si="49"/>
        <v>4.6768480343766239E-2</v>
      </c>
      <c r="K140" s="29">
        <f t="shared" si="50"/>
        <v>894.88888888888687</v>
      </c>
      <c r="L140" s="74">
        <f t="shared" si="51"/>
        <v>-5.9797943973003642E-2</v>
      </c>
      <c r="M140" s="29">
        <f t="shared" si="52"/>
        <v>-1273.8888888888905</v>
      </c>
      <c r="N140" s="75">
        <f t="shared" si="48"/>
        <v>0.15727907822859491</v>
      </c>
    </row>
    <row r="141" spans="2:14" x14ac:dyDescent="0.25">
      <c r="B141" s="272"/>
      <c r="C141" s="278"/>
      <c r="D141" s="4" t="s">
        <v>49</v>
      </c>
      <c r="E141" s="29">
        <v>691.77777777777783</v>
      </c>
      <c r="F141" s="29">
        <v>500.55555555555554</v>
      </c>
      <c r="G141" s="29">
        <v>650.33333333333337</v>
      </c>
      <c r="H141" s="29">
        <v>660.22222222222217</v>
      </c>
      <c r="I141" s="29">
        <v>673</v>
      </c>
      <c r="J141" s="74">
        <f t="shared" si="49"/>
        <v>1.9353752945136415E-2</v>
      </c>
      <c r="K141" s="29">
        <f t="shared" si="50"/>
        <v>12.777777777777828</v>
      </c>
      <c r="L141" s="74">
        <f t="shared" si="51"/>
        <v>-2.7144233858014899E-2</v>
      </c>
      <c r="M141" s="29">
        <f t="shared" si="52"/>
        <v>-18.777777777777828</v>
      </c>
      <c r="N141" s="75">
        <f t="shared" si="48"/>
        <v>5.2846901035736443E-3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2487.3333333333335</v>
      </c>
      <c r="G142" s="29">
        <v>4398.7777777777774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3.7668140307344382E-2</v>
      </c>
    </row>
    <row r="143" spans="2:14" x14ac:dyDescent="0.25">
      <c r="B143" s="272"/>
      <c r="C143" s="278"/>
      <c r="D143" s="4" t="s">
        <v>51</v>
      </c>
      <c r="E143" s="29">
        <v>2683.4444444444443</v>
      </c>
      <c r="F143" s="29">
        <v>2196.5555555555557</v>
      </c>
      <c r="G143" s="29">
        <v>2629.6666666666665</v>
      </c>
      <c r="H143" s="29">
        <v>2779.4444444444443</v>
      </c>
      <c r="I143" s="29">
        <v>2726.7777777777778</v>
      </c>
      <c r="J143" s="74">
        <f t="shared" si="49"/>
        <v>-1.8948630821506995E-2</v>
      </c>
      <c r="K143" s="29">
        <f t="shared" si="50"/>
        <v>-52.666666666666515</v>
      </c>
      <c r="L143" s="74">
        <f t="shared" si="51"/>
        <v>1.6148399652188283E-2</v>
      </c>
      <c r="M143" s="29">
        <f t="shared" si="52"/>
        <v>43.333333333333485</v>
      </c>
      <c r="N143" s="75">
        <f t="shared" si="48"/>
        <v>2.1411850723427571E-2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3719.3333333333335</v>
      </c>
      <c r="G144" s="29">
        <v>6412.666666666667</v>
      </c>
      <c r="H144" s="29">
        <v>6335.666666666667</v>
      </c>
      <c r="I144" s="29">
        <v>6415</v>
      </c>
      <c r="J144" s="40">
        <f t="shared" si="49"/>
        <v>1.252170253064655E-2</v>
      </c>
      <c r="K144" s="29">
        <f t="shared" si="50"/>
        <v>79.33333333333303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5.0373383379531837E-2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2661.4444444444443</v>
      </c>
      <c r="G145" s="71">
        <v>3255.4444444444443</v>
      </c>
      <c r="H145" s="71">
        <v>3067.2222222222222</v>
      </c>
      <c r="I145" s="71">
        <v>3090.4444444444443</v>
      </c>
      <c r="J145" s="61">
        <f t="shared" si="49"/>
        <v>7.5710921934430964E-3</v>
      </c>
      <c r="K145" s="71">
        <f t="shared" si="50"/>
        <v>23.222222222222172</v>
      </c>
      <c r="L145" s="61">
        <f t="shared" si="51"/>
        <v>-8.6208029436888101E-2</v>
      </c>
      <c r="M145" s="71">
        <f t="shared" si="52"/>
        <v>-291.55555555555566</v>
      </c>
      <c r="N145" s="55">
        <f t="shared" si="48"/>
        <v>2.4267520313818281E-2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422E4-A3AE-4645-9A34-B4E51D85A778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236</v>
      </c>
      <c r="E1" t="s">
        <v>236</v>
      </c>
      <c r="G1" t="s">
        <v>236</v>
      </c>
    </row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">
        <v>323</v>
      </c>
      <c r="O8" s="112" t="s">
        <v>324</v>
      </c>
    </row>
    <row r="9" spans="1:16" x14ac:dyDescent="0.25">
      <c r="A9" s="1" t="s">
        <v>70</v>
      </c>
      <c r="B9" s="114" t="s">
        <v>71</v>
      </c>
      <c r="C9" s="184">
        <v>7.9195542046605878</v>
      </c>
      <c r="D9" s="185">
        <v>-0.89372578009696202</v>
      </c>
      <c r="E9" s="184">
        <v>7.5032095478103749</v>
      </c>
      <c r="F9" s="185">
        <f t="shared" ref="F9:J21" si="0">IFERROR(E9-C9,"-")</f>
        <v>-0.41634465685021294</v>
      </c>
      <c r="G9" s="184">
        <v>4.2534147517274628</v>
      </c>
      <c r="H9" s="185">
        <f t="shared" si="0"/>
        <v>-3.2497947960829121</v>
      </c>
      <c r="I9" s="184">
        <v>7.3644056930375692</v>
      </c>
      <c r="J9" s="185">
        <f t="shared" si="0"/>
        <v>3.1109909413101065</v>
      </c>
      <c r="K9" s="184">
        <v>7.2885726989773234</v>
      </c>
      <c r="L9" s="185">
        <f t="shared" ref="L9:L21" si="1">IFERROR(K9-I9,"-")</f>
        <v>-7.5832994060245795E-2</v>
      </c>
      <c r="M9" s="184">
        <v>7.65598233995585</v>
      </c>
      <c r="N9" s="185">
        <v>0.36740964097852657</v>
      </c>
      <c r="O9" s="185">
        <v>-0.26357186470473781</v>
      </c>
    </row>
    <row r="10" spans="1:16" x14ac:dyDescent="0.25">
      <c r="A10" s="1" t="s">
        <v>72</v>
      </c>
      <c r="B10" s="114" t="s">
        <v>73</v>
      </c>
      <c r="C10" s="184">
        <v>7.5339957342766475</v>
      </c>
      <c r="D10" s="185">
        <v>-0.41846203759657286</v>
      </c>
      <c r="E10" s="184">
        <v>7.7170021872070702</v>
      </c>
      <c r="F10" s="185">
        <f t="shared" si="0"/>
        <v>0.18300645293042272</v>
      </c>
      <c r="G10" s="184">
        <v>3.6048685491723464</v>
      </c>
      <c r="H10" s="185">
        <f t="shared" si="0"/>
        <v>-4.1121336380347238</v>
      </c>
      <c r="I10" s="184">
        <v>6.5212775777716239</v>
      </c>
      <c r="J10" s="185">
        <f t="shared" si="0"/>
        <v>2.9164090285992774</v>
      </c>
      <c r="K10" s="184">
        <v>6.7735424066533829</v>
      </c>
      <c r="L10" s="185">
        <f t="shared" si="1"/>
        <v>0.25226482888175905</v>
      </c>
      <c r="M10" s="184">
        <v>6.9712386605911121</v>
      </c>
      <c r="N10" s="185">
        <v>0.19769625393772916</v>
      </c>
      <c r="O10" s="185">
        <v>-0.5627570736855354</v>
      </c>
    </row>
    <row r="11" spans="1:16" x14ac:dyDescent="0.25">
      <c r="A11" s="1" t="s">
        <v>74</v>
      </c>
      <c r="B11" s="114" t="s">
        <v>75</v>
      </c>
      <c r="C11" s="184">
        <v>7.0478314294816364</v>
      </c>
      <c r="D11" s="185">
        <v>-0.34834241123368859</v>
      </c>
      <c r="E11" s="184">
        <v>9.2506486181613088</v>
      </c>
      <c r="F11" s="185">
        <f t="shared" si="0"/>
        <v>2.2028171886796724</v>
      </c>
      <c r="G11" s="184">
        <v>4.0907075558839834</v>
      </c>
      <c r="H11" s="185">
        <f t="shared" si="0"/>
        <v>-5.1599410622773254</v>
      </c>
      <c r="I11" s="184">
        <v>6.6980792586928164</v>
      </c>
      <c r="J11" s="185">
        <f t="shared" si="0"/>
        <v>2.607371702808833</v>
      </c>
      <c r="K11" s="184">
        <v>6.7377011388261332</v>
      </c>
      <c r="L11" s="185">
        <f t="shared" si="1"/>
        <v>3.96218801333168E-2</v>
      </c>
      <c r="M11" s="184">
        <v>6.4654920309986839</v>
      </c>
      <c r="N11" s="185">
        <v>-0.27220910782744934</v>
      </c>
      <c r="O11" s="185">
        <v>-0.58233939848295257</v>
      </c>
    </row>
    <row r="12" spans="1:16" x14ac:dyDescent="0.25">
      <c r="A12" s="1" t="s">
        <v>76</v>
      </c>
      <c r="B12" s="114" t="s">
        <v>77</v>
      </c>
      <c r="C12" s="184">
        <v>7.060589492519509</v>
      </c>
      <c r="D12" s="185">
        <v>-0.82799498236633617</v>
      </c>
      <c r="E12" s="184" t="s">
        <v>236</v>
      </c>
      <c r="F12" s="185" t="str">
        <f t="shared" si="0"/>
        <v>-</v>
      </c>
      <c r="G12" s="184">
        <v>3.4268915364381867</v>
      </c>
      <c r="H12" s="185" t="str">
        <f t="shared" si="0"/>
        <v>-</v>
      </c>
      <c r="I12" s="184">
        <v>6.3827739181384446</v>
      </c>
      <c r="J12" s="185">
        <f t="shared" si="0"/>
        <v>2.955882381700258</v>
      </c>
      <c r="K12" s="184">
        <v>6.1673905637881115</v>
      </c>
      <c r="L12" s="185">
        <f t="shared" si="1"/>
        <v>-0.21538335435033318</v>
      </c>
      <c r="M12" s="184">
        <v>6.965188020716055</v>
      </c>
      <c r="N12" s="185">
        <v>0.79779745692794357</v>
      </c>
      <c r="O12" s="185">
        <v>-9.540147180345393E-2</v>
      </c>
    </row>
    <row r="13" spans="1:16" x14ac:dyDescent="0.25">
      <c r="A13" s="1" t="s">
        <v>78</v>
      </c>
      <c r="B13" s="114" t="s">
        <v>79</v>
      </c>
      <c r="C13" s="184">
        <v>8.7339009392526528</v>
      </c>
      <c r="D13" s="185">
        <v>1.2489500656475307</v>
      </c>
      <c r="E13" s="184" t="s">
        <v>236</v>
      </c>
      <c r="F13" s="185" t="str">
        <f t="shared" si="0"/>
        <v>-</v>
      </c>
      <c r="G13" s="184">
        <v>3.5315843470614099</v>
      </c>
      <c r="H13" s="185" t="str">
        <f t="shared" si="0"/>
        <v>-</v>
      </c>
      <c r="I13" s="184">
        <v>6.2174707421855713</v>
      </c>
      <c r="J13" s="185">
        <f t="shared" si="0"/>
        <v>2.6858863951241614</v>
      </c>
      <c r="K13" s="184">
        <v>6.5183552234649831</v>
      </c>
      <c r="L13" s="185">
        <f t="shared" si="1"/>
        <v>0.30088448127941181</v>
      </c>
      <c r="M13" s="184">
        <v>6.820077615250117</v>
      </c>
      <c r="N13" s="185">
        <v>0.30172239178513394</v>
      </c>
      <c r="O13" s="185">
        <v>-1.9138233240025357</v>
      </c>
    </row>
    <row r="14" spans="1:16" x14ac:dyDescent="0.25">
      <c r="A14" s="1" t="s">
        <v>80</v>
      </c>
      <c r="B14" s="114" t="s">
        <v>81</v>
      </c>
      <c r="C14" s="184">
        <v>7.5460757920894599</v>
      </c>
      <c r="D14" s="185">
        <v>0.60431944607779453</v>
      </c>
      <c r="E14" s="184" t="s">
        <v>236</v>
      </c>
      <c r="F14" s="185" t="str">
        <f t="shared" si="0"/>
        <v>-</v>
      </c>
      <c r="G14" s="184">
        <v>4.9431877958968959</v>
      </c>
      <c r="H14" s="185" t="str">
        <f t="shared" si="0"/>
        <v>-</v>
      </c>
      <c r="I14" s="184">
        <v>7.000953086942709</v>
      </c>
      <c r="J14" s="185">
        <f t="shared" si="0"/>
        <v>2.0577652910458131</v>
      </c>
      <c r="K14" s="184">
        <v>6.7547590790410634</v>
      </c>
      <c r="L14" s="185">
        <f t="shared" si="1"/>
        <v>-0.24619400790164558</v>
      </c>
      <c r="M14" s="184">
        <v>6.8785517271573049</v>
      </c>
      <c r="N14" s="185">
        <v>0.12379264811624147</v>
      </c>
      <c r="O14" s="185">
        <v>-0.66752406493215499</v>
      </c>
    </row>
    <row r="15" spans="1:16" x14ac:dyDescent="0.25">
      <c r="A15" s="1" t="s">
        <v>82</v>
      </c>
      <c r="B15" s="114" t="s">
        <v>83</v>
      </c>
      <c r="C15" s="184">
        <v>7.2991793386434951</v>
      </c>
      <c r="D15" s="185">
        <v>-0.44412629385881353</v>
      </c>
      <c r="E15" s="184" t="s">
        <v>236</v>
      </c>
      <c r="F15" s="185" t="str">
        <f t="shared" si="0"/>
        <v>-</v>
      </c>
      <c r="G15" s="184">
        <v>5.9776886192386733</v>
      </c>
      <c r="H15" s="185" t="str">
        <f t="shared" si="0"/>
        <v>-</v>
      </c>
      <c r="I15" s="184">
        <v>6.9023408766388297</v>
      </c>
      <c r="J15" s="185">
        <f t="shared" si="0"/>
        <v>0.92465225740015633</v>
      </c>
      <c r="K15" s="184">
        <v>6.8557834898665346</v>
      </c>
      <c r="L15" s="185">
        <f t="shared" si="1"/>
        <v>-4.655738677229504E-2</v>
      </c>
      <c r="M15" s="184">
        <v>6.9805567830313739</v>
      </c>
      <c r="N15" s="185">
        <v>0.12477329316483932</v>
      </c>
      <c r="O15" s="185">
        <v>-0.31862255561212116</v>
      </c>
    </row>
    <row r="16" spans="1:16" x14ac:dyDescent="0.25">
      <c r="A16" s="1" t="s">
        <v>84</v>
      </c>
      <c r="B16" s="114" t="s">
        <v>85</v>
      </c>
      <c r="C16" s="184">
        <v>7.3596665182726939</v>
      </c>
      <c r="D16" s="185">
        <v>-0.34246755909703719</v>
      </c>
      <c r="E16" s="184">
        <v>4.5515607371192175</v>
      </c>
      <c r="F16" s="185">
        <f t="shared" si="0"/>
        <v>-2.8081057811534764</v>
      </c>
      <c r="G16" s="184">
        <v>5.1992433795712483</v>
      </c>
      <c r="H16" s="185">
        <f t="shared" si="0"/>
        <v>0.64768264245203078</v>
      </c>
      <c r="I16" s="184">
        <v>7.2397501926274384</v>
      </c>
      <c r="J16" s="185">
        <f t="shared" si="0"/>
        <v>2.0405068130561901</v>
      </c>
      <c r="K16" s="184">
        <v>7.1337124926456168</v>
      </c>
      <c r="L16" s="185">
        <f t="shared" si="1"/>
        <v>-0.10603769998182155</v>
      </c>
      <c r="M16" s="184">
        <v>7.0900904459101861</v>
      </c>
      <c r="N16" s="185">
        <v>-4.3622046735430686E-2</v>
      </c>
      <c r="O16" s="185">
        <v>-0.2695760723625078</v>
      </c>
    </row>
    <row r="17" spans="1:16" x14ac:dyDescent="0.25">
      <c r="A17" s="1" t="s">
        <v>86</v>
      </c>
      <c r="B17" s="114" t="s">
        <v>87</v>
      </c>
      <c r="C17" s="184">
        <v>7.4095895977245023</v>
      </c>
      <c r="D17" s="185">
        <v>5.6374352593541843E-2</v>
      </c>
      <c r="E17" s="184">
        <v>4.0015720524017464</v>
      </c>
      <c r="F17" s="185">
        <f t="shared" si="0"/>
        <v>-3.4080175453227559</v>
      </c>
      <c r="G17" s="184">
        <v>5.8313355603589443</v>
      </c>
      <c r="H17" s="185">
        <f t="shared" si="0"/>
        <v>1.8297635079571979</v>
      </c>
      <c r="I17" s="184">
        <v>6.7605067064083455</v>
      </c>
      <c r="J17" s="185">
        <f t="shared" si="0"/>
        <v>0.92917114604940121</v>
      </c>
      <c r="K17" s="184">
        <v>6.8220845019451737</v>
      </c>
      <c r="L17" s="185">
        <f t="shared" si="1"/>
        <v>6.1577795536828184E-2</v>
      </c>
      <c r="M17" s="184">
        <v>6.8866018317439339</v>
      </c>
      <c r="N17" s="185">
        <v>6.4517329798760237E-2</v>
      </c>
      <c r="O17" s="185">
        <v>-0.5229877659805684</v>
      </c>
    </row>
    <row r="18" spans="1:16" x14ac:dyDescent="0.25">
      <c r="A18" s="1" t="s">
        <v>88</v>
      </c>
      <c r="B18" s="114" t="s">
        <v>89</v>
      </c>
      <c r="C18" s="184">
        <v>7.0818751918607203</v>
      </c>
      <c r="D18" s="185">
        <v>-0.29625506114561517</v>
      </c>
      <c r="E18" s="184">
        <v>3.6523630907726932</v>
      </c>
      <c r="F18" s="185">
        <f t="shared" si="0"/>
        <v>-3.4295121010880272</v>
      </c>
      <c r="G18" s="184">
        <v>5.9282195332757128</v>
      </c>
      <c r="H18" s="185">
        <f t="shared" si="0"/>
        <v>2.2758564425030197</v>
      </c>
      <c r="I18" s="184">
        <v>6.9025843149549875</v>
      </c>
      <c r="J18" s="185">
        <f t="shared" si="0"/>
        <v>0.97436478167927465</v>
      </c>
      <c r="K18" s="184">
        <v>6.8264086055904345</v>
      </c>
      <c r="L18" s="185">
        <f t="shared" si="1"/>
        <v>-7.6175709364552979E-2</v>
      </c>
      <c r="M18" s="184"/>
      <c r="N18" s="185" t="s">
        <v>236</v>
      </c>
      <c r="O18" s="185" t="s">
        <v>236</v>
      </c>
    </row>
    <row r="19" spans="1:16" x14ac:dyDescent="0.25">
      <c r="A19" s="1" t="s">
        <v>90</v>
      </c>
      <c r="B19" s="114" t="s">
        <v>91</v>
      </c>
      <c r="C19" s="184">
        <v>7.4287101886406628</v>
      </c>
      <c r="D19" s="185">
        <v>-7.0054247286514659E-2</v>
      </c>
      <c r="E19" s="184">
        <v>6.220779220779221</v>
      </c>
      <c r="F19" s="185">
        <f t="shared" si="0"/>
        <v>-1.2079309678614418</v>
      </c>
      <c r="G19" s="184">
        <v>6.9308398023994355</v>
      </c>
      <c r="H19" s="185">
        <f t="shared" si="0"/>
        <v>0.71006058162021457</v>
      </c>
      <c r="I19" s="184">
        <v>7.2594999762797094</v>
      </c>
      <c r="J19" s="185">
        <f t="shared" si="0"/>
        <v>0.32866017388027391</v>
      </c>
      <c r="K19" s="184">
        <v>6.7909695542611646</v>
      </c>
      <c r="L19" s="185">
        <f t="shared" si="1"/>
        <v>-0.46853042201854489</v>
      </c>
      <c r="M19" s="184"/>
      <c r="N19" s="185" t="s">
        <v>236</v>
      </c>
      <c r="O19" s="185" t="s">
        <v>236</v>
      </c>
    </row>
    <row r="20" spans="1:16" x14ac:dyDescent="0.25">
      <c r="A20" s="1" t="s">
        <v>92</v>
      </c>
      <c r="B20" s="114" t="s">
        <v>93</v>
      </c>
      <c r="C20" s="184">
        <v>7.1260608372270431</v>
      </c>
      <c r="D20" s="185">
        <v>-0.10542107533871903</v>
      </c>
      <c r="E20" s="184">
        <v>5.3013895543842837</v>
      </c>
      <c r="F20" s="185">
        <f t="shared" si="0"/>
        <v>-1.8246712828427594</v>
      </c>
      <c r="G20" s="184">
        <v>6.2279114435907807</v>
      </c>
      <c r="H20" s="185">
        <f t="shared" si="0"/>
        <v>0.92652188920649703</v>
      </c>
      <c r="I20" s="184">
        <v>6.7056474124973162</v>
      </c>
      <c r="J20" s="185">
        <f t="shared" si="0"/>
        <v>0.47773596890653547</v>
      </c>
      <c r="K20" s="184">
        <v>6.5663159638803741</v>
      </c>
      <c r="L20" s="185">
        <f t="shared" si="1"/>
        <v>-0.13933144861694213</v>
      </c>
      <c r="M20" s="184"/>
      <c r="N20" s="185" t="s">
        <v>236</v>
      </c>
      <c r="O20" s="185" t="s">
        <v>236</v>
      </c>
    </row>
    <row r="21" spans="1:16" ht="15.75" x14ac:dyDescent="0.25">
      <c r="A21" s="1" t="s">
        <v>0</v>
      </c>
      <c r="B21" s="117" t="s">
        <v>30</v>
      </c>
      <c r="C21" s="186">
        <v>7.4203753436920517</v>
      </c>
      <c r="D21" s="187">
        <v>-0.1811010096930632</v>
      </c>
      <c r="E21" s="186">
        <v>6.3173322576307651</v>
      </c>
      <c r="F21" s="187">
        <f t="shared" si="0"/>
        <v>-1.1030430860612865</v>
      </c>
      <c r="G21" s="186">
        <v>5.5219885141008653</v>
      </c>
      <c r="H21" s="187">
        <f t="shared" si="0"/>
        <v>-0.79534374352989978</v>
      </c>
      <c r="I21" s="186">
        <v>6.81836284648623</v>
      </c>
      <c r="J21" s="187">
        <f t="shared" si="0"/>
        <v>1.2963743323853647</v>
      </c>
      <c r="K21" s="186">
        <v>6.7723569064660403</v>
      </c>
      <c r="L21" s="187">
        <f t="shared" si="1"/>
        <v>-4.6005940020189762E-2</v>
      </c>
      <c r="M21" s="186">
        <v>6.958735548321922</v>
      </c>
      <c r="N21" s="187">
        <v>0.17092334980118018</v>
      </c>
      <c r="O21" s="187">
        <v>-0.53510026602479233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">
        <v>323</v>
      </c>
      <c r="O30" s="112" t="s">
        <v>324</v>
      </c>
    </row>
    <row r="31" spans="1:16" x14ac:dyDescent="0.25">
      <c r="B31" s="114" t="s">
        <v>71</v>
      </c>
      <c r="C31" s="184">
        <v>4.7893120393120396</v>
      </c>
      <c r="D31" s="185">
        <v>0.10879547558379699</v>
      </c>
      <c r="E31" s="184">
        <v>3.3978234582829505</v>
      </c>
      <c r="F31" s="185">
        <f t="shared" ref="F31:J43" si="2">IFERROR(E31-C31,"-")</f>
        <v>-1.3914885810290891</v>
      </c>
      <c r="G31" s="184">
        <v>2.3659409484044138</v>
      </c>
      <c r="H31" s="185">
        <f t="shared" si="2"/>
        <v>-1.0318825098785367</v>
      </c>
      <c r="I31" s="184">
        <v>5.724462365591398</v>
      </c>
      <c r="J31" s="185">
        <f t="shared" si="2"/>
        <v>3.3585214171869842</v>
      </c>
      <c r="K31" s="184">
        <v>4.65979381443299</v>
      </c>
      <c r="L31" s="185">
        <f t="shared" ref="L31:N43" si="3">IFERROR(K31-I31,"-")</f>
        <v>-1.064668551158408</v>
      </c>
      <c r="M31" s="184">
        <v>4.4990310077519382</v>
      </c>
      <c r="N31" s="185">
        <v>-0.16076280668105181</v>
      </c>
      <c r="O31" s="185">
        <v>-0.29028103156010143</v>
      </c>
    </row>
    <row r="32" spans="1:16" x14ac:dyDescent="0.25">
      <c r="B32" s="114" t="s">
        <v>73</v>
      </c>
      <c r="C32" s="184">
        <v>3.8033419023136248</v>
      </c>
      <c r="D32" s="185">
        <v>-0.92645482549996006</v>
      </c>
      <c r="E32" s="184">
        <v>3.4050151975683889</v>
      </c>
      <c r="F32" s="185">
        <f t="shared" si="2"/>
        <v>-0.3983267047452359</v>
      </c>
      <c r="G32" s="184">
        <v>2.1904255319148938</v>
      </c>
      <c r="H32" s="185">
        <f t="shared" si="2"/>
        <v>-1.2145896656534951</v>
      </c>
      <c r="I32" s="184">
        <v>2.9379509379509381</v>
      </c>
      <c r="J32" s="185">
        <f t="shared" si="2"/>
        <v>0.74752540603604434</v>
      </c>
      <c r="K32" s="184">
        <v>4.0410122164048863</v>
      </c>
      <c r="L32" s="185">
        <f t="shared" si="3"/>
        <v>1.1030612784539482</v>
      </c>
      <c r="M32" s="184">
        <v>2.5011169024571855</v>
      </c>
      <c r="N32" s="185">
        <v>-1.5398953139477007</v>
      </c>
      <c r="O32" s="185">
        <v>-1.3022249998564392</v>
      </c>
    </row>
    <row r="33" spans="2:16" x14ac:dyDescent="0.25">
      <c r="B33" s="114" t="s">
        <v>75</v>
      </c>
      <c r="C33" s="184">
        <v>3.8112359550561798</v>
      </c>
      <c r="D33" s="185">
        <v>0.10622044316372881</v>
      </c>
      <c r="E33" s="184">
        <v>3.8292181069958846</v>
      </c>
      <c r="F33" s="185">
        <f t="shared" si="2"/>
        <v>1.798215193970476E-2</v>
      </c>
      <c r="G33" s="184">
        <v>2.2533892834086506</v>
      </c>
      <c r="H33" s="185">
        <f t="shared" si="2"/>
        <v>-1.575828823587234</v>
      </c>
      <c r="I33" s="184">
        <v>3.2213947190250507</v>
      </c>
      <c r="J33" s="185">
        <f t="shared" si="2"/>
        <v>0.96800543561640007</v>
      </c>
      <c r="K33" s="184">
        <v>3.6146943353897925</v>
      </c>
      <c r="L33" s="185">
        <f t="shared" si="3"/>
        <v>0.39329961636474176</v>
      </c>
      <c r="M33" s="184">
        <v>3.1333333333333333</v>
      </c>
      <c r="N33" s="185">
        <v>-0.48136100205645915</v>
      </c>
      <c r="O33" s="185">
        <v>-0.67790262172284654</v>
      </c>
    </row>
    <row r="34" spans="2:16" x14ac:dyDescent="0.25">
      <c r="B34" s="114" t="s">
        <v>77</v>
      </c>
      <c r="C34" s="184">
        <v>4.5026146419951729</v>
      </c>
      <c r="D34" s="185">
        <v>0.2605588254712714</v>
      </c>
      <c r="E34" s="184" t="s">
        <v>236</v>
      </c>
      <c r="F34" s="185" t="str">
        <f>IFERROR(E34-C34,"-")</f>
        <v>-</v>
      </c>
      <c r="G34" s="184">
        <v>2.3930635838150289</v>
      </c>
      <c r="H34" s="185" t="str">
        <f>IFERROR(G34-E34,"-")</f>
        <v>-</v>
      </c>
      <c r="I34" s="184">
        <v>2.8110674525212835</v>
      </c>
      <c r="J34" s="185">
        <f>IFERROR(I34-G34,"-")</f>
        <v>0.41800386870625461</v>
      </c>
      <c r="K34" s="184">
        <v>2.8504016064257027</v>
      </c>
      <c r="L34" s="185">
        <f>IFERROR(K34-I34,"-")</f>
        <v>3.9334153904419189E-2</v>
      </c>
      <c r="M34" s="184">
        <v>3.7895878524945772</v>
      </c>
      <c r="N34" s="185">
        <v>0.93918624606887446</v>
      </c>
      <c r="O34" s="185">
        <v>-0.71302678950059573</v>
      </c>
    </row>
    <row r="35" spans="2:16" x14ac:dyDescent="0.25">
      <c r="B35" s="114" t="s">
        <v>79</v>
      </c>
      <c r="C35" s="184">
        <v>5.79195436805764</v>
      </c>
      <c r="D35" s="185">
        <v>1.8399306760536911</v>
      </c>
      <c r="E35" s="184" t="s">
        <v>236</v>
      </c>
      <c r="F35" s="185" t="str">
        <f t="shared" si="2"/>
        <v>-</v>
      </c>
      <c r="G35" s="184">
        <v>2.5417176413016884</v>
      </c>
      <c r="H35" s="185" t="str">
        <f t="shared" si="2"/>
        <v>-</v>
      </c>
      <c r="I35" s="184">
        <v>2.6286314315715784</v>
      </c>
      <c r="J35" s="185">
        <f t="shared" si="2"/>
        <v>8.691379026988999E-2</v>
      </c>
      <c r="K35" s="184">
        <v>3.2831715210355985</v>
      </c>
      <c r="L35" s="185">
        <f t="shared" si="3"/>
        <v>0.65454008946402009</v>
      </c>
      <c r="M35" s="184">
        <v>3.0149592021758838</v>
      </c>
      <c r="N35" s="185">
        <v>-0.26821231885971475</v>
      </c>
      <c r="O35" s="185">
        <v>-2.7769951658817562</v>
      </c>
    </row>
    <row r="36" spans="2:16" x14ac:dyDescent="0.25">
      <c r="B36" s="114" t="s">
        <v>81</v>
      </c>
      <c r="C36" s="184">
        <v>6.8252631578947369</v>
      </c>
      <c r="D36" s="185">
        <v>2.8515584946823016</v>
      </c>
      <c r="E36" s="184" t="s">
        <v>236</v>
      </c>
      <c r="F36" s="185" t="str">
        <f t="shared" si="2"/>
        <v>-</v>
      </c>
      <c r="G36" s="184">
        <v>3.5864474339810664</v>
      </c>
      <c r="H36" s="185" t="str">
        <f t="shared" si="2"/>
        <v>-</v>
      </c>
      <c r="I36" s="184">
        <v>3.6400807672892479</v>
      </c>
      <c r="J36" s="185">
        <f t="shared" si="2"/>
        <v>5.3633333308181541E-2</v>
      </c>
      <c r="K36" s="184">
        <v>3.3483852529294085</v>
      </c>
      <c r="L36" s="185">
        <f t="shared" si="3"/>
        <v>-0.29169551435983943</v>
      </c>
      <c r="M36" s="184">
        <v>3.406364301389905</v>
      </c>
      <c r="N36" s="185">
        <v>5.7979048460496507E-2</v>
      </c>
      <c r="O36" s="185">
        <v>-3.4188988565048319</v>
      </c>
    </row>
    <row r="37" spans="2:16" x14ac:dyDescent="0.25">
      <c r="B37" s="114" t="s">
        <v>83</v>
      </c>
      <c r="C37" s="184">
        <v>3.4445435622955696</v>
      </c>
      <c r="D37" s="185">
        <v>-0.63818736139920951</v>
      </c>
      <c r="E37" s="184" t="s">
        <v>236</v>
      </c>
      <c r="F37" s="185" t="str">
        <f t="shared" si="2"/>
        <v>-</v>
      </c>
      <c r="G37" s="184">
        <v>4.4459262851600387</v>
      </c>
      <c r="H37" s="185" t="str">
        <f t="shared" si="2"/>
        <v>-</v>
      </c>
      <c r="I37" s="184">
        <v>4.1811648079306076</v>
      </c>
      <c r="J37" s="185">
        <f t="shared" si="2"/>
        <v>-0.26476147722943111</v>
      </c>
      <c r="K37" s="184">
        <v>3.8014415252266915</v>
      </c>
      <c r="L37" s="185">
        <f t="shared" si="3"/>
        <v>-0.37972328270391609</v>
      </c>
      <c r="M37" s="184">
        <v>3.6836089494163424</v>
      </c>
      <c r="N37" s="185">
        <v>-0.11783257581034912</v>
      </c>
      <c r="O37" s="185">
        <v>0.23906538712077285</v>
      </c>
    </row>
    <row r="38" spans="2:16" x14ac:dyDescent="0.25">
      <c r="B38" s="114" t="s">
        <v>85</v>
      </c>
      <c r="C38" s="184">
        <v>3.7913226032190344</v>
      </c>
      <c r="D38" s="185">
        <v>-0.22163560364531287</v>
      </c>
      <c r="E38" s="184">
        <v>3.0742075823492852</v>
      </c>
      <c r="F38" s="185">
        <f t="shared" si="2"/>
        <v>-0.71711502086974921</v>
      </c>
      <c r="G38" s="184">
        <v>3.7990708478513358</v>
      </c>
      <c r="H38" s="185">
        <f t="shared" si="2"/>
        <v>0.7248632655020506</v>
      </c>
      <c r="I38" s="184">
        <v>4.0331521739130434</v>
      </c>
      <c r="J38" s="185">
        <f t="shared" si="2"/>
        <v>0.23408132606170762</v>
      </c>
      <c r="K38" s="184">
        <v>4.0018788163457026</v>
      </c>
      <c r="L38" s="185">
        <f t="shared" si="3"/>
        <v>-3.1273357567340732E-2</v>
      </c>
      <c r="M38" s="184">
        <v>3.593650159744409</v>
      </c>
      <c r="N38" s="185">
        <v>-0.40822865660129359</v>
      </c>
      <c r="O38" s="185">
        <v>-0.19767244347462531</v>
      </c>
    </row>
    <row r="39" spans="2:16" x14ac:dyDescent="0.25">
      <c r="B39" s="114" t="s">
        <v>87</v>
      </c>
      <c r="C39" s="184">
        <v>4.485606579849212</v>
      </c>
      <c r="D39" s="185">
        <v>0.51784445152370351</v>
      </c>
      <c r="E39" s="184">
        <v>2.647812971342383</v>
      </c>
      <c r="F39" s="185">
        <f t="shared" si="2"/>
        <v>-1.8377936085068289</v>
      </c>
      <c r="G39" s="184">
        <v>3.4035053929121726</v>
      </c>
      <c r="H39" s="185">
        <f t="shared" si="2"/>
        <v>0.75569242156978955</v>
      </c>
      <c r="I39" s="184">
        <v>3.5713871154962273</v>
      </c>
      <c r="J39" s="185">
        <f t="shared" si="2"/>
        <v>0.16788172258405476</v>
      </c>
      <c r="K39" s="184">
        <v>3.6274393849793021</v>
      </c>
      <c r="L39" s="185">
        <f t="shared" si="3"/>
        <v>5.6052269483074735E-2</v>
      </c>
      <c r="M39" s="184">
        <v>3.963002114164905</v>
      </c>
      <c r="N39" s="185">
        <v>0.33556272918560293</v>
      </c>
      <c r="O39" s="185">
        <v>-0.52260446568430696</v>
      </c>
    </row>
    <row r="40" spans="2:16" x14ac:dyDescent="0.25">
      <c r="B40" s="114" t="s">
        <v>89</v>
      </c>
      <c r="C40" s="184">
        <v>3.807153965785381</v>
      </c>
      <c r="D40" s="185">
        <v>-0.2177681525946813</v>
      </c>
      <c r="E40" s="184">
        <v>2.4842917997870075</v>
      </c>
      <c r="F40" s="185">
        <f t="shared" si="2"/>
        <v>-1.3228621659983735</v>
      </c>
      <c r="G40" s="184">
        <v>3.132591562355123</v>
      </c>
      <c r="H40" s="185">
        <f t="shared" si="2"/>
        <v>0.6482997625681155</v>
      </c>
      <c r="I40" s="184">
        <v>3.554815263476681</v>
      </c>
      <c r="J40" s="185">
        <f t="shared" si="2"/>
        <v>0.42222370112155794</v>
      </c>
      <c r="K40" s="184">
        <v>3.2132940681531341</v>
      </c>
      <c r="L40" s="185">
        <f t="shared" si="3"/>
        <v>-0.34152119532354686</v>
      </c>
      <c r="M40" s="184"/>
      <c r="N40" s="185" t="s">
        <v>236</v>
      </c>
      <c r="O40" s="185" t="s">
        <v>236</v>
      </c>
    </row>
    <row r="41" spans="2:16" x14ac:dyDescent="0.25">
      <c r="B41" s="114" t="s">
        <v>91</v>
      </c>
      <c r="C41" s="184">
        <v>3.5686884396060137</v>
      </c>
      <c r="D41" s="185">
        <v>-1.4959183019670199</v>
      </c>
      <c r="E41" s="184">
        <v>3.945582586427657</v>
      </c>
      <c r="F41" s="185">
        <f t="shared" si="2"/>
        <v>0.37689414682164335</v>
      </c>
      <c r="G41" s="184">
        <v>3.4310897435897436</v>
      </c>
      <c r="H41" s="185">
        <f t="shared" si="2"/>
        <v>-0.51449284283791341</v>
      </c>
      <c r="I41" s="184">
        <v>3.6112132352941178</v>
      </c>
      <c r="J41" s="185">
        <f t="shared" si="2"/>
        <v>0.18012349170437414</v>
      </c>
      <c r="K41" s="184">
        <v>3.4485981308411215</v>
      </c>
      <c r="L41" s="185">
        <f t="shared" si="3"/>
        <v>-0.16261510445299621</v>
      </c>
      <c r="M41" s="184"/>
      <c r="N41" s="185" t="s">
        <v>236</v>
      </c>
      <c r="O41" s="185" t="s">
        <v>236</v>
      </c>
    </row>
    <row r="42" spans="2:16" x14ac:dyDescent="0.25">
      <c r="B42" s="114" t="s">
        <v>93</v>
      </c>
      <c r="C42" s="184">
        <v>3.6236462093862816</v>
      </c>
      <c r="D42" s="185">
        <v>-0.78589507501738787</v>
      </c>
      <c r="E42" s="184">
        <v>2.4285714285714284</v>
      </c>
      <c r="F42" s="185">
        <f t="shared" si="2"/>
        <v>-1.1950747808148532</v>
      </c>
      <c r="G42" s="184">
        <v>3.166830225711482</v>
      </c>
      <c r="H42" s="185">
        <f t="shared" si="2"/>
        <v>0.7382587971400536</v>
      </c>
      <c r="I42" s="184">
        <v>4.1630076838638859</v>
      </c>
      <c r="J42" s="185">
        <f t="shared" si="2"/>
        <v>0.99617745815240388</v>
      </c>
      <c r="K42" s="184">
        <v>3.404673393520977</v>
      </c>
      <c r="L42" s="185">
        <f t="shared" si="3"/>
        <v>-0.75833429034290889</v>
      </c>
      <c r="M42" s="184"/>
      <c r="N42" s="185" t="s">
        <v>236</v>
      </c>
      <c r="O42" s="185" t="s">
        <v>236</v>
      </c>
    </row>
    <row r="43" spans="2:16" ht="15.75" x14ac:dyDescent="0.25">
      <c r="B43" s="117" t="s">
        <v>30</v>
      </c>
      <c r="C43" s="186">
        <v>4.2325295653509443</v>
      </c>
      <c r="D43" s="187">
        <v>0.13460391879922007</v>
      </c>
      <c r="E43" s="186">
        <v>2.875516971571221</v>
      </c>
      <c r="F43" s="187">
        <f t="shared" si="2"/>
        <v>-1.3570125937797233</v>
      </c>
      <c r="G43" s="186">
        <v>3.140326433121019</v>
      </c>
      <c r="H43" s="187">
        <f t="shared" si="2"/>
        <v>0.26480946154979801</v>
      </c>
      <c r="I43" s="186">
        <v>3.6206255806751315</v>
      </c>
      <c r="J43" s="187">
        <f t="shared" si="2"/>
        <v>0.48029914755411252</v>
      </c>
      <c r="K43" s="186">
        <v>3.5630895121494159</v>
      </c>
      <c r="L43" s="187">
        <f t="shared" si="3"/>
        <v>-5.7536068525715578E-2</v>
      </c>
      <c r="M43" s="186">
        <v>3.5193077056879458</v>
      </c>
      <c r="N43" s="187">
        <v>-9.2009057929188121E-2</v>
      </c>
      <c r="O43" s="187">
        <v>-0.82688913255126195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">
        <v>323</v>
      </c>
      <c r="O52" s="112" t="s">
        <v>324</v>
      </c>
    </row>
    <row r="53" spans="1:16" x14ac:dyDescent="0.25">
      <c r="A53" s="1">
        <v>1</v>
      </c>
      <c r="B53" s="114" t="s">
        <v>71</v>
      </c>
      <c r="C53" s="184">
        <v>3.5772179627601313</v>
      </c>
      <c r="D53" s="185">
        <v>-1.622343440748641</v>
      </c>
      <c r="E53" s="184">
        <v>4.8253012048192767</v>
      </c>
      <c r="F53" s="185">
        <f t="shared" ref="F53:J65" si="4">IFERROR(E53-C53,"-")</f>
        <v>1.2480832420591454</v>
      </c>
      <c r="G53" s="184">
        <v>5.3652173913043475</v>
      </c>
      <c r="H53" s="185">
        <f t="shared" si="4"/>
        <v>0.53991618648507078</v>
      </c>
      <c r="I53" s="184">
        <v>5.7339805825242722</v>
      </c>
      <c r="J53" s="185">
        <f t="shared" si="4"/>
        <v>0.36876319121992474</v>
      </c>
      <c r="K53" s="184">
        <v>5.0429362880886428</v>
      </c>
      <c r="L53" s="185">
        <f t="shared" ref="L53:N65" si="5">IFERROR(K53-I53,"-")</f>
        <v>-0.69104429443562942</v>
      </c>
      <c r="M53" s="184">
        <v>5.8047722342733188</v>
      </c>
      <c r="N53" s="185">
        <v>0.76183594618467598</v>
      </c>
      <c r="O53" s="185">
        <v>2.2275542715131875</v>
      </c>
    </row>
    <row r="54" spans="1:16" x14ac:dyDescent="0.25">
      <c r="A54" s="1">
        <v>2</v>
      </c>
      <c r="B54" s="114" t="s">
        <v>73</v>
      </c>
      <c r="C54" s="184">
        <v>3.0201765447667088</v>
      </c>
      <c r="D54" s="185">
        <v>-1.552900378310214</v>
      </c>
      <c r="E54" s="184">
        <v>4.333333333333333</v>
      </c>
      <c r="F54" s="185">
        <f t="shared" si="4"/>
        <v>1.3131567885666242</v>
      </c>
      <c r="G54" s="184">
        <v>4.1810699588477362</v>
      </c>
      <c r="H54" s="185">
        <f t="shared" si="4"/>
        <v>-0.15226337448559679</v>
      </c>
      <c r="I54" s="184">
        <v>4.2582524271844662</v>
      </c>
      <c r="J54" s="185">
        <f t="shared" si="4"/>
        <v>7.7182468336729926E-2</v>
      </c>
      <c r="K54" s="184">
        <v>4.5245579567779961</v>
      </c>
      <c r="L54" s="185">
        <f t="shared" si="5"/>
        <v>0.26630552959352993</v>
      </c>
      <c r="M54" s="184">
        <v>3.5454545454545454</v>
      </c>
      <c r="N54" s="185">
        <v>-0.97910341132345069</v>
      </c>
      <c r="O54" s="185">
        <v>0.52527800068783659</v>
      </c>
    </row>
    <row r="55" spans="1:16" x14ac:dyDescent="0.25">
      <c r="A55" s="1">
        <v>3</v>
      </c>
      <c r="B55" s="114" t="s">
        <v>75</v>
      </c>
      <c r="C55" s="184">
        <v>2.6838193253287592</v>
      </c>
      <c r="D55" s="185">
        <v>-0.87518688585136495</v>
      </c>
      <c r="E55" s="184">
        <v>5.8444444444444441</v>
      </c>
      <c r="F55" s="185">
        <f t="shared" si="4"/>
        <v>3.1606251191156849</v>
      </c>
      <c r="G55" s="184">
        <v>3.6339522546419096</v>
      </c>
      <c r="H55" s="185">
        <f t="shared" si="4"/>
        <v>-2.2104921898025345</v>
      </c>
      <c r="I55" s="184">
        <v>4.8299445471349349</v>
      </c>
      <c r="J55" s="185">
        <f t="shared" si="4"/>
        <v>1.1959922924930253</v>
      </c>
      <c r="K55" s="184">
        <v>4.1807228915662646</v>
      </c>
      <c r="L55" s="185">
        <f t="shared" si="5"/>
        <v>-0.64922165556867029</v>
      </c>
      <c r="M55" s="184">
        <v>4.1143911439114387</v>
      </c>
      <c r="N55" s="185">
        <v>-6.6331747654825968E-2</v>
      </c>
      <c r="O55" s="185">
        <v>1.4305718185826795</v>
      </c>
    </row>
    <row r="56" spans="1:16" x14ac:dyDescent="0.25">
      <c r="A56" s="1">
        <v>4</v>
      </c>
      <c r="B56" s="114" t="s">
        <v>77</v>
      </c>
      <c r="C56" s="184">
        <v>4.5868725868725866</v>
      </c>
      <c r="D56" s="185">
        <v>1.3614721292066827</v>
      </c>
      <c r="E56" s="184" t="s">
        <v>236</v>
      </c>
      <c r="F56" s="185" t="str">
        <f>IFERROR(E56-C56,"-")</f>
        <v>-</v>
      </c>
      <c r="G56" s="184">
        <v>3.7015945330296129</v>
      </c>
      <c r="H56" s="185" t="str">
        <f>IFERROR(G56-E56,"-")</f>
        <v>-</v>
      </c>
      <c r="I56" s="184">
        <v>3.7936046511627906</v>
      </c>
      <c r="J56" s="185">
        <f>IFERROR(I56-G56,"-")</f>
        <v>9.201011813317761E-2</v>
      </c>
      <c r="K56" s="184">
        <v>4.0883054892601436</v>
      </c>
      <c r="L56" s="185">
        <f>IFERROR(K56-I56,"-")</f>
        <v>0.29470083809735304</v>
      </c>
      <c r="M56" s="184">
        <v>4.7992895204262878</v>
      </c>
      <c r="N56" s="185">
        <v>0.71098403116614417</v>
      </c>
      <c r="O56" s="185">
        <v>0.21241693355370117</v>
      </c>
    </row>
    <row r="57" spans="1:16" x14ac:dyDescent="0.25">
      <c r="A57" s="1">
        <v>5</v>
      </c>
      <c r="B57" s="114" t="s">
        <v>79</v>
      </c>
      <c r="C57" s="184">
        <v>11.237410071942445</v>
      </c>
      <c r="D57" s="185">
        <v>6.9810993923307949</v>
      </c>
      <c r="E57" s="184" t="s">
        <v>236</v>
      </c>
      <c r="F57" s="185" t="str">
        <f t="shared" si="4"/>
        <v>-</v>
      </c>
      <c r="G57" s="184">
        <v>3.6545718432510887</v>
      </c>
      <c r="H57" s="185" t="str">
        <f t="shared" si="4"/>
        <v>-</v>
      </c>
      <c r="I57" s="184">
        <v>3.9125596184419713</v>
      </c>
      <c r="J57" s="185">
        <f t="shared" si="4"/>
        <v>0.25798777519088256</v>
      </c>
      <c r="K57" s="184">
        <v>3.9587750294464077</v>
      </c>
      <c r="L57" s="185">
        <f t="shared" si="5"/>
        <v>4.621541100443638E-2</v>
      </c>
      <c r="M57" s="184">
        <v>4.9326145552560643</v>
      </c>
      <c r="N57" s="185">
        <v>0.9738395258096566</v>
      </c>
      <c r="O57" s="185">
        <v>-6.3047955166863812</v>
      </c>
    </row>
    <row r="58" spans="1:16" x14ac:dyDescent="0.25">
      <c r="A58" s="1">
        <v>6</v>
      </c>
      <c r="B58" s="114" t="s">
        <v>81</v>
      </c>
      <c r="C58" s="184">
        <v>6.9779411764705879</v>
      </c>
      <c r="D58" s="185">
        <v>3.0422231878754609</v>
      </c>
      <c r="E58" s="184" t="s">
        <v>236</v>
      </c>
      <c r="F58" s="185" t="str">
        <f t="shared" si="4"/>
        <v>-</v>
      </c>
      <c r="G58" s="184">
        <v>4.3600000000000003</v>
      </c>
      <c r="H58" s="185" t="str">
        <f t="shared" si="4"/>
        <v>-</v>
      </c>
      <c r="I58" s="184">
        <v>5.4429347826086953</v>
      </c>
      <c r="J58" s="185">
        <f t="shared" si="4"/>
        <v>1.082934782608695</v>
      </c>
      <c r="K58" s="184">
        <v>4.3403590944574555</v>
      </c>
      <c r="L58" s="185">
        <f t="shared" si="5"/>
        <v>-1.1025756881512399</v>
      </c>
      <c r="M58" s="184">
        <v>4.7995337995337994</v>
      </c>
      <c r="N58" s="185">
        <v>0.45917470507634395</v>
      </c>
      <c r="O58" s="185">
        <v>-2.1784073769367884</v>
      </c>
    </row>
    <row r="59" spans="1:16" x14ac:dyDescent="0.25">
      <c r="A59" s="1">
        <v>7</v>
      </c>
      <c r="B59" s="114" t="s">
        <v>83</v>
      </c>
      <c r="C59" s="184">
        <v>4.9152876280535853</v>
      </c>
      <c r="D59" s="185">
        <v>0.71575601212852646</v>
      </c>
      <c r="E59" s="184" t="s">
        <v>236</v>
      </c>
      <c r="F59" s="185" t="str">
        <f t="shared" si="4"/>
        <v>-</v>
      </c>
      <c r="G59" s="184">
        <v>5.7505060728744937</v>
      </c>
      <c r="H59" s="185" t="str">
        <f t="shared" si="4"/>
        <v>-</v>
      </c>
      <c r="I59" s="184">
        <v>6.2126563649742454</v>
      </c>
      <c r="J59" s="185">
        <f t="shared" si="4"/>
        <v>0.46215029209975178</v>
      </c>
      <c r="K59" s="184">
        <v>5.4324683965402532</v>
      </c>
      <c r="L59" s="185">
        <f t="shared" si="5"/>
        <v>-0.7801879684339923</v>
      </c>
      <c r="M59" s="184">
        <v>6.0435855263157894</v>
      </c>
      <c r="N59" s="185">
        <v>0.61111712977553623</v>
      </c>
      <c r="O59" s="185">
        <v>1.1282978982622041</v>
      </c>
    </row>
    <row r="60" spans="1:16" x14ac:dyDescent="0.25">
      <c r="A60" s="1">
        <v>8</v>
      </c>
      <c r="B60" s="114" t="s">
        <v>85</v>
      </c>
      <c r="C60" s="184">
        <v>5.3558235959291371</v>
      </c>
      <c r="D60" s="185">
        <v>0.52959541890924289</v>
      </c>
      <c r="E60" s="184">
        <v>3.7919020715630887</v>
      </c>
      <c r="F60" s="185">
        <f t="shared" si="4"/>
        <v>-1.5639215243660485</v>
      </c>
      <c r="G60" s="184">
        <v>5.5321725965177899</v>
      </c>
      <c r="H60" s="185">
        <f t="shared" si="4"/>
        <v>1.7402705249547012</v>
      </c>
      <c r="I60" s="184">
        <v>6.4098601913171454</v>
      </c>
      <c r="J60" s="185">
        <f t="shared" si="4"/>
        <v>0.87768759479935543</v>
      </c>
      <c r="K60" s="184">
        <v>5.612125162972621</v>
      </c>
      <c r="L60" s="185">
        <f t="shared" si="5"/>
        <v>-0.79773502834452437</v>
      </c>
      <c r="M60" s="184">
        <v>5.8556461001164148</v>
      </c>
      <c r="N60" s="185">
        <v>0.24352093714379386</v>
      </c>
      <c r="O60" s="185">
        <v>0.49982250418727769</v>
      </c>
    </row>
    <row r="61" spans="1:16" x14ac:dyDescent="0.25">
      <c r="A61" s="1">
        <v>9</v>
      </c>
      <c r="B61" s="114" t="s">
        <v>87</v>
      </c>
      <c r="C61" s="184">
        <v>4.2733615748816343</v>
      </c>
      <c r="D61" s="185">
        <v>-0.19386886909299594</v>
      </c>
      <c r="E61" s="184">
        <v>2.9774577332498433</v>
      </c>
      <c r="F61" s="185">
        <f t="shared" si="4"/>
        <v>-1.295903841631791</v>
      </c>
      <c r="G61" s="184">
        <v>5.5271779597915112</v>
      </c>
      <c r="H61" s="185">
        <f t="shared" si="4"/>
        <v>2.5497202265416679</v>
      </c>
      <c r="I61" s="184">
        <v>5.5612691466083151</v>
      </c>
      <c r="J61" s="185">
        <f t="shared" si="4"/>
        <v>3.4091186816803898E-2</v>
      </c>
      <c r="K61" s="184">
        <v>5.5102239532619279</v>
      </c>
      <c r="L61" s="185">
        <f t="shared" si="5"/>
        <v>-5.104519334638713E-2</v>
      </c>
      <c r="M61" s="184">
        <v>5.8552746294681777</v>
      </c>
      <c r="N61" s="185">
        <v>0.34505067620624974</v>
      </c>
      <c r="O61" s="185">
        <v>1.5819130545865434</v>
      </c>
    </row>
    <row r="62" spans="1:16" x14ac:dyDescent="0.25">
      <c r="A62" s="1">
        <v>10</v>
      </c>
      <c r="B62" s="114" t="s">
        <v>89</v>
      </c>
      <c r="C62" s="184">
        <v>3.8845196615231457</v>
      </c>
      <c r="D62" s="185">
        <v>0.29418685645183018</v>
      </c>
      <c r="E62" s="184">
        <v>4.8207171314741037</v>
      </c>
      <c r="F62" s="185">
        <f t="shared" si="4"/>
        <v>0.93619746995095809</v>
      </c>
      <c r="G62" s="184">
        <v>4.9938775510204083</v>
      </c>
      <c r="H62" s="185">
        <f t="shared" si="4"/>
        <v>0.17316041954630457</v>
      </c>
      <c r="I62" s="184">
        <v>4.6286201022146507</v>
      </c>
      <c r="J62" s="185">
        <f t="shared" si="4"/>
        <v>-0.36525744880575761</v>
      </c>
      <c r="K62" s="184">
        <v>4.8662790697674421</v>
      </c>
      <c r="L62" s="185">
        <f t="shared" si="5"/>
        <v>0.23765896755279137</v>
      </c>
      <c r="M62" s="184"/>
      <c r="N62" s="185" t="s">
        <v>236</v>
      </c>
      <c r="O62" s="185" t="s">
        <v>236</v>
      </c>
    </row>
    <row r="63" spans="1:16" x14ac:dyDescent="0.25">
      <c r="A63" s="1">
        <v>11</v>
      </c>
      <c r="B63" s="114" t="s">
        <v>91</v>
      </c>
      <c r="C63" s="184">
        <v>4.3718592964824117</v>
      </c>
      <c r="D63" s="185">
        <v>-0.36979272460721901</v>
      </c>
      <c r="E63" s="184">
        <v>4.9330543933054392</v>
      </c>
      <c r="F63" s="185">
        <f t="shared" si="4"/>
        <v>0.56119509682302748</v>
      </c>
      <c r="G63" s="184">
        <v>5.2996845425867507</v>
      </c>
      <c r="H63" s="185">
        <f t="shared" si="4"/>
        <v>0.36663014928131155</v>
      </c>
      <c r="I63" s="184">
        <v>4.5814977973568283</v>
      </c>
      <c r="J63" s="185">
        <f t="shared" si="4"/>
        <v>-0.71818674522992243</v>
      </c>
      <c r="K63" s="184">
        <v>4.4314049586776862</v>
      </c>
      <c r="L63" s="185">
        <f t="shared" si="5"/>
        <v>-0.15009283867914203</v>
      </c>
      <c r="M63" s="184"/>
      <c r="N63" s="185" t="s">
        <v>236</v>
      </c>
      <c r="O63" s="185" t="s">
        <v>236</v>
      </c>
    </row>
    <row r="64" spans="1:16" x14ac:dyDescent="0.25">
      <c r="A64" s="1">
        <v>12</v>
      </c>
      <c r="B64" s="114" t="s">
        <v>93</v>
      </c>
      <c r="C64" s="184">
        <v>4.5031347962382444</v>
      </c>
      <c r="D64" s="185">
        <v>0.10478928783936947</v>
      </c>
      <c r="E64" s="184">
        <v>4.270833333333333</v>
      </c>
      <c r="F64" s="185">
        <f t="shared" si="4"/>
        <v>-0.23230146290491138</v>
      </c>
      <c r="G64" s="184">
        <v>4.0808510638297868</v>
      </c>
      <c r="H64" s="185">
        <f t="shared" si="4"/>
        <v>-0.18998226950354624</v>
      </c>
      <c r="I64" s="184">
        <v>4.6321559074299632</v>
      </c>
      <c r="J64" s="185">
        <f t="shared" si="4"/>
        <v>0.5513048436001764</v>
      </c>
      <c r="K64" s="184">
        <v>4.2139201637666321</v>
      </c>
      <c r="L64" s="185">
        <f t="shared" si="5"/>
        <v>-0.41823574366333105</v>
      </c>
      <c r="M64" s="184"/>
      <c r="N64" s="185" t="s">
        <v>236</v>
      </c>
      <c r="O64" s="185" t="s">
        <v>236</v>
      </c>
    </row>
    <row r="65" spans="1:16" ht="15.75" x14ac:dyDescent="0.25">
      <c r="B65" s="117" t="s">
        <v>30</v>
      </c>
      <c r="C65" s="186">
        <v>4.7410451007879342</v>
      </c>
      <c r="D65" s="187">
        <v>0.51545013586300126</v>
      </c>
      <c r="E65" s="186">
        <v>3.8516443002507006</v>
      </c>
      <c r="F65" s="187">
        <f t="shared" si="4"/>
        <v>-0.88940080053723358</v>
      </c>
      <c r="G65" s="186">
        <v>5.0409218764177481</v>
      </c>
      <c r="H65" s="187">
        <f t="shared" si="4"/>
        <v>1.1892775761670475</v>
      </c>
      <c r="I65" s="186">
        <v>5.2284492213204654</v>
      </c>
      <c r="J65" s="187">
        <f t="shared" si="4"/>
        <v>0.18752734490271727</v>
      </c>
      <c r="K65" s="186">
        <v>4.7866134751773046</v>
      </c>
      <c r="L65" s="187">
        <f t="shared" si="5"/>
        <v>-0.44183574614316079</v>
      </c>
      <c r="M65" s="186">
        <v>5.2938305593793018</v>
      </c>
      <c r="N65" s="187">
        <v>0.42734887236487307</v>
      </c>
      <c r="O65" s="187">
        <v>0.40701395670970975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">
        <v>323</v>
      </c>
      <c r="O74" s="112" t="s">
        <v>324</v>
      </c>
    </row>
    <row r="75" spans="1:16" x14ac:dyDescent="0.25">
      <c r="A75" s="1">
        <v>1</v>
      </c>
      <c r="B75" s="114" t="s">
        <v>71</v>
      </c>
      <c r="C75" s="184">
        <v>6.337062937062937</v>
      </c>
      <c r="D75" s="185">
        <v>1.8351761446101067</v>
      </c>
      <c r="E75" s="184">
        <v>2.4404040404040406</v>
      </c>
      <c r="F75" s="185">
        <f t="shared" ref="F75:J77" si="6">IFERROR(E75-C75,"-")</f>
        <v>-3.8966588966588964</v>
      </c>
      <c r="G75" s="184">
        <v>1.8890425164189422</v>
      </c>
      <c r="H75" s="185">
        <f t="shared" si="6"/>
        <v>-0.55136152398509841</v>
      </c>
      <c r="I75" s="184">
        <v>5.7030567685589517</v>
      </c>
      <c r="J75" s="185">
        <f t="shared" si="6"/>
        <v>3.8140142521400096</v>
      </c>
      <c r="K75" s="184">
        <v>4.361380798274002</v>
      </c>
      <c r="L75" s="185">
        <f t="shared" ref="L75:L77" si="7">IFERROR(K75-I75,"-")</f>
        <v>-1.3416759702849497</v>
      </c>
      <c r="M75" s="184">
        <v>3.444833625218914</v>
      </c>
      <c r="N75" s="185">
        <v>-0.91654717305508804</v>
      </c>
      <c r="O75" s="185">
        <v>-2.892229311844023</v>
      </c>
    </row>
    <row r="76" spans="1:16" x14ac:dyDescent="0.25">
      <c r="A76" s="1">
        <v>2</v>
      </c>
      <c r="B76" s="114" t="s">
        <v>73</v>
      </c>
      <c r="C76" s="184">
        <v>4.6173001310615991</v>
      </c>
      <c r="D76" s="185">
        <v>-0.16693500587894849</v>
      </c>
      <c r="E76" s="184">
        <v>3.0010905125408942</v>
      </c>
      <c r="F76" s="185">
        <f t="shared" si="6"/>
        <v>-1.6162096185207049</v>
      </c>
      <c r="G76" s="184">
        <v>2.0027163368257663</v>
      </c>
      <c r="H76" s="185">
        <f t="shared" si="6"/>
        <v>-0.99837417571512788</v>
      </c>
      <c r="I76" s="184">
        <v>2.1572904707233067</v>
      </c>
      <c r="J76" s="185">
        <f t="shared" si="6"/>
        <v>0.15457413389754038</v>
      </c>
      <c r="K76" s="184">
        <v>3.6546310832025117</v>
      </c>
      <c r="L76" s="185">
        <f t="shared" si="7"/>
        <v>1.497340612479205</v>
      </c>
      <c r="M76" s="184">
        <v>1.9333333333333333</v>
      </c>
      <c r="N76" s="185">
        <v>-1.7212977498691784</v>
      </c>
      <c r="O76" s="185">
        <v>-2.6839667977282655</v>
      </c>
    </row>
    <row r="77" spans="1:16" x14ac:dyDescent="0.25">
      <c r="A77" s="1">
        <v>3</v>
      </c>
      <c r="B77" s="114" t="s">
        <v>75</v>
      </c>
      <c r="C77" s="184">
        <v>4.6852836879432624</v>
      </c>
      <c r="D77" s="185">
        <v>0.93166549359453743</v>
      </c>
      <c r="E77" s="184">
        <v>3.0541310541310542</v>
      </c>
      <c r="F77" s="185">
        <f t="shared" si="6"/>
        <v>-1.6311526338122082</v>
      </c>
      <c r="G77" s="184">
        <v>2.0621095185593532</v>
      </c>
      <c r="H77" s="185">
        <f t="shared" si="6"/>
        <v>-0.99202153557170103</v>
      </c>
      <c r="I77" s="184">
        <v>2.2916666666666665</v>
      </c>
      <c r="J77" s="185">
        <f t="shared" si="6"/>
        <v>0.22955714810731331</v>
      </c>
      <c r="K77" s="184">
        <v>3.2065637065637067</v>
      </c>
      <c r="L77" s="185">
        <f t="shared" si="7"/>
        <v>0.91489703989704019</v>
      </c>
      <c r="M77" s="184">
        <v>2.6110019646365421</v>
      </c>
      <c r="N77" s="185">
        <v>-0.5955617419271646</v>
      </c>
      <c r="O77" s="185">
        <v>-2.0742817233067203</v>
      </c>
    </row>
    <row r="78" spans="1:16" x14ac:dyDescent="0.25">
      <c r="A78" s="1">
        <v>4</v>
      </c>
      <c r="B78" s="114" t="s">
        <v>77</v>
      </c>
      <c r="C78" s="184">
        <v>4.4643066120538331</v>
      </c>
      <c r="D78" s="185">
        <v>-0.10144930780044703</v>
      </c>
      <c r="E78" s="184" t="s">
        <v>236</v>
      </c>
      <c r="F78" s="185" t="str">
        <f>IFERROR(E78-C78,"-")</f>
        <v>-</v>
      </c>
      <c r="G78" s="184">
        <v>2.2452393206381882</v>
      </c>
      <c r="H78" s="185" t="str">
        <f>IFERROR(G78-E78,"-")</f>
        <v>-</v>
      </c>
      <c r="I78" s="184">
        <v>2.5253592561284868</v>
      </c>
      <c r="J78" s="185">
        <f>IFERROR(I78-G78,"-")</f>
        <v>0.28011993549029857</v>
      </c>
      <c r="K78" s="184">
        <v>2.5206611570247932</v>
      </c>
      <c r="L78" s="185">
        <f>IFERROR(K78-I78,"-")</f>
        <v>-4.6980991036935649E-3</v>
      </c>
      <c r="M78" s="184">
        <v>3.096341463414634</v>
      </c>
      <c r="N78" s="185">
        <v>0.5756803063898408</v>
      </c>
      <c r="O78" s="185">
        <v>-1.367965148639199</v>
      </c>
    </row>
    <row r="79" spans="1:16" x14ac:dyDescent="0.25">
      <c r="A79" s="1">
        <v>5</v>
      </c>
      <c r="B79" s="114" t="s">
        <v>79</v>
      </c>
      <c r="C79" s="184">
        <v>3.9731678013616341</v>
      </c>
      <c r="D79" s="185">
        <v>9.8818358982451837E-2</v>
      </c>
      <c r="E79" s="184" t="s">
        <v>236</v>
      </c>
      <c r="F79" s="185" t="str">
        <f t="shared" ref="F79:J87" si="8">IFERROR(E79-C79,"-")</f>
        <v>-</v>
      </c>
      <c r="G79" s="184">
        <v>2.3160682754561508</v>
      </c>
      <c r="H79" s="185" t="str">
        <f t="shared" si="8"/>
        <v>-</v>
      </c>
      <c r="I79" s="184">
        <v>2.2661579892280073</v>
      </c>
      <c r="J79" s="185">
        <f t="shared" si="8"/>
        <v>-4.991028622814353E-2</v>
      </c>
      <c r="K79" s="184">
        <v>2.9297597042513863</v>
      </c>
      <c r="L79" s="185">
        <f t="shared" ref="L79:L87" si="9">IFERROR(K79-I79,"-")</f>
        <v>0.66360171502337906</v>
      </c>
      <c r="M79" s="184">
        <v>2.043032786885246</v>
      </c>
      <c r="N79" s="185">
        <v>-0.88672691736614029</v>
      </c>
      <c r="O79" s="185">
        <v>-1.930135014476388</v>
      </c>
    </row>
    <row r="80" spans="1:16" x14ac:dyDescent="0.25">
      <c r="A80" s="1">
        <v>6</v>
      </c>
      <c r="B80" s="114" t="s">
        <v>81</v>
      </c>
      <c r="C80" s="184">
        <v>6.6206896551724137</v>
      </c>
      <c r="D80" s="185">
        <v>2.6343315132280174</v>
      </c>
      <c r="E80" s="184" t="s">
        <v>236</v>
      </c>
      <c r="F80" s="185" t="str">
        <f t="shared" si="8"/>
        <v>-</v>
      </c>
      <c r="G80" s="184">
        <v>3.0181503889369057</v>
      </c>
      <c r="H80" s="185" t="str">
        <f t="shared" si="8"/>
        <v>-</v>
      </c>
      <c r="I80" s="184">
        <v>2.5742971887550201</v>
      </c>
      <c r="J80" s="185">
        <f t="shared" si="8"/>
        <v>-0.44385320018188557</v>
      </c>
      <c r="K80" s="184">
        <v>2.775473399458972</v>
      </c>
      <c r="L80" s="185">
        <f t="shared" si="9"/>
        <v>0.20117621070395186</v>
      </c>
      <c r="M80" s="184">
        <v>2.7691897654584223</v>
      </c>
      <c r="N80" s="185">
        <v>-6.2836340005496538E-3</v>
      </c>
      <c r="O80" s="185">
        <v>-3.8514998897139914</v>
      </c>
    </row>
    <row r="81" spans="1:16" x14ac:dyDescent="0.25">
      <c r="A81" s="1">
        <v>7</v>
      </c>
      <c r="B81" s="114" t="s">
        <v>83</v>
      </c>
      <c r="C81" s="184">
        <v>2.5532473734479466</v>
      </c>
      <c r="D81" s="185">
        <v>-1.4685130177500976</v>
      </c>
      <c r="E81" s="184" t="s">
        <v>236</v>
      </c>
      <c r="F81" s="185" t="str">
        <f t="shared" si="8"/>
        <v>-</v>
      </c>
      <c r="G81" s="184">
        <v>3.2458100558659218</v>
      </c>
      <c r="H81" s="185" t="str">
        <f t="shared" si="8"/>
        <v>-</v>
      </c>
      <c r="I81" s="184">
        <v>3.1494768310911807</v>
      </c>
      <c r="J81" s="185">
        <f t="shared" si="8"/>
        <v>-9.6333224774741044E-2</v>
      </c>
      <c r="K81" s="184">
        <v>2.9253037884203001</v>
      </c>
      <c r="L81" s="185">
        <f t="shared" si="9"/>
        <v>-0.22417304267088056</v>
      </c>
      <c r="M81" s="184">
        <v>2.6926795580110499</v>
      </c>
      <c r="N81" s="185">
        <v>-0.23262423040925029</v>
      </c>
      <c r="O81" s="185">
        <v>0.13943218456310325</v>
      </c>
    </row>
    <row r="82" spans="1:16" x14ac:dyDescent="0.25">
      <c r="A82" s="1">
        <v>8</v>
      </c>
      <c r="B82" s="114" t="s">
        <v>85</v>
      </c>
      <c r="C82" s="184">
        <v>2.8673196794300981</v>
      </c>
      <c r="D82" s="185">
        <v>-0.81742552784501266</v>
      </c>
      <c r="E82" s="184">
        <v>2.8167539267015709</v>
      </c>
      <c r="F82" s="185">
        <f t="shared" si="8"/>
        <v>-5.0565752728527258E-2</v>
      </c>
      <c r="G82" s="184">
        <v>3.0318364611260056</v>
      </c>
      <c r="H82" s="185">
        <f t="shared" si="8"/>
        <v>0.2150825344244347</v>
      </c>
      <c r="I82" s="184">
        <v>3.2569093967796201</v>
      </c>
      <c r="J82" s="185">
        <f t="shared" si="8"/>
        <v>0.22507293565361453</v>
      </c>
      <c r="K82" s="184">
        <v>3.095080763582966</v>
      </c>
      <c r="L82" s="185">
        <f t="shared" si="9"/>
        <v>-0.16182863319665408</v>
      </c>
      <c r="M82" s="184">
        <v>2.4124620060790272</v>
      </c>
      <c r="N82" s="185">
        <v>-0.68261875750393886</v>
      </c>
      <c r="O82" s="185">
        <v>-0.45485767335107097</v>
      </c>
    </row>
    <row r="83" spans="1:16" x14ac:dyDescent="0.25">
      <c r="A83" s="1">
        <v>9</v>
      </c>
      <c r="B83" s="114" t="s">
        <v>87</v>
      </c>
      <c r="C83" s="184">
        <v>4.9528250137136585</v>
      </c>
      <c r="D83" s="185">
        <v>1.1951549381245079</v>
      </c>
      <c r="E83" s="184">
        <v>2.4267114657706848</v>
      </c>
      <c r="F83" s="185">
        <f t="shared" si="8"/>
        <v>-2.5261135479429737</v>
      </c>
      <c r="G83" s="184">
        <v>2.662509742790335</v>
      </c>
      <c r="H83" s="185">
        <f t="shared" si="8"/>
        <v>0.23579827701965028</v>
      </c>
      <c r="I83" s="184">
        <v>2.8530805687203791</v>
      </c>
      <c r="J83" s="185">
        <f t="shared" si="8"/>
        <v>0.19057082593004404</v>
      </c>
      <c r="K83" s="184">
        <v>2.8063694267515924</v>
      </c>
      <c r="L83" s="185">
        <f t="shared" si="9"/>
        <v>-4.6711141968786674E-2</v>
      </c>
      <c r="M83" s="184">
        <v>2.6794795978710821</v>
      </c>
      <c r="N83" s="185">
        <v>-0.12688982888051026</v>
      </c>
      <c r="O83" s="185">
        <v>-2.2733454158425763</v>
      </c>
    </row>
    <row r="84" spans="1:16" x14ac:dyDescent="0.25">
      <c r="A84" s="1">
        <v>10</v>
      </c>
      <c r="B84" s="114" t="s">
        <v>89</v>
      </c>
      <c r="C84" s="184">
        <v>3.7230935640886966</v>
      </c>
      <c r="D84" s="185">
        <v>-0.72177626745801104</v>
      </c>
      <c r="E84" s="184">
        <v>2.1238475722188075</v>
      </c>
      <c r="F84" s="185">
        <f t="shared" si="8"/>
        <v>-1.5992459918698891</v>
      </c>
      <c r="G84" s="184">
        <v>2.5854829034193161</v>
      </c>
      <c r="H84" s="185">
        <f t="shared" si="8"/>
        <v>0.46163533120050859</v>
      </c>
      <c r="I84" s="184">
        <v>2.9624060150375939</v>
      </c>
      <c r="J84" s="185">
        <f t="shared" si="8"/>
        <v>0.37692311161827785</v>
      </c>
      <c r="K84" s="184">
        <v>2.5399644760213143</v>
      </c>
      <c r="L84" s="185">
        <f t="shared" si="9"/>
        <v>-0.42244153901627968</v>
      </c>
      <c r="M84" s="184"/>
      <c r="N84" s="185" t="s">
        <v>236</v>
      </c>
      <c r="O84" s="185" t="s">
        <v>236</v>
      </c>
    </row>
    <row r="85" spans="1:16" x14ac:dyDescent="0.25">
      <c r="A85" s="1">
        <v>11</v>
      </c>
      <c r="B85" s="114" t="s">
        <v>91</v>
      </c>
      <c r="C85" s="184">
        <v>2.7130620985010707</v>
      </c>
      <c r="D85" s="185">
        <v>-2.5664700652416195</v>
      </c>
      <c r="E85" s="184">
        <v>3.767195767195767</v>
      </c>
      <c r="F85" s="185">
        <f t="shared" si="8"/>
        <v>1.0541336686946963</v>
      </c>
      <c r="G85" s="184">
        <v>2.79484425349087</v>
      </c>
      <c r="H85" s="185">
        <f t="shared" si="8"/>
        <v>-0.97235151370489703</v>
      </c>
      <c r="I85" s="184">
        <v>2.9164037854889591</v>
      </c>
      <c r="J85" s="185">
        <f t="shared" si="8"/>
        <v>0.12155953199808911</v>
      </c>
      <c r="K85" s="184">
        <v>2.5729013254786453</v>
      </c>
      <c r="L85" s="185">
        <f t="shared" si="9"/>
        <v>-0.34350246001031381</v>
      </c>
      <c r="M85" s="184"/>
      <c r="N85" s="185" t="s">
        <v>236</v>
      </c>
      <c r="O85" s="185" t="s">
        <v>236</v>
      </c>
    </row>
    <row r="86" spans="1:16" x14ac:dyDescent="0.25">
      <c r="A86" s="1">
        <v>12</v>
      </c>
      <c r="B86" s="114" t="s">
        <v>93</v>
      </c>
      <c r="C86" s="184">
        <v>2.429787234042553</v>
      </c>
      <c r="D86" s="185">
        <v>-1.8016062688458683</v>
      </c>
      <c r="E86" s="184">
        <v>2.0899808551372048</v>
      </c>
      <c r="F86" s="185">
        <f t="shared" si="8"/>
        <v>-0.33980637890534826</v>
      </c>
      <c r="G86" s="184">
        <v>2.6834208552138032</v>
      </c>
      <c r="H86" s="185">
        <f t="shared" si="8"/>
        <v>0.59344000007659847</v>
      </c>
      <c r="I86" s="184">
        <v>3.7782217782217784</v>
      </c>
      <c r="J86" s="185">
        <f t="shared" si="8"/>
        <v>1.0948009230079752</v>
      </c>
      <c r="K86" s="184">
        <v>2.5320088300220749</v>
      </c>
      <c r="L86" s="185">
        <f t="shared" si="9"/>
        <v>-1.2462129481997035</v>
      </c>
      <c r="M86" s="184"/>
      <c r="N86" s="185" t="s">
        <v>236</v>
      </c>
      <c r="O86" s="185" t="s">
        <v>236</v>
      </c>
    </row>
    <row r="87" spans="1:16" ht="15.75" x14ac:dyDescent="0.25">
      <c r="B87" s="117" t="s">
        <v>30</v>
      </c>
      <c r="C87" s="186">
        <v>3.8098834873443148</v>
      </c>
      <c r="D87" s="187">
        <v>-0.23500279891470699</v>
      </c>
      <c r="E87" s="186">
        <v>2.5455179978063613</v>
      </c>
      <c r="F87" s="187">
        <f t="shared" si="8"/>
        <v>-1.2643654895379535</v>
      </c>
      <c r="G87" s="186">
        <v>2.5277672174294485</v>
      </c>
      <c r="H87" s="187">
        <f t="shared" si="8"/>
        <v>-1.77507803769128E-2</v>
      </c>
      <c r="I87" s="186">
        <v>2.8855237426665998</v>
      </c>
      <c r="J87" s="187">
        <f t="shared" si="8"/>
        <v>0.35775652523715129</v>
      </c>
      <c r="K87" s="186">
        <v>2.8975793229819655</v>
      </c>
      <c r="L87" s="187">
        <f t="shared" si="9"/>
        <v>1.2055580315365688E-2</v>
      </c>
      <c r="M87" s="186">
        <v>2.5742752415861379</v>
      </c>
      <c r="N87" s="187">
        <v>-0.38947876665939596</v>
      </c>
      <c r="O87" s="187">
        <v>-1.3528755119453026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">
        <v>323</v>
      </c>
      <c r="O96" s="112" t="s">
        <v>324</v>
      </c>
    </row>
    <row r="97" spans="2:15" x14ac:dyDescent="0.25">
      <c r="B97" s="114" t="s">
        <v>71</v>
      </c>
      <c r="C97" s="184">
        <v>8.2009165194346298</v>
      </c>
      <c r="D97" s="185">
        <v>-0.99546093333172614</v>
      </c>
      <c r="E97" s="184">
        <v>7.6712532171847156</v>
      </c>
      <c r="F97" s="185">
        <f t="shared" ref="F97:J99" si="10">IFERROR(E97-C97,"-")</f>
        <v>-0.5296633022499142</v>
      </c>
      <c r="G97" s="184">
        <v>6.4585365853658541</v>
      </c>
      <c r="H97" s="185">
        <f t="shared" si="10"/>
        <v>-1.2127166318188616</v>
      </c>
      <c r="I97" s="184">
        <v>7.446546384812172</v>
      </c>
      <c r="J97" s="185">
        <f t="shared" si="10"/>
        <v>0.98800979944631795</v>
      </c>
      <c r="K97" s="184">
        <v>7.4965692625113958</v>
      </c>
      <c r="L97" s="185">
        <f t="shared" ref="L97:L99" si="11">IFERROR(K97-I97,"-")</f>
        <v>5.0022877699223756E-2</v>
      </c>
      <c r="M97" s="184">
        <v>7.8066888703857895</v>
      </c>
      <c r="N97" s="185">
        <v>0.31011960787439374</v>
      </c>
      <c r="O97" s="185">
        <v>-0.39422764904884033</v>
      </c>
    </row>
    <row r="98" spans="2:15" x14ac:dyDescent="0.25">
      <c r="B98" s="114" t="s">
        <v>73</v>
      </c>
      <c r="C98" s="184">
        <v>7.8625686307805509</v>
      </c>
      <c r="D98" s="185">
        <v>-0.4309409972167213</v>
      </c>
      <c r="E98" s="184">
        <v>7.9861051832882817</v>
      </c>
      <c r="F98" s="185">
        <f t="shared" si="10"/>
        <v>0.12353655250773077</v>
      </c>
      <c r="G98" s="184">
        <v>5.3278617710583154</v>
      </c>
      <c r="H98" s="185">
        <f t="shared" si="10"/>
        <v>-2.6582434122299663</v>
      </c>
      <c r="I98" s="184">
        <v>6.7661735700197241</v>
      </c>
      <c r="J98" s="185">
        <f t="shared" si="10"/>
        <v>1.4383117989614087</v>
      </c>
      <c r="K98" s="184">
        <v>6.916271649954421</v>
      </c>
      <c r="L98" s="185">
        <f t="shared" si="11"/>
        <v>0.15009807993469693</v>
      </c>
      <c r="M98" s="184">
        <v>7.2371334927805826</v>
      </c>
      <c r="N98" s="185">
        <v>0.32086184282616159</v>
      </c>
      <c r="O98" s="185">
        <v>-0.6254351379999683</v>
      </c>
    </row>
    <row r="99" spans="2:15" x14ac:dyDescent="0.25">
      <c r="B99" s="114" t="s">
        <v>75</v>
      </c>
      <c r="C99" s="184">
        <v>7.7692564559216386</v>
      </c>
      <c r="D99" s="185">
        <v>-0.33452507750751259</v>
      </c>
      <c r="E99" s="184">
        <v>9.565103234276167</v>
      </c>
      <c r="F99" s="185">
        <f t="shared" si="10"/>
        <v>1.7958467783545284</v>
      </c>
      <c r="G99" s="184">
        <v>6.549460043196544</v>
      </c>
      <c r="H99" s="185">
        <f t="shared" si="10"/>
        <v>-3.0156431910796231</v>
      </c>
      <c r="I99" s="184">
        <v>6.9455044810638915</v>
      </c>
      <c r="J99" s="185">
        <f t="shared" si="10"/>
        <v>0.39604443786734755</v>
      </c>
      <c r="K99" s="184">
        <v>7.0174319300713357</v>
      </c>
      <c r="L99" s="185">
        <f t="shared" si="11"/>
        <v>7.1927449007444189E-2</v>
      </c>
      <c r="M99" s="184">
        <v>6.7771826031339941</v>
      </c>
      <c r="N99" s="185">
        <v>-0.24024932693734158</v>
      </c>
      <c r="O99" s="185">
        <v>-0.99207385278764448</v>
      </c>
    </row>
    <row r="100" spans="2:15" x14ac:dyDescent="0.25">
      <c r="B100" s="114" t="s">
        <v>77</v>
      </c>
      <c r="C100" s="184">
        <v>7.9002442727932927</v>
      </c>
      <c r="D100" s="185">
        <v>-0.80847488698546499</v>
      </c>
      <c r="E100" s="184" t="s">
        <v>236</v>
      </c>
      <c r="F100" s="185" t="str">
        <f>IFERROR(E100-C100,"-")</f>
        <v>-</v>
      </c>
      <c r="G100" s="184">
        <v>5.5182413470533209</v>
      </c>
      <c r="H100" s="185" t="str">
        <f>IFERROR(G100-E100,"-")</f>
        <v>-</v>
      </c>
      <c r="I100" s="184">
        <v>6.9061900191938577</v>
      </c>
      <c r="J100" s="185">
        <f>IFERROR(I100-G100,"-")</f>
        <v>1.3879486721405367</v>
      </c>
      <c r="K100" s="184">
        <v>6.8450769230769231</v>
      </c>
      <c r="L100" s="185">
        <f>IFERROR(K100-I100,"-")</f>
        <v>-6.1113096116934607E-2</v>
      </c>
      <c r="M100" s="184">
        <v>7.1761118048218231</v>
      </c>
      <c r="N100" s="185">
        <v>0.33103488174490003</v>
      </c>
      <c r="O100" s="185">
        <v>-0.72413246797146957</v>
      </c>
    </row>
    <row r="101" spans="2:15" x14ac:dyDescent="0.25">
      <c r="B101" s="114" t="s">
        <v>79</v>
      </c>
      <c r="C101" s="184">
        <v>9.5884199511684685</v>
      </c>
      <c r="D101" s="185">
        <v>1.0767146493552939</v>
      </c>
      <c r="E101" s="184" t="s">
        <v>236</v>
      </c>
      <c r="F101" s="185" t="str">
        <f t="shared" ref="F101:J109" si="12">IFERROR(E101-C101,"-")</f>
        <v>-</v>
      </c>
      <c r="G101" s="184">
        <v>5.0102339181286553</v>
      </c>
      <c r="H101" s="185" t="str">
        <f t="shared" si="12"/>
        <v>-</v>
      </c>
      <c r="I101" s="184">
        <v>6.806944923536852</v>
      </c>
      <c r="J101" s="185">
        <f t="shared" si="12"/>
        <v>1.7967110054081967</v>
      </c>
      <c r="K101" s="184">
        <v>6.9376146788990827</v>
      </c>
      <c r="L101" s="185">
        <f t="shared" ref="L101:L109" si="13">IFERROR(K101-I101,"-")</f>
        <v>0.13066975536223069</v>
      </c>
      <c r="M101" s="184">
        <v>7.215223838440898</v>
      </c>
      <c r="N101" s="185">
        <v>0.27760915954181531</v>
      </c>
      <c r="O101" s="185">
        <v>-2.3731961127275705</v>
      </c>
    </row>
    <row r="102" spans="2:15" x14ac:dyDescent="0.25">
      <c r="B102" s="114" t="s">
        <v>81</v>
      </c>
      <c r="C102" s="184">
        <v>7.6471282686972435</v>
      </c>
      <c r="D102" s="185">
        <v>-0.67279233758207813</v>
      </c>
      <c r="E102" s="184" t="s">
        <v>236</v>
      </c>
      <c r="F102" s="185" t="str">
        <f t="shared" si="12"/>
        <v>-</v>
      </c>
      <c r="G102" s="184">
        <v>6.4601671309192197</v>
      </c>
      <c r="H102" s="185" t="str">
        <f t="shared" si="12"/>
        <v>-</v>
      </c>
      <c r="I102" s="184">
        <v>7.3947944395149365</v>
      </c>
      <c r="J102" s="185">
        <f t="shared" si="12"/>
        <v>0.93462730859571685</v>
      </c>
      <c r="K102" s="184">
        <v>7.4332802003871112</v>
      </c>
      <c r="L102" s="185">
        <f t="shared" si="13"/>
        <v>3.8485760872174701E-2</v>
      </c>
      <c r="M102" s="184">
        <v>7.3506738946635499</v>
      </c>
      <c r="N102" s="185">
        <v>-8.2606305723561313E-2</v>
      </c>
      <c r="O102" s="185">
        <v>-0.29645437403369357</v>
      </c>
    </row>
    <row r="103" spans="2:15" x14ac:dyDescent="0.25">
      <c r="B103" s="114" t="s">
        <v>83</v>
      </c>
      <c r="C103" s="184">
        <v>8.7290425766600492</v>
      </c>
      <c r="D103" s="185">
        <v>-0.23386686457309125</v>
      </c>
      <c r="E103" s="184" t="s">
        <v>236</v>
      </c>
      <c r="F103" s="185" t="str">
        <f t="shared" si="12"/>
        <v>-</v>
      </c>
      <c r="G103" s="184">
        <v>7.0141099261689908</v>
      </c>
      <c r="H103" s="185" t="str">
        <f t="shared" si="12"/>
        <v>-</v>
      </c>
      <c r="I103" s="184">
        <v>7.4779303837282445</v>
      </c>
      <c r="J103" s="185">
        <f t="shared" si="12"/>
        <v>0.46382045755925372</v>
      </c>
      <c r="K103" s="184">
        <v>7.5134418022528164</v>
      </c>
      <c r="L103" s="185">
        <f t="shared" si="13"/>
        <v>3.5511418524571958E-2</v>
      </c>
      <c r="M103" s="184">
        <v>7.632933930032241</v>
      </c>
      <c r="N103" s="185">
        <v>0.11949212777942453</v>
      </c>
      <c r="O103" s="185">
        <v>-1.0961086466278083</v>
      </c>
    </row>
    <row r="104" spans="2:15" x14ac:dyDescent="0.25">
      <c r="B104" s="114" t="s">
        <v>85</v>
      </c>
      <c r="C104" s="184">
        <v>8.8112616716010024</v>
      </c>
      <c r="D104" s="185">
        <v>-0.65081228696437954</v>
      </c>
      <c r="E104" s="184">
        <v>6.8154285714285718</v>
      </c>
      <c r="F104" s="185">
        <f t="shared" si="12"/>
        <v>-1.9958331001724305</v>
      </c>
      <c r="G104" s="184">
        <v>6.4512410426835602</v>
      </c>
      <c r="H104" s="185">
        <f t="shared" si="12"/>
        <v>-0.36418752874501159</v>
      </c>
      <c r="I104" s="184">
        <v>8.1645854015361312</v>
      </c>
      <c r="J104" s="185">
        <f t="shared" si="12"/>
        <v>1.713344358852571</v>
      </c>
      <c r="K104" s="184">
        <v>7.7616424165371756</v>
      </c>
      <c r="L104" s="185">
        <f t="shared" si="13"/>
        <v>-0.40294298499895564</v>
      </c>
      <c r="M104" s="184">
        <v>7.9521933927428483</v>
      </c>
      <c r="N104" s="185">
        <v>0.19055097620567274</v>
      </c>
      <c r="O104" s="185">
        <v>-0.85906827885815407</v>
      </c>
    </row>
    <row r="105" spans="2:15" x14ac:dyDescent="0.25">
      <c r="B105" s="114" t="s">
        <v>87</v>
      </c>
      <c r="C105" s="184">
        <v>8.4556488690001839</v>
      </c>
      <c r="D105" s="185">
        <v>-0.13842019145639561</v>
      </c>
      <c r="E105" s="184">
        <v>7.0841442472810536</v>
      </c>
      <c r="F105" s="185">
        <f t="shared" si="12"/>
        <v>-1.3715046217191302</v>
      </c>
      <c r="G105" s="184">
        <v>7.082481389578164</v>
      </c>
      <c r="H105" s="185">
        <f t="shared" si="12"/>
        <v>-1.662857702889653E-3</v>
      </c>
      <c r="I105" s="184">
        <v>7.4192040278110767</v>
      </c>
      <c r="J105" s="185">
        <f t="shared" si="12"/>
        <v>0.33672263823291271</v>
      </c>
      <c r="K105" s="184">
        <v>7.3991134372997225</v>
      </c>
      <c r="L105" s="185">
        <f t="shared" si="13"/>
        <v>-2.00905905113542E-2</v>
      </c>
      <c r="M105" s="184">
        <v>7.3389119058002619</v>
      </c>
      <c r="N105" s="185">
        <v>-6.0201531499460614E-2</v>
      </c>
      <c r="O105" s="185">
        <v>-1.116736963199922</v>
      </c>
    </row>
    <row r="106" spans="2:15" x14ac:dyDescent="0.25">
      <c r="B106" s="114" t="s">
        <v>89</v>
      </c>
      <c r="C106" s="184">
        <v>7.7487463710741622</v>
      </c>
      <c r="D106" s="185">
        <v>-4.6726899899520724E-2</v>
      </c>
      <c r="E106" s="184">
        <v>5.1605362667583359</v>
      </c>
      <c r="F106" s="185">
        <f t="shared" si="12"/>
        <v>-2.5882101043158263</v>
      </c>
      <c r="G106" s="184">
        <v>6.5688409646233934</v>
      </c>
      <c r="H106" s="185">
        <f t="shared" si="12"/>
        <v>1.4083046978650575</v>
      </c>
      <c r="I106" s="184">
        <v>7.1699071387115501</v>
      </c>
      <c r="J106" s="185">
        <f t="shared" si="12"/>
        <v>0.60106617408815666</v>
      </c>
      <c r="K106" s="184">
        <v>7.2059213433495364</v>
      </c>
      <c r="L106" s="185">
        <f t="shared" si="13"/>
        <v>3.6014204637986325E-2</v>
      </c>
      <c r="M106" s="184"/>
      <c r="N106" s="185" t="s">
        <v>236</v>
      </c>
      <c r="O106" s="185" t="s">
        <v>236</v>
      </c>
    </row>
    <row r="107" spans="2:15" x14ac:dyDescent="0.25">
      <c r="B107" s="114" t="s">
        <v>91</v>
      </c>
      <c r="C107" s="184">
        <v>7.8510095281306711</v>
      </c>
      <c r="D107" s="185">
        <v>0.16391363027682715</v>
      </c>
      <c r="E107" s="184">
        <v>7.2765894236482476</v>
      </c>
      <c r="F107" s="185">
        <f t="shared" si="12"/>
        <v>-0.57442010448242353</v>
      </c>
      <c r="G107" s="184">
        <v>7.1657880580957505</v>
      </c>
      <c r="H107" s="185">
        <f t="shared" si="12"/>
        <v>-0.11080136555249709</v>
      </c>
      <c r="I107" s="184">
        <v>7.4580561252563653</v>
      </c>
      <c r="J107" s="185">
        <f t="shared" si="12"/>
        <v>0.29226806716061482</v>
      </c>
      <c r="K107" s="184">
        <v>6.9781878462679403</v>
      </c>
      <c r="L107" s="185">
        <f t="shared" si="13"/>
        <v>-0.47986827898842499</v>
      </c>
      <c r="M107" s="184"/>
      <c r="N107" s="185" t="s">
        <v>236</v>
      </c>
      <c r="O107" s="185" t="s">
        <v>236</v>
      </c>
    </row>
    <row r="108" spans="2:15" x14ac:dyDescent="0.25">
      <c r="B108" s="114" t="s">
        <v>93</v>
      </c>
      <c r="C108" s="184">
        <v>7.5398230088495577</v>
      </c>
      <c r="D108" s="185">
        <v>-0.10169346763545928</v>
      </c>
      <c r="E108" s="184">
        <v>6.5108942351339083</v>
      </c>
      <c r="F108" s="185">
        <f t="shared" si="12"/>
        <v>-1.0289287737156494</v>
      </c>
      <c r="G108" s="184">
        <v>6.5794545249633725</v>
      </c>
      <c r="H108" s="185">
        <f t="shared" si="12"/>
        <v>6.8560289829464161E-2</v>
      </c>
      <c r="I108" s="184">
        <v>6.9214928015654849</v>
      </c>
      <c r="J108" s="185">
        <f t="shared" si="12"/>
        <v>0.34203827660211239</v>
      </c>
      <c r="K108" s="184">
        <v>6.8337751022058493</v>
      </c>
      <c r="L108" s="185">
        <f t="shared" si="13"/>
        <v>-8.7717699359635581E-2</v>
      </c>
      <c r="M108" s="184"/>
      <c r="N108" s="185" t="s">
        <v>236</v>
      </c>
      <c r="O108" s="185" t="s">
        <v>236</v>
      </c>
    </row>
    <row r="109" spans="2:15" ht="15.75" x14ac:dyDescent="0.25">
      <c r="B109" s="117" t="s">
        <v>30</v>
      </c>
      <c r="C109" s="186">
        <v>8.1303415149012697</v>
      </c>
      <c r="D109" s="187">
        <v>-0.29701038567026217</v>
      </c>
      <c r="E109" s="186">
        <v>7.6399587640674662</v>
      </c>
      <c r="F109" s="187">
        <f t="shared" si="12"/>
        <v>-0.49038275083380345</v>
      </c>
      <c r="G109" s="186">
        <v>6.6540103016924208</v>
      </c>
      <c r="H109" s="187">
        <f t="shared" si="12"/>
        <v>-0.98594846237504541</v>
      </c>
      <c r="I109" s="186">
        <v>7.225848037324166</v>
      </c>
      <c r="J109" s="187">
        <f t="shared" si="12"/>
        <v>0.57183773563174523</v>
      </c>
      <c r="K109" s="186">
        <v>7.1890816624489</v>
      </c>
      <c r="L109" s="187">
        <f t="shared" si="13"/>
        <v>-3.6766374875266017E-2</v>
      </c>
      <c r="M109" s="186">
        <v>7.3732260769311395</v>
      </c>
      <c r="N109" s="187">
        <v>0.1149917568219454</v>
      </c>
      <c r="O109" s="187">
        <v>-0.9127053954220532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">
        <v>323</v>
      </c>
      <c r="O118" s="112" t="s">
        <v>324</v>
      </c>
    </row>
    <row r="119" spans="1:16" x14ac:dyDescent="0.25">
      <c r="B119" s="114" t="s">
        <v>71</v>
      </c>
      <c r="C119" s="184">
        <v>8.6742376709750282</v>
      </c>
      <c r="D119" s="185">
        <v>-1.8352269672783681</v>
      </c>
      <c r="E119" s="184">
        <v>8.6530306522240146</v>
      </c>
      <c r="F119" s="185">
        <f t="shared" ref="F119:J121" si="14">IFERROR(E119-C119,"-")</f>
        <v>-2.1207018751013607E-2</v>
      </c>
      <c r="G119" s="184">
        <v>6.5042016806722689</v>
      </c>
      <c r="H119" s="185">
        <f t="shared" si="14"/>
        <v>-2.1488289715517457</v>
      </c>
      <c r="I119" s="184">
        <v>7.8397561506640541</v>
      </c>
      <c r="J119" s="185">
        <f t="shared" si="14"/>
        <v>1.3355544699917852</v>
      </c>
      <c r="K119" s="184">
        <v>7.6294527620030976</v>
      </c>
      <c r="L119" s="185">
        <f t="shared" ref="L119:L121" si="15">IFERROR(K119-I119,"-")</f>
        <v>-0.21030338866095644</v>
      </c>
      <c r="M119" s="184">
        <v>7.7992768836015864</v>
      </c>
      <c r="N119" s="185">
        <v>0.16982412159848881</v>
      </c>
      <c r="O119" s="185">
        <v>-0.87496078737344174</v>
      </c>
    </row>
    <row r="120" spans="1:16" x14ac:dyDescent="0.25">
      <c r="B120" s="114" t="s">
        <v>73</v>
      </c>
      <c r="C120" s="184">
        <v>8.0504564520108559</v>
      </c>
      <c r="D120" s="185">
        <v>-1.0159787331743289</v>
      </c>
      <c r="E120" s="184">
        <v>9.1680054304785603</v>
      </c>
      <c r="F120" s="185">
        <f t="shared" si="14"/>
        <v>1.1175489784677044</v>
      </c>
      <c r="G120" s="184">
        <v>4.0470588235294116</v>
      </c>
      <c r="H120" s="185">
        <f t="shared" si="14"/>
        <v>-5.1209466069491487</v>
      </c>
      <c r="I120" s="184">
        <v>7.1585677749360617</v>
      </c>
      <c r="J120" s="185">
        <f t="shared" si="14"/>
        <v>3.1115089514066501</v>
      </c>
      <c r="K120" s="184">
        <v>6.7291277985074629</v>
      </c>
      <c r="L120" s="185">
        <f t="shared" si="15"/>
        <v>-0.42943997642859877</v>
      </c>
      <c r="M120" s="184">
        <v>7.3254189944134076</v>
      </c>
      <c r="N120" s="185">
        <v>0.5962911959059447</v>
      </c>
      <c r="O120" s="185">
        <v>-0.72503745759744831</v>
      </c>
    </row>
    <row r="121" spans="1:16" x14ac:dyDescent="0.25">
      <c r="B121" s="114" t="s">
        <v>75</v>
      </c>
      <c r="C121" s="184">
        <v>7.9083730258210077</v>
      </c>
      <c r="D121" s="185">
        <v>-0.87260964581750944</v>
      </c>
      <c r="E121" s="184">
        <v>9.9803084223013041</v>
      </c>
      <c r="F121" s="185">
        <f t="shared" si="14"/>
        <v>2.0719353964802965</v>
      </c>
      <c r="G121" s="184">
        <v>3.8153846153846156</v>
      </c>
      <c r="H121" s="185">
        <f t="shared" si="14"/>
        <v>-6.1649238069166881</v>
      </c>
      <c r="I121" s="184">
        <v>7.3829883497341928</v>
      </c>
      <c r="J121" s="185">
        <f t="shared" si="14"/>
        <v>3.5676037343495772</v>
      </c>
      <c r="K121" s="184">
        <v>6.494187655687794</v>
      </c>
      <c r="L121" s="185">
        <f t="shared" si="15"/>
        <v>-0.88880069404639883</v>
      </c>
      <c r="M121" s="184">
        <v>6.58644785600847</v>
      </c>
      <c r="N121" s="185">
        <v>9.2260200320676056E-2</v>
      </c>
      <c r="O121" s="185">
        <v>-1.3219251698125376</v>
      </c>
    </row>
    <row r="122" spans="1:16" x14ac:dyDescent="0.25">
      <c r="B122" s="114" t="s">
        <v>77</v>
      </c>
      <c r="C122" s="184">
        <v>8.1229310863677409</v>
      </c>
      <c r="D122" s="185">
        <v>-2.0926600044375139</v>
      </c>
      <c r="E122" s="184" t="s">
        <v>236</v>
      </c>
      <c r="F122" s="185" t="str">
        <f>IFERROR(E122-C122,"-")</f>
        <v>-</v>
      </c>
      <c r="G122" s="184">
        <v>2.0697674418604652</v>
      </c>
      <c r="H122" s="185" t="str">
        <f>IFERROR(G122-E122,"-")</f>
        <v>-</v>
      </c>
      <c r="I122" s="184">
        <v>7.6654097815237883</v>
      </c>
      <c r="J122" s="185">
        <f>IFERROR(I122-G122,"-")</f>
        <v>5.595642339663323</v>
      </c>
      <c r="K122" s="184">
        <v>6.8568426950553301</v>
      </c>
      <c r="L122" s="185">
        <f>IFERROR(K122-I122,"-")</f>
        <v>-0.80856708646845821</v>
      </c>
      <c r="M122" s="184">
        <v>7.2563217110393223</v>
      </c>
      <c r="N122" s="185">
        <v>0.39947901598399227</v>
      </c>
      <c r="O122" s="185">
        <v>-0.86660937532841853</v>
      </c>
    </row>
    <row r="123" spans="1:16" x14ac:dyDescent="0.25">
      <c r="B123" s="114" t="s">
        <v>79</v>
      </c>
      <c r="C123" s="184">
        <v>10.177964585941693</v>
      </c>
      <c r="D123" s="185">
        <v>1.2124612167372266</v>
      </c>
      <c r="E123" s="184" t="s">
        <v>236</v>
      </c>
      <c r="F123" s="185" t="str">
        <f t="shared" ref="F123:J131" si="16">IFERROR(E123-C123,"-")</f>
        <v>-</v>
      </c>
      <c r="G123" s="184">
        <v>2.9821428571428572</v>
      </c>
      <c r="H123" s="185" t="str">
        <f t="shared" si="16"/>
        <v>-</v>
      </c>
      <c r="I123" s="184">
        <v>7.2070941004388107</v>
      </c>
      <c r="J123" s="185">
        <f t="shared" si="16"/>
        <v>4.2249512432959531</v>
      </c>
      <c r="K123" s="184">
        <v>6.6725205448609701</v>
      </c>
      <c r="L123" s="185">
        <f t="shared" ref="L123:L131" si="17">IFERROR(K123-I123,"-")</f>
        <v>-0.53457355557784059</v>
      </c>
      <c r="M123" s="184">
        <v>7.2387146878943796</v>
      </c>
      <c r="N123" s="185">
        <v>0.56619414303340942</v>
      </c>
      <c r="O123" s="185">
        <v>-2.9392498980473132</v>
      </c>
    </row>
    <row r="124" spans="1:16" x14ac:dyDescent="0.25">
      <c r="B124" s="114" t="s">
        <v>81</v>
      </c>
      <c r="C124" s="184">
        <v>8.6294349540078841</v>
      </c>
      <c r="D124" s="185">
        <v>1.7161350523302588E-3</v>
      </c>
      <c r="E124" s="184" t="s">
        <v>236</v>
      </c>
      <c r="F124" s="185" t="str">
        <f t="shared" si="16"/>
        <v>-</v>
      </c>
      <c r="G124" s="184">
        <v>5.4222222222222225</v>
      </c>
      <c r="H124" s="185" t="str">
        <f t="shared" si="16"/>
        <v>-</v>
      </c>
      <c r="I124" s="184">
        <v>8.0422956616347072</v>
      </c>
      <c r="J124" s="185">
        <f t="shared" si="16"/>
        <v>2.6200734394124847</v>
      </c>
      <c r="K124" s="184">
        <v>7.1928683291169735</v>
      </c>
      <c r="L124" s="185">
        <f t="shared" si="17"/>
        <v>-0.84942733251773372</v>
      </c>
      <c r="M124" s="184">
        <v>7.4717546914296769</v>
      </c>
      <c r="N124" s="185">
        <v>0.27888636231270336</v>
      </c>
      <c r="O124" s="185">
        <v>-1.1576802625782072</v>
      </c>
    </row>
    <row r="125" spans="1:16" x14ac:dyDescent="0.25">
      <c r="B125" s="114" t="s">
        <v>83</v>
      </c>
      <c r="C125" s="184">
        <v>9.2119276978027926</v>
      </c>
      <c r="D125" s="185">
        <v>-0.12395800581099081</v>
      </c>
      <c r="E125" s="184" t="s">
        <v>236</v>
      </c>
      <c r="F125" s="185" t="str">
        <f t="shared" si="16"/>
        <v>-</v>
      </c>
      <c r="G125" s="184">
        <v>6.4112291350531105</v>
      </c>
      <c r="H125" s="185" t="str">
        <f t="shared" si="16"/>
        <v>-</v>
      </c>
      <c r="I125" s="184">
        <v>7.680676270984641</v>
      </c>
      <c r="J125" s="185">
        <f t="shared" si="16"/>
        <v>1.2694471359315305</v>
      </c>
      <c r="K125" s="184">
        <v>7.0888216261350587</v>
      </c>
      <c r="L125" s="185">
        <f t="shared" si="17"/>
        <v>-0.59185464484958228</v>
      </c>
      <c r="M125" s="184">
        <v>7.5208927342444207</v>
      </c>
      <c r="N125" s="185">
        <v>0.432071108109362</v>
      </c>
      <c r="O125" s="185">
        <v>-1.6910349635583719</v>
      </c>
    </row>
    <row r="126" spans="1:16" x14ac:dyDescent="0.25">
      <c r="B126" s="114" t="s">
        <v>85</v>
      </c>
      <c r="C126" s="184">
        <v>8.7342050104800872</v>
      </c>
      <c r="D126" s="185">
        <v>-1.4407433315449047</v>
      </c>
      <c r="E126" s="184">
        <v>6.7682119205298017</v>
      </c>
      <c r="F126" s="185">
        <f t="shared" si="16"/>
        <v>-1.9659930899502855</v>
      </c>
      <c r="G126" s="184">
        <v>5.0424137931034485</v>
      </c>
      <c r="H126" s="185">
        <f t="shared" si="16"/>
        <v>-1.7257981274263532</v>
      </c>
      <c r="I126" s="184">
        <v>8.3796070100902806</v>
      </c>
      <c r="J126" s="185">
        <f t="shared" si="16"/>
        <v>3.3371932169868321</v>
      </c>
      <c r="K126" s="184">
        <v>7.4306201550387598</v>
      </c>
      <c r="L126" s="185">
        <f t="shared" si="17"/>
        <v>-0.94898685505152081</v>
      </c>
      <c r="M126" s="184">
        <v>8.2123629112662009</v>
      </c>
      <c r="N126" s="185">
        <v>0.78174275622744105</v>
      </c>
      <c r="O126" s="185">
        <v>-0.52184209921388636</v>
      </c>
    </row>
    <row r="127" spans="1:16" x14ac:dyDescent="0.25">
      <c r="B127" s="114" t="s">
        <v>87</v>
      </c>
      <c r="C127" s="184">
        <v>8.8752884171665904</v>
      </c>
      <c r="D127" s="185">
        <v>-0.80582245380812267</v>
      </c>
      <c r="E127" s="184">
        <v>5.57085020242915</v>
      </c>
      <c r="F127" s="185">
        <f t="shared" si="16"/>
        <v>-3.3044382147374405</v>
      </c>
      <c r="G127" s="184">
        <v>7.7452655031563316</v>
      </c>
      <c r="H127" s="185">
        <f t="shared" si="16"/>
        <v>2.1744153007271816</v>
      </c>
      <c r="I127" s="184">
        <v>7.5430274431888735</v>
      </c>
      <c r="J127" s="185">
        <f t="shared" si="16"/>
        <v>-0.20223805996745803</v>
      </c>
      <c r="K127" s="184">
        <v>7.533498492029298</v>
      </c>
      <c r="L127" s="185">
        <f t="shared" si="17"/>
        <v>-9.5289511595755272E-3</v>
      </c>
      <c r="M127" s="184">
        <v>7.5409499080385158</v>
      </c>
      <c r="N127" s="185">
        <v>7.4514160092178372E-3</v>
      </c>
      <c r="O127" s="185">
        <v>-1.3343385091280746</v>
      </c>
    </row>
    <row r="128" spans="1:16" x14ac:dyDescent="0.25">
      <c r="A128" s="120"/>
      <c r="B128" s="114" t="s">
        <v>89</v>
      </c>
      <c r="C128" s="184">
        <v>7.8189375506893759</v>
      </c>
      <c r="D128" s="185">
        <v>-0.35906412857174974</v>
      </c>
      <c r="E128" s="184">
        <v>3.9648609077598831</v>
      </c>
      <c r="F128" s="185">
        <f t="shared" si="16"/>
        <v>-3.8540766429294928</v>
      </c>
      <c r="G128" s="184">
        <v>7.1007009011586328</v>
      </c>
      <c r="H128" s="185">
        <f t="shared" si="16"/>
        <v>3.1358399933987497</v>
      </c>
      <c r="I128" s="184">
        <v>7.8303074824220795</v>
      </c>
      <c r="J128" s="185">
        <f t="shared" si="16"/>
        <v>0.72960658126344669</v>
      </c>
      <c r="K128" s="184">
        <v>7.0412095510279338</v>
      </c>
      <c r="L128" s="185">
        <f t="shared" si="17"/>
        <v>-0.78909793139414575</v>
      </c>
      <c r="M128" s="184"/>
      <c r="N128" s="185" t="s">
        <v>236</v>
      </c>
      <c r="O128" s="185" t="s">
        <v>236</v>
      </c>
    </row>
    <row r="129" spans="2:16" x14ac:dyDescent="0.25">
      <c r="B129" s="114" t="s">
        <v>91</v>
      </c>
      <c r="C129" s="184">
        <v>8.0875347600048357</v>
      </c>
      <c r="D129" s="185">
        <v>0.20852457715144723</v>
      </c>
      <c r="E129" s="184">
        <v>7.705363703159442</v>
      </c>
      <c r="F129" s="185">
        <f t="shared" si="16"/>
        <v>-0.38217105684539376</v>
      </c>
      <c r="G129" s="184">
        <v>7.5264134780125644</v>
      </c>
      <c r="H129" s="185">
        <f t="shared" si="16"/>
        <v>-0.17895022514687753</v>
      </c>
      <c r="I129" s="184">
        <v>7.7274300932090547</v>
      </c>
      <c r="J129" s="185">
        <f t="shared" si="16"/>
        <v>0.20101661519649028</v>
      </c>
      <c r="K129" s="184">
        <v>7.0028126352228472</v>
      </c>
      <c r="L129" s="185">
        <f t="shared" si="17"/>
        <v>-0.72461745798620747</v>
      </c>
      <c r="M129" s="184"/>
      <c r="N129" s="185" t="s">
        <v>236</v>
      </c>
      <c r="O129" s="185" t="s">
        <v>236</v>
      </c>
    </row>
    <row r="130" spans="2:16" x14ac:dyDescent="0.25">
      <c r="B130" s="114" t="s">
        <v>93</v>
      </c>
      <c r="C130" s="184">
        <v>7.3605494505494509</v>
      </c>
      <c r="D130" s="185">
        <v>-0.71554394757784578</v>
      </c>
      <c r="E130" s="184">
        <v>7.0630990415335466</v>
      </c>
      <c r="F130" s="185">
        <f t="shared" si="16"/>
        <v>-0.29745040901590425</v>
      </c>
      <c r="G130" s="184">
        <v>6.7358556056924677</v>
      </c>
      <c r="H130" s="185">
        <f t="shared" si="16"/>
        <v>-0.32724343584107896</v>
      </c>
      <c r="I130" s="184">
        <v>7.4731719187249057</v>
      </c>
      <c r="J130" s="185">
        <f t="shared" si="16"/>
        <v>0.73731631303243805</v>
      </c>
      <c r="K130" s="184">
        <v>6.727220366317245</v>
      </c>
      <c r="L130" s="185">
        <f t="shared" si="17"/>
        <v>-0.74595155240766076</v>
      </c>
      <c r="M130" s="184"/>
      <c r="N130" s="185" t="s">
        <v>236</v>
      </c>
      <c r="O130" s="185" t="s">
        <v>236</v>
      </c>
    </row>
    <row r="131" spans="2:16" ht="15.75" x14ac:dyDescent="0.25">
      <c r="B131" s="117" t="s">
        <v>30</v>
      </c>
      <c r="C131" s="186">
        <v>8.428024616485887</v>
      </c>
      <c r="D131" s="187">
        <v>-0.67265135072251248</v>
      </c>
      <c r="E131" s="186">
        <v>8.6881922354654506</v>
      </c>
      <c r="F131" s="187">
        <f t="shared" si="16"/>
        <v>0.26016761897956364</v>
      </c>
      <c r="G131" s="186">
        <v>6.9136660747345751</v>
      </c>
      <c r="H131" s="187">
        <f t="shared" si="16"/>
        <v>-1.7745261607308755</v>
      </c>
      <c r="I131" s="186">
        <v>7.6641018205919513</v>
      </c>
      <c r="J131" s="187">
        <f t="shared" si="16"/>
        <v>0.75043574585737627</v>
      </c>
      <c r="K131" s="186">
        <v>7.0465085514504393</v>
      </c>
      <c r="L131" s="187">
        <f t="shared" si="17"/>
        <v>-0.61759326914151202</v>
      </c>
      <c r="M131" s="186">
        <v>7.4407028835357174</v>
      </c>
      <c r="N131" s="187">
        <v>0.35223705260317306</v>
      </c>
      <c r="O131" s="187">
        <v>-1.2400655082404732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">
        <v>323</v>
      </c>
      <c r="O140" s="112" t="s">
        <v>324</v>
      </c>
    </row>
    <row r="141" spans="2:16" x14ac:dyDescent="0.25">
      <c r="B141" s="114" t="s">
        <v>71</v>
      </c>
      <c r="C141" s="184">
        <v>8.6974137931034488</v>
      </c>
      <c r="D141" s="185">
        <v>-0.30884738757633734</v>
      </c>
      <c r="E141" s="184">
        <v>6.9177173191771733</v>
      </c>
      <c r="F141" s="185">
        <f t="shared" ref="F141:J143" si="18">IFERROR(E141-C141,"-")</f>
        <v>-1.7796964739262755</v>
      </c>
      <c r="G141" s="184">
        <v>7.5774058577405858</v>
      </c>
      <c r="H141" s="185">
        <f t="shared" si="18"/>
        <v>0.65968853856341259</v>
      </c>
      <c r="I141" s="184">
        <v>9.500934579439253</v>
      </c>
      <c r="J141" s="185">
        <f t="shared" si="18"/>
        <v>1.9235287216986672</v>
      </c>
      <c r="K141" s="184">
        <v>8.3240911891558849</v>
      </c>
      <c r="L141" s="185">
        <f t="shared" ref="L141:L143" si="19">IFERROR(K141-I141,"-")</f>
        <v>-1.1768433902833682</v>
      </c>
      <c r="M141" s="184">
        <v>9.6112149532710287</v>
      </c>
      <c r="N141" s="185">
        <v>1.2871237641151438</v>
      </c>
      <c r="O141" s="185">
        <v>0.91380116016757995</v>
      </c>
    </row>
    <row r="142" spans="2:16" x14ac:dyDescent="0.25">
      <c r="B142" s="114" t="s">
        <v>73</v>
      </c>
      <c r="C142" s="184">
        <v>8.3531879194630871</v>
      </c>
      <c r="D142" s="185">
        <v>2.1778184529868128E-3</v>
      </c>
      <c r="E142" s="184">
        <v>7.3316831683168315</v>
      </c>
      <c r="F142" s="185">
        <f t="shared" si="18"/>
        <v>-1.0215047511462556</v>
      </c>
      <c r="G142" s="184">
        <v>7.015625</v>
      </c>
      <c r="H142" s="185">
        <f t="shared" si="18"/>
        <v>-0.31605816831683153</v>
      </c>
      <c r="I142" s="184">
        <v>7.2494226327944569</v>
      </c>
      <c r="J142" s="185">
        <f t="shared" si="18"/>
        <v>0.23379763279445687</v>
      </c>
      <c r="K142" s="184">
        <v>7.9921135646687693</v>
      </c>
      <c r="L142" s="185">
        <f t="shared" si="19"/>
        <v>0.74269093187431245</v>
      </c>
      <c r="M142" s="184">
        <v>9.1799802761341223</v>
      </c>
      <c r="N142" s="185">
        <v>1.1878667114653529</v>
      </c>
      <c r="O142" s="185">
        <v>0.82679235667103512</v>
      </c>
    </row>
    <row r="143" spans="2:16" x14ac:dyDescent="0.25">
      <c r="B143" s="114" t="s">
        <v>75</v>
      </c>
      <c r="C143" s="184">
        <v>7.9674242424242427</v>
      </c>
      <c r="D143" s="185">
        <v>0.13807497283592962</v>
      </c>
      <c r="E143" s="184">
        <v>10.029032258064516</v>
      </c>
      <c r="F143" s="185">
        <f t="shared" si="18"/>
        <v>2.0616080156402736</v>
      </c>
      <c r="G143" s="184">
        <v>7.231012658227848</v>
      </c>
      <c r="H143" s="185">
        <f t="shared" si="18"/>
        <v>-2.7980195998366684</v>
      </c>
      <c r="I143" s="184">
        <v>7.4262717321313589</v>
      </c>
      <c r="J143" s="185">
        <f t="shared" si="18"/>
        <v>0.19525907390351094</v>
      </c>
      <c r="K143" s="184">
        <v>8.19392523364486</v>
      </c>
      <c r="L143" s="185">
        <f t="shared" si="19"/>
        <v>0.76765350151350109</v>
      </c>
      <c r="M143" s="184">
        <v>7.9189031505250878</v>
      </c>
      <c r="N143" s="185">
        <v>-0.27502208311977228</v>
      </c>
      <c r="O143" s="185">
        <v>-4.8521091899154989E-2</v>
      </c>
    </row>
    <row r="144" spans="2:16" x14ac:dyDescent="0.25">
      <c r="B144" s="114" t="s">
        <v>77</v>
      </c>
      <c r="C144" s="184">
        <v>7.7946210268948652</v>
      </c>
      <c r="D144" s="185">
        <v>-0.82848282374690907</v>
      </c>
      <c r="E144" s="184" t="s">
        <v>236</v>
      </c>
      <c r="F144" s="185" t="str">
        <f>IFERROR(E144-C144,"-")</f>
        <v>-</v>
      </c>
      <c r="G144" s="184">
        <v>7.3420074349442377</v>
      </c>
      <c r="H144" s="185" t="str">
        <f>IFERROR(G144-E144,"-")</f>
        <v>-</v>
      </c>
      <c r="I144" s="184">
        <v>7.5292955892034232</v>
      </c>
      <c r="J144" s="185">
        <f>IFERROR(I144-G144,"-")</f>
        <v>0.18728815425918555</v>
      </c>
      <c r="K144" s="184">
        <v>7.7774952320406863</v>
      </c>
      <c r="L144" s="185">
        <f>IFERROR(K144-I144,"-")</f>
        <v>0.24819964283726303</v>
      </c>
      <c r="M144" s="184">
        <v>9.9245283018867916</v>
      </c>
      <c r="N144" s="185">
        <v>2.1470330698461053</v>
      </c>
      <c r="O144" s="185">
        <v>2.1299072749919263</v>
      </c>
    </row>
    <row r="145" spans="1:16" x14ac:dyDescent="0.25">
      <c r="B145" s="114" t="s">
        <v>79</v>
      </c>
      <c r="C145" s="184">
        <v>7.0962025316455692</v>
      </c>
      <c r="D145" s="185">
        <v>-0.77612036786019711</v>
      </c>
      <c r="E145" s="184" t="s">
        <v>236</v>
      </c>
      <c r="F145" s="185" t="str">
        <f t="shared" ref="F145:J153" si="20">IFERROR(E145-C145,"-")</f>
        <v>-</v>
      </c>
      <c r="G145" s="184">
        <v>6.5496183206106871</v>
      </c>
      <c r="H145" s="185" t="str">
        <f t="shared" si="20"/>
        <v>-</v>
      </c>
      <c r="I145" s="184">
        <v>7.7900113507377977</v>
      </c>
      <c r="J145" s="185">
        <f t="shared" si="20"/>
        <v>1.2403930301271107</v>
      </c>
      <c r="K145" s="184">
        <v>7.8512089274643522</v>
      </c>
      <c r="L145" s="185">
        <f t="shared" ref="L145:L153" si="21">IFERROR(K145-I145,"-")</f>
        <v>6.1197576726554459E-2</v>
      </c>
      <c r="M145" s="184">
        <v>9.1011302795954787</v>
      </c>
      <c r="N145" s="185">
        <v>1.2499213521311265</v>
      </c>
      <c r="O145" s="185">
        <v>2.0049277479499095</v>
      </c>
    </row>
    <row r="146" spans="1:16" x14ac:dyDescent="0.25">
      <c r="B146" s="114" t="s">
        <v>81</v>
      </c>
      <c r="C146" s="184">
        <v>5.3634558093346572</v>
      </c>
      <c r="D146" s="185">
        <v>-2.938667742788895</v>
      </c>
      <c r="E146" s="184" t="s">
        <v>236</v>
      </c>
      <c r="F146" s="185" t="str">
        <f t="shared" si="20"/>
        <v>-</v>
      </c>
      <c r="G146" s="184">
        <v>7.9567099567099566</v>
      </c>
      <c r="H146" s="185" t="str">
        <f t="shared" si="20"/>
        <v>-</v>
      </c>
      <c r="I146" s="184">
        <v>7.3679031037093115</v>
      </c>
      <c r="J146" s="185">
        <f t="shared" si="20"/>
        <v>-0.58880685300064517</v>
      </c>
      <c r="K146" s="184">
        <v>10.041487839771101</v>
      </c>
      <c r="L146" s="185">
        <f t="shared" si="21"/>
        <v>2.6735847360617893</v>
      </c>
      <c r="M146" s="184">
        <v>8.6592379583033789</v>
      </c>
      <c r="N146" s="185">
        <v>-1.3822498814677218</v>
      </c>
      <c r="O146" s="185">
        <v>3.2957821489687218</v>
      </c>
    </row>
    <row r="147" spans="1:16" x14ac:dyDescent="0.25">
      <c r="B147" s="114" t="s">
        <v>83</v>
      </c>
      <c r="C147" s="184">
        <v>7.2415803108808294</v>
      </c>
      <c r="D147" s="185">
        <v>-1.4787204409988703</v>
      </c>
      <c r="E147" s="184" t="s">
        <v>236</v>
      </c>
      <c r="F147" s="185" t="str">
        <f t="shared" si="20"/>
        <v>-</v>
      </c>
      <c r="G147" s="184">
        <v>7.3955555555555552</v>
      </c>
      <c r="H147" s="185" t="str">
        <f t="shared" si="20"/>
        <v>-</v>
      </c>
      <c r="I147" s="184">
        <v>8.3393177737881512</v>
      </c>
      <c r="J147" s="185">
        <f t="shared" si="20"/>
        <v>0.94376221823259598</v>
      </c>
      <c r="K147" s="184">
        <v>9.5324041811846687</v>
      </c>
      <c r="L147" s="185">
        <f t="shared" si="21"/>
        <v>1.1930864073965175</v>
      </c>
      <c r="M147" s="184">
        <v>9.7504288164665525</v>
      </c>
      <c r="N147" s="185">
        <v>0.21802463528188376</v>
      </c>
      <c r="O147" s="185">
        <v>2.508848505585723</v>
      </c>
    </row>
    <row r="148" spans="1:16" x14ac:dyDescent="0.25">
      <c r="B148" s="114" t="s">
        <v>85</v>
      </c>
      <c r="C148" s="184">
        <v>8.2150045745654161</v>
      </c>
      <c r="D148" s="185">
        <v>-0.15882720113551763</v>
      </c>
      <c r="E148" s="184">
        <v>7.3946784922394677</v>
      </c>
      <c r="F148" s="185">
        <f t="shared" si="20"/>
        <v>-0.82032608232594839</v>
      </c>
      <c r="G148" s="184">
        <v>6.5977900552486188</v>
      </c>
      <c r="H148" s="185">
        <f t="shared" si="20"/>
        <v>-0.79688843699084888</v>
      </c>
      <c r="I148" s="184">
        <v>9.4428857715430858</v>
      </c>
      <c r="J148" s="185">
        <f t="shared" si="20"/>
        <v>2.845095716294467</v>
      </c>
      <c r="K148" s="184">
        <v>9.9661354581673312</v>
      </c>
      <c r="L148" s="185">
        <f t="shared" si="21"/>
        <v>0.52324968662424531</v>
      </c>
      <c r="M148" s="184">
        <v>9.4147727272727266</v>
      </c>
      <c r="N148" s="185">
        <v>-0.55136273089460452</v>
      </c>
      <c r="O148" s="185">
        <v>1.1997681527073105</v>
      </c>
    </row>
    <row r="149" spans="1:16" x14ac:dyDescent="0.25">
      <c r="B149" s="114" t="s">
        <v>87</v>
      </c>
      <c r="C149" s="184">
        <v>6.8993006993006993</v>
      </c>
      <c r="D149" s="185">
        <v>-0.94463869463869443</v>
      </c>
      <c r="E149" s="184">
        <v>17.828947368421051</v>
      </c>
      <c r="F149" s="185">
        <f t="shared" si="20"/>
        <v>10.929646669120352</v>
      </c>
      <c r="G149" s="184">
        <v>7.3301088270858523</v>
      </c>
      <c r="H149" s="185">
        <f t="shared" si="20"/>
        <v>-10.4988385413352</v>
      </c>
      <c r="I149" s="184">
        <v>9.1776504297994261</v>
      </c>
      <c r="J149" s="185">
        <f t="shared" si="20"/>
        <v>1.8475416027135738</v>
      </c>
      <c r="K149" s="184">
        <v>8.6907849829351544</v>
      </c>
      <c r="L149" s="185">
        <f t="shared" si="21"/>
        <v>-0.48686544686427169</v>
      </c>
      <c r="M149" s="184">
        <v>9.2540394973070015</v>
      </c>
      <c r="N149" s="185">
        <v>0.56325451437184704</v>
      </c>
      <c r="O149" s="185">
        <v>2.3547387980063021</v>
      </c>
    </row>
    <row r="150" spans="1:16" x14ac:dyDescent="0.25">
      <c r="A150" s="120"/>
      <c r="B150" s="114" t="s">
        <v>89</v>
      </c>
      <c r="C150" s="184">
        <v>7.8299039780521262</v>
      </c>
      <c r="D150" s="185">
        <v>-0.75693422085930351</v>
      </c>
      <c r="E150" s="184">
        <v>4.7731958762886597</v>
      </c>
      <c r="F150" s="185">
        <f t="shared" si="20"/>
        <v>-3.0567081017634665</v>
      </c>
      <c r="G150" s="184">
        <v>6.9228694714131604</v>
      </c>
      <c r="H150" s="185">
        <f t="shared" si="20"/>
        <v>2.1496735951245007</v>
      </c>
      <c r="I150" s="184">
        <v>7.3299583085169742</v>
      </c>
      <c r="J150" s="185">
        <f t="shared" si="20"/>
        <v>0.40708883710381372</v>
      </c>
      <c r="K150" s="184">
        <v>9.565085771947528</v>
      </c>
      <c r="L150" s="185">
        <f t="shared" si="21"/>
        <v>2.2351274634305538</v>
      </c>
      <c r="M150" s="184"/>
      <c r="N150" s="185" t="s">
        <v>236</v>
      </c>
      <c r="O150" s="185" t="s">
        <v>236</v>
      </c>
    </row>
    <row r="151" spans="1:16" x14ac:dyDescent="0.25">
      <c r="B151" s="114" t="s">
        <v>91</v>
      </c>
      <c r="C151" s="184">
        <v>7.0989304812834222</v>
      </c>
      <c r="D151" s="185">
        <v>-0.75570435017725224</v>
      </c>
      <c r="E151" s="184">
        <v>7.6947194719471943</v>
      </c>
      <c r="F151" s="185">
        <f t="shared" si="20"/>
        <v>0.59578899066377211</v>
      </c>
      <c r="G151" s="184">
        <v>7.9698209718670077</v>
      </c>
      <c r="H151" s="185">
        <f t="shared" si="20"/>
        <v>0.27510149991981336</v>
      </c>
      <c r="I151" s="184">
        <v>7.955390334572491</v>
      </c>
      <c r="J151" s="185">
        <f t="shared" si="20"/>
        <v>-1.4430637294516657E-2</v>
      </c>
      <c r="K151" s="184">
        <v>8.4321148825065269</v>
      </c>
      <c r="L151" s="185">
        <f t="shared" si="21"/>
        <v>0.47672454793403585</v>
      </c>
      <c r="M151" s="184"/>
      <c r="N151" s="185" t="s">
        <v>236</v>
      </c>
      <c r="O151" s="185" t="s">
        <v>236</v>
      </c>
    </row>
    <row r="152" spans="1:16" x14ac:dyDescent="0.25">
      <c r="B152" s="114" t="s">
        <v>93</v>
      </c>
      <c r="C152" s="184">
        <v>7.6853197674418601</v>
      </c>
      <c r="D152" s="185">
        <v>-0.18096407177060936</v>
      </c>
      <c r="E152" s="184">
        <v>7.9045454545454543</v>
      </c>
      <c r="F152" s="185">
        <f t="shared" si="20"/>
        <v>0.21922568710359425</v>
      </c>
      <c r="G152" s="184">
        <v>8.2085187539732996</v>
      </c>
      <c r="H152" s="185">
        <f t="shared" si="20"/>
        <v>0.30397329942784523</v>
      </c>
      <c r="I152" s="184">
        <v>7.965578635014837</v>
      </c>
      <c r="J152" s="185">
        <f t="shared" si="20"/>
        <v>-0.24294011895846257</v>
      </c>
      <c r="K152" s="184">
        <v>8.8064864864864862</v>
      </c>
      <c r="L152" s="185">
        <f t="shared" si="21"/>
        <v>0.84090785147164926</v>
      </c>
      <c r="M152" s="184"/>
      <c r="N152" s="185" t="s">
        <v>236</v>
      </c>
      <c r="O152" s="185" t="s">
        <v>236</v>
      </c>
    </row>
    <row r="153" spans="1:16" ht="15.75" x14ac:dyDescent="0.25">
      <c r="B153" s="117" t="s">
        <v>30</v>
      </c>
      <c r="C153" s="186">
        <v>7.5379977473000732</v>
      </c>
      <c r="D153" s="187">
        <v>-0.72060056548383322</v>
      </c>
      <c r="E153" s="186">
        <v>7.5590863952333667</v>
      </c>
      <c r="F153" s="187">
        <f t="shared" si="20"/>
        <v>2.1088647933293458E-2</v>
      </c>
      <c r="G153" s="186">
        <v>7.4559044955904499</v>
      </c>
      <c r="H153" s="187">
        <f t="shared" si="20"/>
        <v>-0.1031818996429168</v>
      </c>
      <c r="I153" s="186">
        <v>7.9858322782902276</v>
      </c>
      <c r="J153" s="187">
        <f t="shared" si="20"/>
        <v>0.52992778269977769</v>
      </c>
      <c r="K153" s="186">
        <v>8.7192205917729133</v>
      </c>
      <c r="L153" s="187">
        <f t="shared" si="21"/>
        <v>0.73338831348268574</v>
      </c>
      <c r="M153" s="186">
        <v>9.0311782080735146</v>
      </c>
      <c r="N153" s="187">
        <v>0.39235186894011242</v>
      </c>
      <c r="O153" s="187">
        <v>1.4905296900023446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">
        <v>323</v>
      </c>
      <c r="O162" s="112" t="s">
        <v>324</v>
      </c>
    </row>
    <row r="163" spans="2:15" x14ac:dyDescent="0.25">
      <c r="B163" s="114" t="s">
        <v>71</v>
      </c>
      <c r="C163" s="184">
        <v>7.7452830188679247</v>
      </c>
      <c r="D163" s="185">
        <v>0.48121116258049934</v>
      </c>
      <c r="E163" s="184">
        <v>5.5201984408221119</v>
      </c>
      <c r="F163" s="185">
        <f t="shared" ref="F163:J165" si="22">IFERROR(E163-C163,"-")</f>
        <v>-2.2250845780458128</v>
      </c>
      <c r="G163" s="184">
        <v>5.8173913043478258</v>
      </c>
      <c r="H163" s="185">
        <f t="shared" si="22"/>
        <v>0.29719286352571395</v>
      </c>
      <c r="I163" s="184">
        <v>6.5277161862527713</v>
      </c>
      <c r="J163" s="185">
        <f t="shared" si="22"/>
        <v>0.71032488190494547</v>
      </c>
      <c r="K163" s="184">
        <v>6.7374773687386842</v>
      </c>
      <c r="L163" s="185">
        <f t="shared" ref="L163:L165" si="23">IFERROR(K163-I163,"-")</f>
        <v>0.20976118248591291</v>
      </c>
      <c r="M163" s="184">
        <v>8.1598639455782305</v>
      </c>
      <c r="N163" s="185">
        <v>1.4223865768395463</v>
      </c>
      <c r="O163" s="185">
        <v>0.41458092671030577</v>
      </c>
    </row>
    <row r="164" spans="2:15" x14ac:dyDescent="0.25">
      <c r="B164" s="114" t="s">
        <v>73</v>
      </c>
      <c r="C164" s="184">
        <v>6.459410703547805</v>
      </c>
      <c r="D164" s="185">
        <v>0.52372404977604514</v>
      </c>
      <c r="E164" s="184">
        <v>6.3634615384615385</v>
      </c>
      <c r="F164" s="185">
        <f t="shared" si="22"/>
        <v>-9.5949165086266497E-2</v>
      </c>
      <c r="G164" s="184">
        <v>4.5502645502645507</v>
      </c>
      <c r="H164" s="185">
        <f t="shared" si="22"/>
        <v>-1.8131969881969878</v>
      </c>
      <c r="I164" s="184">
        <v>5.8839531680440773</v>
      </c>
      <c r="J164" s="185">
        <f t="shared" si="22"/>
        <v>1.3336886177795266</v>
      </c>
      <c r="K164" s="184">
        <v>6.2614051094890515</v>
      </c>
      <c r="L164" s="185">
        <f t="shared" si="23"/>
        <v>0.37745194144497418</v>
      </c>
      <c r="M164" s="184">
        <v>6.1108410306271272</v>
      </c>
      <c r="N164" s="185">
        <v>-0.15056407886192424</v>
      </c>
      <c r="O164" s="185">
        <v>-0.34856967292067775</v>
      </c>
    </row>
    <row r="165" spans="2:15" x14ac:dyDescent="0.25">
      <c r="B165" s="114" t="s">
        <v>75</v>
      </c>
      <c r="C165" s="184">
        <v>5.8402652200120553</v>
      </c>
      <c r="D165" s="185">
        <v>-0.46596455345072751</v>
      </c>
      <c r="E165" s="184">
        <v>8.701013513513514</v>
      </c>
      <c r="F165" s="185">
        <f t="shared" si="22"/>
        <v>2.8607482935014588</v>
      </c>
      <c r="G165" s="184">
        <v>6.5810439560439562</v>
      </c>
      <c r="H165" s="185">
        <f t="shared" si="22"/>
        <v>-2.1199695574695578</v>
      </c>
      <c r="I165" s="184">
        <v>6.0988160291438982</v>
      </c>
      <c r="J165" s="185">
        <f t="shared" si="22"/>
        <v>-0.482227926900058</v>
      </c>
      <c r="K165" s="184">
        <v>6.9642857142857144</v>
      </c>
      <c r="L165" s="185">
        <f t="shared" si="23"/>
        <v>0.86546968514181621</v>
      </c>
      <c r="M165" s="184">
        <v>7.023180154534364</v>
      </c>
      <c r="N165" s="185">
        <v>5.8894440248649538E-2</v>
      </c>
      <c r="O165" s="185">
        <v>1.1829149345223087</v>
      </c>
    </row>
    <row r="166" spans="2:15" x14ac:dyDescent="0.25">
      <c r="B166" s="114" t="s">
        <v>77</v>
      </c>
      <c r="C166" s="184">
        <v>6.4785417628057225</v>
      </c>
      <c r="D166" s="185">
        <v>0.43881919029626459</v>
      </c>
      <c r="E166" s="184" t="s">
        <v>236</v>
      </c>
      <c r="F166" s="185" t="str">
        <f>IFERROR(E166-C166,"-")</f>
        <v>-</v>
      </c>
      <c r="G166" s="184">
        <v>4.0613107822410148</v>
      </c>
      <c r="H166" s="185" t="str">
        <f>IFERROR(G166-E166,"-")</f>
        <v>-</v>
      </c>
      <c r="I166" s="184">
        <v>5.4952218430034128</v>
      </c>
      <c r="J166" s="185">
        <f>IFERROR(I166-G166,"-")</f>
        <v>1.4339110607623979</v>
      </c>
      <c r="K166" s="184">
        <v>5.9081426648721402</v>
      </c>
      <c r="L166" s="185">
        <f>IFERROR(K166-I166,"-")</f>
        <v>0.41292082186872747</v>
      </c>
      <c r="M166" s="184">
        <v>5.9860979462875195</v>
      </c>
      <c r="N166" s="185">
        <v>7.7955281415379218E-2</v>
      </c>
      <c r="O166" s="185">
        <v>-0.49244381651820301</v>
      </c>
    </row>
    <row r="167" spans="2:15" x14ac:dyDescent="0.25">
      <c r="B167" s="114" t="s">
        <v>79</v>
      </c>
      <c r="C167" s="184">
        <v>8.3189533239038198</v>
      </c>
      <c r="D167" s="185">
        <v>0.651330177084116</v>
      </c>
      <c r="E167" s="184" t="s">
        <v>236</v>
      </c>
      <c r="F167" s="185" t="str">
        <f t="shared" ref="F167:J175" si="24">IFERROR(E167-C167,"-")</f>
        <v>-</v>
      </c>
      <c r="G167" s="184">
        <v>4.3159065628476085</v>
      </c>
      <c r="H167" s="185" t="str">
        <f t="shared" si="24"/>
        <v>-</v>
      </c>
      <c r="I167" s="184">
        <v>6.2125546285260231</v>
      </c>
      <c r="J167" s="185">
        <f t="shared" si="24"/>
        <v>1.8966480656784146</v>
      </c>
      <c r="K167" s="184">
        <v>6.3199523052464226</v>
      </c>
      <c r="L167" s="185">
        <f t="shared" ref="L167:L175" si="25">IFERROR(K167-I167,"-")</f>
        <v>0.10739767672039946</v>
      </c>
      <c r="M167" s="184">
        <v>7.0540976988292288</v>
      </c>
      <c r="N167" s="185">
        <v>0.73414539358280617</v>
      </c>
      <c r="O167" s="185">
        <v>-1.264855625074591</v>
      </c>
    </row>
    <row r="168" spans="2:15" x14ac:dyDescent="0.25">
      <c r="B168" s="114" t="s">
        <v>81</v>
      </c>
      <c r="C168" s="184">
        <v>5.481308411214953</v>
      </c>
      <c r="D168" s="185">
        <v>-0.87219158878504732</v>
      </c>
      <c r="E168" s="184" t="s">
        <v>236</v>
      </c>
      <c r="F168" s="185" t="str">
        <f t="shared" si="24"/>
        <v>-</v>
      </c>
      <c r="G168" s="184">
        <v>5.9469496021220163</v>
      </c>
      <c r="H168" s="185" t="str">
        <f t="shared" si="24"/>
        <v>-</v>
      </c>
      <c r="I168" s="184">
        <v>6.8347826086956518</v>
      </c>
      <c r="J168" s="185">
        <f t="shared" si="24"/>
        <v>0.88783300657363551</v>
      </c>
      <c r="K168" s="184">
        <v>6.4923076923076923</v>
      </c>
      <c r="L168" s="185">
        <f t="shared" si="25"/>
        <v>-0.34247491638795946</v>
      </c>
      <c r="M168" s="184">
        <v>6.846736596736597</v>
      </c>
      <c r="N168" s="185">
        <v>0.35442890442890462</v>
      </c>
      <c r="O168" s="185">
        <v>1.3654281855216439</v>
      </c>
    </row>
    <row r="169" spans="2:15" x14ac:dyDescent="0.25">
      <c r="B169" s="114" t="s">
        <v>83</v>
      </c>
      <c r="C169" s="184">
        <v>7.3386550556361874</v>
      </c>
      <c r="D169" s="185">
        <v>0.66016184494849561</v>
      </c>
      <c r="E169" s="184" t="s">
        <v>236</v>
      </c>
      <c r="F169" s="185" t="str">
        <f t="shared" si="24"/>
        <v>-</v>
      </c>
      <c r="G169" s="184">
        <v>6.3998250218722657</v>
      </c>
      <c r="H169" s="185" t="str">
        <f t="shared" si="24"/>
        <v>-</v>
      </c>
      <c r="I169" s="184">
        <v>5.7849790316431564</v>
      </c>
      <c r="J169" s="185">
        <f t="shared" si="24"/>
        <v>-0.61484599022910924</v>
      </c>
      <c r="K169" s="184">
        <v>6.7623158963941083</v>
      </c>
      <c r="L169" s="185">
        <f t="shared" si="25"/>
        <v>0.97733686475095194</v>
      </c>
      <c r="M169" s="184">
        <v>7.4846723044397461</v>
      </c>
      <c r="N169" s="185">
        <v>0.72235640804563772</v>
      </c>
      <c r="O169" s="185">
        <v>0.14601724880355871</v>
      </c>
    </row>
    <row r="170" spans="2:15" x14ac:dyDescent="0.25">
      <c r="B170" s="114" t="s">
        <v>85</v>
      </c>
      <c r="C170" s="184">
        <v>8.4322678843226786</v>
      </c>
      <c r="D170" s="185">
        <v>0.63704430708690651</v>
      </c>
      <c r="E170" s="184">
        <v>7.6909920182440139</v>
      </c>
      <c r="F170" s="185">
        <f t="shared" si="24"/>
        <v>-0.74127586607866469</v>
      </c>
      <c r="G170" s="184">
        <v>7.0756446991404012</v>
      </c>
      <c r="H170" s="185">
        <f t="shared" si="24"/>
        <v>-0.61534731910361273</v>
      </c>
      <c r="I170" s="184">
        <v>7.3377939983779399</v>
      </c>
      <c r="J170" s="185">
        <f t="shared" si="24"/>
        <v>0.26214929923753871</v>
      </c>
      <c r="K170" s="184">
        <v>7.2864745011086471</v>
      </c>
      <c r="L170" s="185">
        <f t="shared" si="25"/>
        <v>-5.1319497269292746E-2</v>
      </c>
      <c r="M170" s="184">
        <v>7.9534117647058826</v>
      </c>
      <c r="N170" s="185">
        <v>0.66693726359723549</v>
      </c>
      <c r="O170" s="185">
        <v>-0.47885611961679597</v>
      </c>
    </row>
    <row r="171" spans="2:15" x14ac:dyDescent="0.25">
      <c r="B171" s="114" t="s">
        <v>87</v>
      </c>
      <c r="C171" s="184">
        <v>7.0594844679444808</v>
      </c>
      <c r="D171" s="185">
        <v>1.1115625851202449</v>
      </c>
      <c r="E171" s="184">
        <v>7.98828125</v>
      </c>
      <c r="F171" s="185">
        <f t="shared" si="24"/>
        <v>0.92879678205551919</v>
      </c>
      <c r="G171" s="184">
        <v>7.2506329113924046</v>
      </c>
      <c r="H171" s="185">
        <f t="shared" si="24"/>
        <v>-0.73764833860759538</v>
      </c>
      <c r="I171" s="184">
        <v>7.0207190737355267</v>
      </c>
      <c r="J171" s="185">
        <f t="shared" si="24"/>
        <v>-0.2299138376568779</v>
      </c>
      <c r="K171" s="184">
        <v>6.5264691597863038</v>
      </c>
      <c r="L171" s="185">
        <f t="shared" si="25"/>
        <v>-0.49424991394922291</v>
      </c>
      <c r="M171" s="184">
        <v>6.5689448441247</v>
      </c>
      <c r="N171" s="185">
        <v>4.2475684338396213E-2</v>
      </c>
      <c r="O171" s="185">
        <v>-0.49053962381978078</v>
      </c>
    </row>
    <row r="172" spans="2:15" x14ac:dyDescent="0.25">
      <c r="B172" s="114" t="s">
        <v>89</v>
      </c>
      <c r="C172" s="184">
        <v>6.5944162436548224</v>
      </c>
      <c r="D172" s="185">
        <v>0.27319253428579771</v>
      </c>
      <c r="E172" s="184">
        <v>6.2247324613555293</v>
      </c>
      <c r="F172" s="185">
        <f t="shared" si="24"/>
        <v>-0.36968378229929311</v>
      </c>
      <c r="G172" s="184">
        <v>5.982193732193732</v>
      </c>
      <c r="H172" s="185">
        <f t="shared" si="24"/>
        <v>-0.24253872916179731</v>
      </c>
      <c r="I172" s="184">
        <v>6.2266714336789422</v>
      </c>
      <c r="J172" s="185">
        <f t="shared" si="24"/>
        <v>0.2444777014852102</v>
      </c>
      <c r="K172" s="184">
        <v>6.1283255086071984</v>
      </c>
      <c r="L172" s="185">
        <f t="shared" si="25"/>
        <v>-9.8345925071743778E-2</v>
      </c>
      <c r="M172" s="184"/>
      <c r="N172" s="185" t="s">
        <v>236</v>
      </c>
      <c r="O172" s="185" t="s">
        <v>236</v>
      </c>
    </row>
    <row r="173" spans="2:15" x14ac:dyDescent="0.25">
      <c r="B173" s="114" t="s">
        <v>91</v>
      </c>
      <c r="C173" s="184">
        <v>5.4057971014492754</v>
      </c>
      <c r="D173" s="185">
        <v>-0.65675176485252251</v>
      </c>
      <c r="E173" s="184">
        <v>8</v>
      </c>
      <c r="F173" s="185">
        <f t="shared" si="24"/>
        <v>2.5942028985507246</v>
      </c>
      <c r="G173" s="184">
        <v>6.9024390243902438</v>
      </c>
      <c r="H173" s="185">
        <f t="shared" si="24"/>
        <v>-1.0975609756097562</v>
      </c>
      <c r="I173" s="184">
        <v>7.8496287128712874</v>
      </c>
      <c r="J173" s="185">
        <f t="shared" si="24"/>
        <v>0.94718968848104357</v>
      </c>
      <c r="K173" s="184">
        <v>7.0292553191489358</v>
      </c>
      <c r="L173" s="185">
        <f t="shared" si="25"/>
        <v>-0.82037339372235163</v>
      </c>
      <c r="M173" s="184"/>
      <c r="N173" s="185" t="s">
        <v>236</v>
      </c>
      <c r="O173" s="185" t="s">
        <v>236</v>
      </c>
    </row>
    <row r="174" spans="2:15" x14ac:dyDescent="0.25">
      <c r="B174" s="114" t="s">
        <v>93</v>
      </c>
      <c r="C174" s="184">
        <v>5.2847432024169185</v>
      </c>
      <c r="D174" s="185">
        <v>-0.64723943144704688</v>
      </c>
      <c r="E174" s="184">
        <v>5.0691003911342891</v>
      </c>
      <c r="F174" s="185">
        <f t="shared" si="24"/>
        <v>-0.21564281128262941</v>
      </c>
      <c r="G174" s="184">
        <v>6.2885729331226958</v>
      </c>
      <c r="H174" s="185">
        <f t="shared" si="24"/>
        <v>1.2194725419884067</v>
      </c>
      <c r="I174" s="184">
        <v>6.1374871266735322</v>
      </c>
      <c r="J174" s="185">
        <f t="shared" si="24"/>
        <v>-0.15108580644916358</v>
      </c>
      <c r="K174" s="184">
        <v>5.7238356164383566</v>
      </c>
      <c r="L174" s="185">
        <f t="shared" si="25"/>
        <v>-0.41365151023517566</v>
      </c>
      <c r="M174" s="184"/>
      <c r="N174" s="185" t="s">
        <v>236</v>
      </c>
      <c r="O174" s="185" t="s">
        <v>236</v>
      </c>
    </row>
    <row r="175" spans="2:15" ht="15.75" x14ac:dyDescent="0.25">
      <c r="B175" s="117" t="s">
        <v>30</v>
      </c>
      <c r="C175" s="186">
        <v>6.7639384364488837</v>
      </c>
      <c r="D175" s="187">
        <v>0.24538813817316285</v>
      </c>
      <c r="E175" s="186">
        <v>6.446249620406924</v>
      </c>
      <c r="F175" s="187">
        <f t="shared" si="24"/>
        <v>-0.31768881604195975</v>
      </c>
      <c r="G175" s="186">
        <v>6.1666010756919851</v>
      </c>
      <c r="H175" s="187">
        <f t="shared" si="24"/>
        <v>-0.27964854471493883</v>
      </c>
      <c r="I175" s="186">
        <v>6.3556792873051222</v>
      </c>
      <c r="J175" s="187">
        <f t="shared" si="24"/>
        <v>0.18907821161313709</v>
      </c>
      <c r="K175" s="186">
        <v>6.4696081948264181</v>
      </c>
      <c r="L175" s="187">
        <f t="shared" si="25"/>
        <v>0.11392890752129592</v>
      </c>
      <c r="M175" s="186">
        <v>6.9379368332545059</v>
      </c>
      <c r="N175" s="187">
        <v>0.39586226545613101</v>
      </c>
      <c r="O175" s="187">
        <v>-7.5068947092314708E-2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">
        <v>323</v>
      </c>
      <c r="O184" s="112" t="s">
        <v>324</v>
      </c>
    </row>
    <row r="185" spans="1:16" x14ac:dyDescent="0.25">
      <c r="A185" s="120"/>
      <c r="B185" s="114" t="s">
        <v>71</v>
      </c>
      <c r="C185" s="184">
        <v>10.616883116883116</v>
      </c>
      <c r="D185" s="185">
        <v>1.5324841399010189</v>
      </c>
      <c r="E185" s="184">
        <v>9.319488817891374</v>
      </c>
      <c r="F185" s="185">
        <f t="shared" ref="F185:J187" si="26">IFERROR(E185-C185,"-")</f>
        <v>-1.2973942989917422</v>
      </c>
      <c r="G185" s="184">
        <v>6.3085714285714287</v>
      </c>
      <c r="H185" s="185">
        <f t="shared" si="26"/>
        <v>-3.0109173893199452</v>
      </c>
      <c r="I185" s="184">
        <v>8.5574162679425836</v>
      </c>
      <c r="J185" s="185">
        <f t="shared" si="26"/>
        <v>2.2488448393711549</v>
      </c>
      <c r="K185" s="184">
        <v>8.6969696969696972</v>
      </c>
      <c r="L185" s="185">
        <f t="shared" ref="L185:L187" si="27">IFERROR(K185-I185,"-")</f>
        <v>0.13955342902711365</v>
      </c>
      <c r="M185" s="184">
        <v>8.8498659517426272</v>
      </c>
      <c r="N185" s="185">
        <v>0.15289625477293001</v>
      </c>
      <c r="O185" s="185">
        <v>-1.7670171651404889</v>
      </c>
    </row>
    <row r="186" spans="1:16" x14ac:dyDescent="0.25">
      <c r="B186" s="114" t="s">
        <v>73</v>
      </c>
      <c r="C186" s="184">
        <v>9.41</v>
      </c>
      <c r="D186" s="185">
        <v>1.1654479418886208</v>
      </c>
      <c r="E186" s="184">
        <v>6.2897196261682247</v>
      </c>
      <c r="F186" s="185">
        <f t="shared" si="26"/>
        <v>-3.1202803738317755</v>
      </c>
      <c r="G186" s="184">
        <v>8.6111111111111107</v>
      </c>
      <c r="H186" s="185">
        <f t="shared" si="26"/>
        <v>2.3213914849428861</v>
      </c>
      <c r="I186" s="184">
        <v>5.5938303341902316</v>
      </c>
      <c r="J186" s="185">
        <f t="shared" si="26"/>
        <v>-3.0172807769208791</v>
      </c>
      <c r="K186" s="184">
        <v>7.5101123595505621</v>
      </c>
      <c r="L186" s="185">
        <f t="shared" si="27"/>
        <v>1.9162820253603305</v>
      </c>
      <c r="M186" s="184">
        <v>7.6536796536796539</v>
      </c>
      <c r="N186" s="185">
        <v>0.14356729412909175</v>
      </c>
      <c r="O186" s="185">
        <v>-1.7563203463203463</v>
      </c>
    </row>
    <row r="187" spans="1:16" x14ac:dyDescent="0.25">
      <c r="B187" s="114" t="s">
        <v>75</v>
      </c>
      <c r="C187" s="184">
        <v>9.2303523035230359</v>
      </c>
      <c r="D187" s="185">
        <v>0.53987611304684613</v>
      </c>
      <c r="E187" s="184">
        <v>7.180616740088106</v>
      </c>
      <c r="F187" s="185">
        <f t="shared" si="26"/>
        <v>-2.0497355634349299</v>
      </c>
      <c r="G187" s="184">
        <v>5.25</v>
      </c>
      <c r="H187" s="185">
        <f t="shared" si="26"/>
        <v>-1.930616740088106</v>
      </c>
      <c r="I187" s="184">
        <v>7.1073446327683616</v>
      </c>
      <c r="J187" s="185">
        <f t="shared" si="26"/>
        <v>1.8573446327683616</v>
      </c>
      <c r="K187" s="184">
        <v>9.2798742138364787</v>
      </c>
      <c r="L187" s="185">
        <f t="shared" si="27"/>
        <v>2.1725295810681171</v>
      </c>
      <c r="M187" s="184">
        <v>7.7043918918918921</v>
      </c>
      <c r="N187" s="185">
        <v>-1.5754823219445866</v>
      </c>
      <c r="O187" s="185">
        <v>-1.5259604116311438</v>
      </c>
    </row>
    <row r="188" spans="1:16" x14ac:dyDescent="0.25">
      <c r="B188" s="114" t="s">
        <v>77</v>
      </c>
      <c r="C188" s="184">
        <v>8.6024999999999991</v>
      </c>
      <c r="D188" s="185">
        <v>-0.33936046511628071</v>
      </c>
      <c r="E188" s="184" t="s">
        <v>236</v>
      </c>
      <c r="F188" s="185" t="str">
        <f>IFERROR(E188-C188,"-")</f>
        <v>-</v>
      </c>
      <c r="G188" s="184">
        <v>5.2121212121212119</v>
      </c>
      <c r="H188" s="185" t="str">
        <f>IFERROR(G188-E188,"-")</f>
        <v>-</v>
      </c>
      <c r="I188" s="184">
        <v>6.235611510791367</v>
      </c>
      <c r="J188" s="185">
        <f>IFERROR(I188-G188,"-")</f>
        <v>1.0234902986701551</v>
      </c>
      <c r="K188" s="184">
        <v>7.8366197183098594</v>
      </c>
      <c r="L188" s="185">
        <f>IFERROR(K188-I188,"-")</f>
        <v>1.6010082075184924</v>
      </c>
      <c r="M188" s="184">
        <v>8.6806930693069315</v>
      </c>
      <c r="N188" s="185">
        <v>0.84407335099707215</v>
      </c>
      <c r="O188" s="185">
        <v>7.8193069306932372E-2</v>
      </c>
    </row>
    <row r="189" spans="1:16" x14ac:dyDescent="0.25">
      <c r="B189" s="114" t="s">
        <v>79</v>
      </c>
      <c r="C189" s="184">
        <v>10.330472103004292</v>
      </c>
      <c r="D189" s="185">
        <v>1.4177736903058786</v>
      </c>
      <c r="E189" s="184" t="s">
        <v>236</v>
      </c>
      <c r="F189" s="185" t="str">
        <f t="shared" ref="F189:J197" si="28">IFERROR(E189-C189,"-")</f>
        <v>-</v>
      </c>
      <c r="G189" s="184">
        <v>4.8250000000000002</v>
      </c>
      <c r="H189" s="185" t="str">
        <f t="shared" si="28"/>
        <v>-</v>
      </c>
      <c r="I189" s="184">
        <v>6.1355140186915884</v>
      </c>
      <c r="J189" s="185">
        <f t="shared" si="28"/>
        <v>1.3105140186915882</v>
      </c>
      <c r="K189" s="184">
        <v>7.5637065637065639</v>
      </c>
      <c r="L189" s="185">
        <f t="shared" ref="L189:L197" si="29">IFERROR(K189-I189,"-")</f>
        <v>1.4281925450149755</v>
      </c>
      <c r="M189" s="184">
        <v>8.140703517587939</v>
      </c>
      <c r="N189" s="185">
        <v>0.57699695388137506</v>
      </c>
      <c r="O189" s="185">
        <v>-2.1897685854163527</v>
      </c>
    </row>
    <row r="190" spans="1:16" x14ac:dyDescent="0.25">
      <c r="B190" s="114" t="s">
        <v>120</v>
      </c>
      <c r="C190" s="184">
        <v>8.0840336134453779</v>
      </c>
      <c r="D190" s="185">
        <v>-0.6337364213978276</v>
      </c>
      <c r="E190" s="184" t="s">
        <v>236</v>
      </c>
      <c r="F190" s="185" t="str">
        <f t="shared" si="28"/>
        <v>-</v>
      </c>
      <c r="G190" s="184">
        <v>6.8023255813953485</v>
      </c>
      <c r="H190" s="185" t="str">
        <f t="shared" si="28"/>
        <v>-</v>
      </c>
      <c r="I190" s="184">
        <v>6.709677419354839</v>
      </c>
      <c r="J190" s="185">
        <f t="shared" si="28"/>
        <v>-9.2648162040509519E-2</v>
      </c>
      <c r="K190" s="184">
        <v>7.7424657534246579</v>
      </c>
      <c r="L190" s="185">
        <f t="shared" si="29"/>
        <v>1.032788334069819</v>
      </c>
      <c r="M190" s="184">
        <v>8.120075046904315</v>
      </c>
      <c r="N190" s="185">
        <v>0.3776092934796571</v>
      </c>
      <c r="O190" s="185">
        <v>3.6041433458937178E-2</v>
      </c>
    </row>
    <row r="191" spans="1:16" x14ac:dyDescent="0.25">
      <c r="B191" s="114" t="s">
        <v>83</v>
      </c>
      <c r="C191" s="184">
        <v>9.4250000000000007</v>
      </c>
      <c r="D191" s="185">
        <v>-0.54767759562841434</v>
      </c>
      <c r="E191" s="184" t="s">
        <v>236</v>
      </c>
      <c r="F191" s="185" t="str">
        <f t="shared" si="28"/>
        <v>-</v>
      </c>
      <c r="G191" s="184">
        <v>9.1930693069306937</v>
      </c>
      <c r="H191" s="185" t="str">
        <f t="shared" si="28"/>
        <v>-</v>
      </c>
      <c r="I191" s="184">
        <v>7.8844696969696972</v>
      </c>
      <c r="J191" s="185">
        <f t="shared" si="28"/>
        <v>-1.3085996099609964</v>
      </c>
      <c r="K191" s="184">
        <v>6.6075036075036078</v>
      </c>
      <c r="L191" s="185">
        <f t="shared" si="29"/>
        <v>-1.2769660894660895</v>
      </c>
      <c r="M191" s="184">
        <v>7.4171974522292992</v>
      </c>
      <c r="N191" s="185">
        <v>0.80969384472569139</v>
      </c>
      <c r="O191" s="185">
        <v>-2.0078025477707016</v>
      </c>
    </row>
    <row r="192" spans="1:16" x14ac:dyDescent="0.25">
      <c r="B192" s="114" t="s">
        <v>85</v>
      </c>
      <c r="C192" s="184">
        <v>10.110526315789473</v>
      </c>
      <c r="D192" s="185">
        <v>-0.36713691445107699</v>
      </c>
      <c r="E192" s="184">
        <v>5.0167286245353164</v>
      </c>
      <c r="F192" s="185">
        <f t="shared" si="28"/>
        <v>-5.0937976912541565</v>
      </c>
      <c r="G192" s="184">
        <v>4.776859504132231</v>
      </c>
      <c r="H192" s="185">
        <f t="shared" si="28"/>
        <v>-0.23986912040308539</v>
      </c>
      <c r="I192" s="184">
        <v>8.9580152671755719</v>
      </c>
      <c r="J192" s="185">
        <f t="shared" si="28"/>
        <v>4.1811557630433409</v>
      </c>
      <c r="K192" s="184">
        <v>7.5533199195171026</v>
      </c>
      <c r="L192" s="185">
        <f t="shared" si="29"/>
        <v>-1.4046953476584694</v>
      </c>
      <c r="M192" s="184">
        <v>6.4814814814814818</v>
      </c>
      <c r="N192" s="185">
        <v>-1.0718384380356207</v>
      </c>
      <c r="O192" s="185">
        <v>-3.6290448343079911</v>
      </c>
    </row>
    <row r="193" spans="2:16" x14ac:dyDescent="0.25">
      <c r="B193" s="114" t="s">
        <v>87</v>
      </c>
      <c r="C193" s="184">
        <v>9.2386058981233248</v>
      </c>
      <c r="D193" s="185">
        <v>0.46623235726729284</v>
      </c>
      <c r="E193" s="184">
        <v>6.0535714285714288</v>
      </c>
      <c r="F193" s="185">
        <f t="shared" si="28"/>
        <v>-3.185034469551896</v>
      </c>
      <c r="G193" s="184">
        <v>6.3159999999999998</v>
      </c>
      <c r="H193" s="185">
        <f t="shared" si="28"/>
        <v>0.26242857142857101</v>
      </c>
      <c r="I193" s="184">
        <v>7.1208459214501509</v>
      </c>
      <c r="J193" s="185">
        <f t="shared" si="28"/>
        <v>0.8048459214501511</v>
      </c>
      <c r="K193" s="184">
        <v>7.6696165191740411</v>
      </c>
      <c r="L193" s="185">
        <f t="shared" si="29"/>
        <v>0.54877059772389014</v>
      </c>
      <c r="M193" s="184">
        <v>7.8940092165898621</v>
      </c>
      <c r="N193" s="185">
        <v>0.22439269741582102</v>
      </c>
      <c r="O193" s="185">
        <v>-1.3445966815334627</v>
      </c>
    </row>
    <row r="194" spans="2:16" x14ac:dyDescent="0.25">
      <c r="B194" s="114" t="s">
        <v>89</v>
      </c>
      <c r="C194" s="184">
        <v>8.8419117647058822</v>
      </c>
      <c r="D194" s="185">
        <v>0.56191176470588289</v>
      </c>
      <c r="E194" s="184">
        <v>7.6309523809523814</v>
      </c>
      <c r="F194" s="185">
        <f t="shared" si="28"/>
        <v>-1.2109593837535009</v>
      </c>
      <c r="G194" s="184">
        <v>5.9019607843137258</v>
      </c>
      <c r="H194" s="185">
        <f t="shared" si="28"/>
        <v>-1.7289915966386555</v>
      </c>
      <c r="I194" s="184">
        <v>6.3746701846965701</v>
      </c>
      <c r="J194" s="185">
        <f t="shared" si="28"/>
        <v>0.47270940038284426</v>
      </c>
      <c r="K194" s="184">
        <v>6.2601880877742948</v>
      </c>
      <c r="L194" s="185">
        <f t="shared" si="29"/>
        <v>-0.11448209692227529</v>
      </c>
      <c r="M194" s="184"/>
      <c r="N194" s="185" t="s">
        <v>236</v>
      </c>
      <c r="O194" s="185" t="s">
        <v>236</v>
      </c>
    </row>
    <row r="195" spans="2:16" x14ac:dyDescent="0.25">
      <c r="B195" s="114" t="s">
        <v>91</v>
      </c>
      <c r="C195" s="184">
        <v>8.7468749999999993</v>
      </c>
      <c r="D195" s="185">
        <v>-1.4451779801324509</v>
      </c>
      <c r="E195" s="184">
        <v>5.4861111111111107</v>
      </c>
      <c r="F195" s="185">
        <f t="shared" si="28"/>
        <v>-3.2607638888888886</v>
      </c>
      <c r="G195" s="184">
        <v>7.4267515923566876</v>
      </c>
      <c r="H195" s="185">
        <f t="shared" si="28"/>
        <v>1.9406404812455769</v>
      </c>
      <c r="I195" s="184">
        <v>7.4951456310679614</v>
      </c>
      <c r="J195" s="185">
        <f t="shared" si="28"/>
        <v>6.8394038711273808E-2</v>
      </c>
      <c r="K195" s="184">
        <v>7.8169336384439356</v>
      </c>
      <c r="L195" s="185">
        <f t="shared" si="29"/>
        <v>0.32178800737597424</v>
      </c>
      <c r="M195" s="184"/>
      <c r="N195" s="185" t="s">
        <v>236</v>
      </c>
      <c r="O195" s="185" t="s">
        <v>236</v>
      </c>
    </row>
    <row r="196" spans="2:16" x14ac:dyDescent="0.25">
      <c r="B196" s="114" t="s">
        <v>93</v>
      </c>
      <c r="C196" s="184">
        <v>8.7430555555555554</v>
      </c>
      <c r="D196" s="185">
        <v>-8.6685823754795166E-3</v>
      </c>
      <c r="E196" s="184">
        <v>5.2301587301587302</v>
      </c>
      <c r="F196" s="185">
        <f t="shared" si="28"/>
        <v>-3.5128968253968251</v>
      </c>
      <c r="G196" s="184">
        <v>5.7030965391621127</v>
      </c>
      <c r="H196" s="185">
        <f t="shared" si="28"/>
        <v>0.47293780900338245</v>
      </c>
      <c r="I196" s="184">
        <v>6.3891213389121342</v>
      </c>
      <c r="J196" s="185">
        <f t="shared" si="28"/>
        <v>0.68602479975002151</v>
      </c>
      <c r="K196" s="184">
        <v>6.9157088122605366</v>
      </c>
      <c r="L196" s="185">
        <f t="shared" si="29"/>
        <v>0.52658747334840239</v>
      </c>
      <c r="M196" s="184"/>
      <c r="N196" s="185" t="s">
        <v>236</v>
      </c>
      <c r="O196" s="185" t="s">
        <v>236</v>
      </c>
    </row>
    <row r="197" spans="2:16" ht="15.75" x14ac:dyDescent="0.25">
      <c r="B197" s="117" t="s">
        <v>30</v>
      </c>
      <c r="C197" s="186">
        <v>9.2769230769230777</v>
      </c>
      <c r="D197" s="187">
        <v>0.2465642912745043</v>
      </c>
      <c r="E197" s="186">
        <v>6.4966408268733851</v>
      </c>
      <c r="F197" s="187">
        <f t="shared" si="28"/>
        <v>-2.7802822500496926</v>
      </c>
      <c r="G197" s="186">
        <v>6.2224880382775121</v>
      </c>
      <c r="H197" s="187">
        <f t="shared" si="28"/>
        <v>-0.274152788595873</v>
      </c>
      <c r="I197" s="186">
        <v>7.0339242722696431</v>
      </c>
      <c r="J197" s="187">
        <f t="shared" si="28"/>
        <v>0.81143623399213105</v>
      </c>
      <c r="K197" s="186">
        <v>7.4551912568306014</v>
      </c>
      <c r="L197" s="187">
        <f t="shared" si="29"/>
        <v>0.42126698456095824</v>
      </c>
      <c r="M197" s="186">
        <v>7.8317800559179869</v>
      </c>
      <c r="N197" s="187">
        <v>0.1490161206495566</v>
      </c>
      <c r="O197" s="187">
        <v>-1.6071452799145654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">
        <v>323</v>
      </c>
      <c r="O206" s="112" t="s">
        <v>324</v>
      </c>
    </row>
    <row r="207" spans="2:16" x14ac:dyDescent="0.25">
      <c r="B207" s="114" t="s">
        <v>71</v>
      </c>
      <c r="C207" s="184">
        <v>9.036363636363637</v>
      </c>
      <c r="D207" s="185">
        <v>-3.089038292896813</v>
      </c>
      <c r="E207" s="184">
        <v>6.4727793696275073</v>
      </c>
      <c r="F207" s="185">
        <f t="shared" ref="F207:J209" si="30">IFERROR(E207-C207,"-")</f>
        <v>-2.5635842667361297</v>
      </c>
      <c r="G207" s="184">
        <v>6</v>
      </c>
      <c r="H207" s="185">
        <f t="shared" si="30"/>
        <v>-0.47277936962750733</v>
      </c>
      <c r="I207" s="184">
        <v>5.4202586206896548</v>
      </c>
      <c r="J207" s="185">
        <f t="shared" si="30"/>
        <v>-0.5797413793103452</v>
      </c>
      <c r="K207" s="184">
        <v>7.4215976331360949</v>
      </c>
      <c r="L207" s="185">
        <f t="shared" ref="L207:L209" si="31">IFERROR(K207-I207,"-")</f>
        <v>2.0013390124464401</v>
      </c>
      <c r="M207" s="184">
        <v>10.036101083032491</v>
      </c>
      <c r="N207" s="185">
        <v>2.6145034498963966</v>
      </c>
      <c r="O207" s="185">
        <v>0.99973744666885445</v>
      </c>
    </row>
    <row r="208" spans="2:16" x14ac:dyDescent="0.25">
      <c r="B208" s="114" t="s">
        <v>73</v>
      </c>
      <c r="C208" s="184">
        <v>8.6132075471698109</v>
      </c>
      <c r="D208" s="185">
        <v>-0.97798742138364858</v>
      </c>
      <c r="E208" s="184">
        <v>7.0763358778625953</v>
      </c>
      <c r="F208" s="185">
        <f t="shared" si="30"/>
        <v>-1.5368716693072155</v>
      </c>
      <c r="G208" s="184">
        <v>2.86046511627907</v>
      </c>
      <c r="H208" s="185">
        <f t="shared" si="30"/>
        <v>-4.2158707615835258</v>
      </c>
      <c r="I208" s="184">
        <v>5.7116883116883113</v>
      </c>
      <c r="J208" s="185">
        <f t="shared" si="30"/>
        <v>2.8512231954092413</v>
      </c>
      <c r="K208" s="184">
        <v>6.1691078561917445</v>
      </c>
      <c r="L208" s="185">
        <f t="shared" si="31"/>
        <v>0.45741954450343325</v>
      </c>
      <c r="M208" s="184">
        <v>9.6203288490284002</v>
      </c>
      <c r="N208" s="185">
        <v>3.4512209928366557</v>
      </c>
      <c r="O208" s="185">
        <v>1.0071213018585894</v>
      </c>
    </row>
    <row r="209" spans="2:16" x14ac:dyDescent="0.25">
      <c r="B209" s="114" t="s">
        <v>75</v>
      </c>
      <c r="C209" s="184">
        <v>7.7953890489913542</v>
      </c>
      <c r="D209" s="185">
        <v>0.56027933112301564</v>
      </c>
      <c r="E209" s="184">
        <v>8.3571428571428577</v>
      </c>
      <c r="F209" s="185">
        <f t="shared" si="30"/>
        <v>0.56175380815150344</v>
      </c>
      <c r="G209" s="184">
        <v>5.5</v>
      </c>
      <c r="H209" s="185">
        <f t="shared" si="30"/>
        <v>-2.8571428571428577</v>
      </c>
      <c r="I209" s="184">
        <v>6.5864527629233516</v>
      </c>
      <c r="J209" s="185">
        <f t="shared" si="30"/>
        <v>1.0864527629233516</v>
      </c>
      <c r="K209" s="184">
        <v>7.4685534591194971</v>
      </c>
      <c r="L209" s="185">
        <f t="shared" si="31"/>
        <v>0.88210069619614551</v>
      </c>
      <c r="M209" s="184">
        <v>10.040567951318458</v>
      </c>
      <c r="N209" s="185">
        <v>2.5720144921989609</v>
      </c>
      <c r="O209" s="185">
        <v>2.2451789023271038</v>
      </c>
    </row>
    <row r="210" spans="2:16" x14ac:dyDescent="0.25">
      <c r="B210" s="114" t="s">
        <v>77</v>
      </c>
      <c r="C210" s="184">
        <v>6.806451612903226</v>
      </c>
      <c r="D210" s="185">
        <v>0.18576195773081228</v>
      </c>
      <c r="E210" s="184" t="s">
        <v>236</v>
      </c>
      <c r="F210" s="185" t="str">
        <f>IFERROR(E210-C210,"-")</f>
        <v>-</v>
      </c>
      <c r="G210" s="184">
        <v>2.84</v>
      </c>
      <c r="H210" s="185" t="str">
        <f>IFERROR(G210-E210,"-")</f>
        <v>-</v>
      </c>
      <c r="I210" s="184">
        <v>5.3230912476722532</v>
      </c>
      <c r="J210" s="185">
        <f>IFERROR(I210-G210,"-")</f>
        <v>2.4830912476722533</v>
      </c>
      <c r="K210" s="184">
        <v>7.0227048371174732</v>
      </c>
      <c r="L210" s="185">
        <f>IFERROR(K210-I210,"-")</f>
        <v>1.69961358944522</v>
      </c>
      <c r="M210" s="184">
        <v>8.3473684210526322</v>
      </c>
      <c r="N210" s="185">
        <v>1.324663583935159</v>
      </c>
      <c r="O210" s="185">
        <v>1.5409168081494062</v>
      </c>
    </row>
    <row r="211" spans="2:16" x14ac:dyDescent="0.25">
      <c r="B211" s="114" t="s">
        <v>79</v>
      </c>
      <c r="C211" s="184">
        <v>31.227272727272727</v>
      </c>
      <c r="D211" s="185">
        <v>23.10144491270319</v>
      </c>
      <c r="E211" s="184" t="s">
        <v>236</v>
      </c>
      <c r="F211" s="185" t="str">
        <f t="shared" ref="F211:J219" si="32">IFERROR(E211-C211,"-")</f>
        <v>-</v>
      </c>
      <c r="G211" s="184">
        <v>4.5</v>
      </c>
      <c r="H211" s="185" t="str">
        <f t="shared" si="32"/>
        <v>-</v>
      </c>
      <c r="I211" s="184">
        <v>7.1088270858524787</v>
      </c>
      <c r="J211" s="185">
        <f t="shared" si="32"/>
        <v>2.6088270858524787</v>
      </c>
      <c r="K211" s="184">
        <v>11.213178294573643</v>
      </c>
      <c r="L211" s="185">
        <f t="shared" ref="L211:L219" si="33">IFERROR(K211-I211,"-")</f>
        <v>4.1043512087211642</v>
      </c>
      <c r="M211" s="184">
        <v>10.84819734345351</v>
      </c>
      <c r="N211" s="185">
        <v>-0.36498095112013296</v>
      </c>
      <c r="O211" s="185">
        <v>-20.379075383819217</v>
      </c>
    </row>
    <row r="212" spans="2:16" x14ac:dyDescent="0.25">
      <c r="B212" s="114" t="s">
        <v>81</v>
      </c>
      <c r="C212" s="184">
        <v>7.5299539170506913</v>
      </c>
      <c r="D212" s="185">
        <v>-1.1994190202430373</v>
      </c>
      <c r="E212" s="184" t="s">
        <v>236</v>
      </c>
      <c r="F212" s="185" t="str">
        <f t="shared" si="32"/>
        <v>-</v>
      </c>
      <c r="G212" s="184">
        <v>8.8541666666666661</v>
      </c>
      <c r="H212" s="185" t="str">
        <f t="shared" si="32"/>
        <v>-</v>
      </c>
      <c r="I212" s="184">
        <v>6.1521084337349397</v>
      </c>
      <c r="J212" s="185">
        <f t="shared" si="32"/>
        <v>-2.7020582329317264</v>
      </c>
      <c r="K212" s="184">
        <v>11.01419878296146</v>
      </c>
      <c r="L212" s="185">
        <f t="shared" si="33"/>
        <v>4.8620903492265199</v>
      </c>
      <c r="M212" s="184">
        <v>12.085648148148149</v>
      </c>
      <c r="N212" s="185">
        <v>1.0714493651866892</v>
      </c>
      <c r="O212" s="185">
        <v>4.5556942310974575</v>
      </c>
    </row>
    <row r="213" spans="2:16" x14ac:dyDescent="0.25">
      <c r="B213" s="114" t="s">
        <v>83</v>
      </c>
      <c r="C213" s="184">
        <v>8.02247191011236</v>
      </c>
      <c r="D213" s="185">
        <v>5.1419278533412438E-2</v>
      </c>
      <c r="E213" s="184" t="s">
        <v>236</v>
      </c>
      <c r="F213" s="185" t="str">
        <f t="shared" si="32"/>
        <v>-</v>
      </c>
      <c r="G213" s="184">
        <v>4.8</v>
      </c>
      <c r="H213" s="185" t="str">
        <f t="shared" si="32"/>
        <v>-</v>
      </c>
      <c r="I213" s="184">
        <v>6.0893952673093779</v>
      </c>
      <c r="J213" s="185">
        <f t="shared" si="32"/>
        <v>1.289395267309378</v>
      </c>
      <c r="K213" s="184">
        <v>9.6335260115606935</v>
      </c>
      <c r="L213" s="185">
        <f t="shared" si="33"/>
        <v>3.5441307442513157</v>
      </c>
      <c r="M213" s="184">
        <v>9.9510357815442561</v>
      </c>
      <c r="N213" s="185">
        <v>0.31750976998356251</v>
      </c>
      <c r="O213" s="185">
        <v>1.928563871431896</v>
      </c>
    </row>
    <row r="214" spans="2:16" x14ac:dyDescent="0.25">
      <c r="B214" s="114" t="s">
        <v>85</v>
      </c>
      <c r="C214" s="184">
        <v>12.061162079510703</v>
      </c>
      <c r="D214" s="185">
        <v>2.3105567526341897</v>
      </c>
      <c r="E214" s="184">
        <v>8.0295857988165675</v>
      </c>
      <c r="F214" s="185">
        <f t="shared" si="32"/>
        <v>-4.0315762806941358</v>
      </c>
      <c r="G214" s="184">
        <v>7.5269461077844309</v>
      </c>
      <c r="H214" s="185">
        <f t="shared" si="32"/>
        <v>-0.50263969103213668</v>
      </c>
      <c r="I214" s="184">
        <v>5.9843363561417968</v>
      </c>
      <c r="J214" s="185">
        <f t="shared" si="32"/>
        <v>-1.542609751642634</v>
      </c>
      <c r="K214" s="184">
        <v>10.585014409221902</v>
      </c>
      <c r="L214" s="185">
        <f t="shared" si="33"/>
        <v>4.600678053080105</v>
      </c>
      <c r="M214" s="184">
        <v>9.5925196850393704</v>
      </c>
      <c r="N214" s="185">
        <v>-0.99249472418253148</v>
      </c>
      <c r="O214" s="185">
        <v>-2.4686423944713329</v>
      </c>
    </row>
    <row r="215" spans="2:16" x14ac:dyDescent="0.25">
      <c r="B215" s="114" t="s">
        <v>87</v>
      </c>
      <c r="C215" s="184">
        <v>9.0903790087463552</v>
      </c>
      <c r="D215" s="185">
        <v>0.60878391672181564</v>
      </c>
      <c r="E215" s="184">
        <v>28.5</v>
      </c>
      <c r="F215" s="185">
        <f t="shared" si="32"/>
        <v>19.409620991253647</v>
      </c>
      <c r="G215" s="184">
        <v>4.8483965014577262</v>
      </c>
      <c r="H215" s="185">
        <f t="shared" si="32"/>
        <v>-23.651603498542272</v>
      </c>
      <c r="I215" s="184">
        <v>7.141089108910891</v>
      </c>
      <c r="J215" s="185">
        <f t="shared" si="32"/>
        <v>2.2926926074531648</v>
      </c>
      <c r="K215" s="184">
        <v>9.3552795031055904</v>
      </c>
      <c r="L215" s="185">
        <f t="shared" si="33"/>
        <v>2.2141903941946994</v>
      </c>
      <c r="M215" s="184">
        <v>8.4372197309417043</v>
      </c>
      <c r="N215" s="185">
        <v>-0.91805977216388612</v>
      </c>
      <c r="O215" s="185">
        <v>-0.65315927780465088</v>
      </c>
    </row>
    <row r="216" spans="2:16" x14ac:dyDescent="0.25">
      <c r="B216" s="114" t="s">
        <v>89</v>
      </c>
      <c r="C216" s="184">
        <v>9.080385852090032</v>
      </c>
      <c r="D216" s="185">
        <v>1.442403656244335</v>
      </c>
      <c r="E216" s="184">
        <v>4.5789473684210522</v>
      </c>
      <c r="F216" s="185">
        <f t="shared" si="32"/>
        <v>-4.5014384836689798</v>
      </c>
      <c r="G216" s="184">
        <v>5.0696202531645573</v>
      </c>
      <c r="H216" s="185">
        <f t="shared" si="32"/>
        <v>0.49067288474350512</v>
      </c>
      <c r="I216" s="184">
        <v>6.2877291960507762</v>
      </c>
      <c r="J216" s="185">
        <f t="shared" si="32"/>
        <v>1.2181089428862188</v>
      </c>
      <c r="K216" s="184">
        <v>9.9650067294751015</v>
      </c>
      <c r="L216" s="185">
        <f t="shared" si="33"/>
        <v>3.6772775334243253</v>
      </c>
      <c r="M216" s="184"/>
      <c r="N216" s="185" t="s">
        <v>236</v>
      </c>
      <c r="O216" s="185" t="s">
        <v>236</v>
      </c>
    </row>
    <row r="217" spans="2:16" x14ac:dyDescent="0.25">
      <c r="B217" s="114" t="s">
        <v>91</v>
      </c>
      <c r="C217" s="184">
        <v>7.1981707317073171</v>
      </c>
      <c r="D217" s="185">
        <v>-0.14273835920177369</v>
      </c>
      <c r="E217" s="184">
        <v>5.7807017543859649</v>
      </c>
      <c r="F217" s="185">
        <f t="shared" si="32"/>
        <v>-1.4174689773213522</v>
      </c>
      <c r="G217" s="184">
        <v>5.1133200795228628</v>
      </c>
      <c r="H217" s="185">
        <f t="shared" si="32"/>
        <v>-0.66738167486310207</v>
      </c>
      <c r="I217" s="184">
        <v>5.8250773993808052</v>
      </c>
      <c r="J217" s="185">
        <f t="shared" si="32"/>
        <v>0.71175731985794233</v>
      </c>
      <c r="K217" s="184">
        <v>7.9652294853963834</v>
      </c>
      <c r="L217" s="185">
        <f t="shared" si="33"/>
        <v>2.1401520860155783</v>
      </c>
      <c r="M217" s="184"/>
      <c r="N217" s="185" t="s">
        <v>236</v>
      </c>
      <c r="O217" s="185" t="s">
        <v>236</v>
      </c>
    </row>
    <row r="218" spans="2:16" x14ac:dyDescent="0.25">
      <c r="B218" s="114" t="s">
        <v>93</v>
      </c>
      <c r="C218" s="184">
        <v>9.8170731707317067</v>
      </c>
      <c r="D218" s="185">
        <v>1.0396759104577349</v>
      </c>
      <c r="E218" s="184">
        <v>6.3580246913580245</v>
      </c>
      <c r="F218" s="185">
        <f t="shared" si="32"/>
        <v>-3.4590484793736822</v>
      </c>
      <c r="G218" s="184">
        <v>4.9749715585893064</v>
      </c>
      <c r="H218" s="185">
        <f t="shared" si="32"/>
        <v>-1.3830531327687181</v>
      </c>
      <c r="I218" s="184">
        <v>6.2163461538461542</v>
      </c>
      <c r="J218" s="185">
        <f t="shared" si="32"/>
        <v>1.2413745952568478</v>
      </c>
      <c r="K218" s="184">
        <v>9.3677419354838705</v>
      </c>
      <c r="L218" s="185">
        <f t="shared" si="33"/>
        <v>3.1513957816377163</v>
      </c>
      <c r="M218" s="184"/>
      <c r="N218" s="185" t="s">
        <v>236</v>
      </c>
      <c r="O218" s="185" t="s">
        <v>236</v>
      </c>
    </row>
    <row r="219" spans="2:16" ht="15.75" x14ac:dyDescent="0.25">
      <c r="B219" s="117" t="s">
        <v>30</v>
      </c>
      <c r="C219" s="186">
        <v>9.8219974715549938</v>
      </c>
      <c r="D219" s="187">
        <v>1.3168988991552659</v>
      </c>
      <c r="E219" s="186">
        <v>7.0369206598586018</v>
      </c>
      <c r="F219" s="187">
        <f t="shared" si="32"/>
        <v>-2.785076811696392</v>
      </c>
      <c r="G219" s="186">
        <v>5.1207054512139258</v>
      </c>
      <c r="H219" s="187">
        <f t="shared" si="32"/>
        <v>-1.916215208644676</v>
      </c>
      <c r="I219" s="186">
        <v>6.1094831911690921</v>
      </c>
      <c r="J219" s="187">
        <f t="shared" si="32"/>
        <v>0.98877773995516627</v>
      </c>
      <c r="K219" s="186">
        <v>8.8479387249380483</v>
      </c>
      <c r="L219" s="187">
        <f t="shared" si="33"/>
        <v>2.7384555337689562</v>
      </c>
      <c r="M219" s="186">
        <v>9.8439746300211421</v>
      </c>
      <c r="N219" s="187">
        <v>1.0721971138351503</v>
      </c>
      <c r="O219" s="187">
        <v>-0.34377637399492222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">
        <v>323</v>
      </c>
      <c r="O228" s="112" t="s">
        <v>324</v>
      </c>
    </row>
    <row r="229" spans="2:16" x14ac:dyDescent="0.25">
      <c r="B229" s="114" t="s">
        <v>71</v>
      </c>
      <c r="C229" s="184">
        <v>10.616883116883116</v>
      </c>
      <c r="D229" s="185">
        <v>1.5324841399010189</v>
      </c>
      <c r="E229" s="184">
        <v>9.319488817891374</v>
      </c>
      <c r="F229" s="185">
        <f t="shared" ref="F229:J231" si="34">IFERROR(E229-C229,"-")</f>
        <v>-1.2973942989917422</v>
      </c>
      <c r="G229" s="184">
        <v>6.3085714285714287</v>
      </c>
      <c r="H229" s="185">
        <f t="shared" si="34"/>
        <v>-3.0109173893199452</v>
      </c>
      <c r="I229" s="184">
        <v>8.5574162679425836</v>
      </c>
      <c r="J229" s="185">
        <f t="shared" si="34"/>
        <v>2.2488448393711549</v>
      </c>
      <c r="K229" s="184">
        <v>8.6969696969696972</v>
      </c>
      <c r="L229" s="185">
        <f t="shared" ref="L229:L231" si="35">IFERROR(K229-I229,"-")</f>
        <v>0.13955342902711365</v>
      </c>
      <c r="M229" s="184">
        <v>8.8498659517426272</v>
      </c>
      <c r="N229" s="185">
        <v>0.15289625477293001</v>
      </c>
      <c r="O229" s="185">
        <v>-1.7670171651404889</v>
      </c>
    </row>
    <row r="230" spans="2:16" x14ac:dyDescent="0.25">
      <c r="B230" s="114" t="s">
        <v>73</v>
      </c>
      <c r="C230" s="184">
        <v>9.41</v>
      </c>
      <c r="D230" s="185">
        <v>1.1654479418886208</v>
      </c>
      <c r="E230" s="184">
        <v>6.2897196261682247</v>
      </c>
      <c r="F230" s="185">
        <f t="shared" si="34"/>
        <v>-3.1202803738317755</v>
      </c>
      <c r="G230" s="184">
        <v>8.6111111111111107</v>
      </c>
      <c r="H230" s="185">
        <f t="shared" si="34"/>
        <v>2.3213914849428861</v>
      </c>
      <c r="I230" s="184">
        <v>5.5938303341902316</v>
      </c>
      <c r="J230" s="185">
        <f t="shared" si="34"/>
        <v>-3.0172807769208791</v>
      </c>
      <c r="K230" s="184">
        <v>7.5101123595505621</v>
      </c>
      <c r="L230" s="185">
        <f t="shared" si="35"/>
        <v>1.9162820253603305</v>
      </c>
      <c r="M230" s="184">
        <v>7.6536796536796539</v>
      </c>
      <c r="N230" s="185">
        <v>0.14356729412909175</v>
      </c>
      <c r="O230" s="185">
        <v>-1.7563203463203463</v>
      </c>
    </row>
    <row r="231" spans="2:16" x14ac:dyDescent="0.25">
      <c r="B231" s="114" t="s">
        <v>75</v>
      </c>
      <c r="C231" s="184">
        <v>9.2303523035230359</v>
      </c>
      <c r="D231" s="185">
        <v>0.53987611304684613</v>
      </c>
      <c r="E231" s="184">
        <v>7.180616740088106</v>
      </c>
      <c r="F231" s="185">
        <f t="shared" si="34"/>
        <v>-2.0497355634349299</v>
      </c>
      <c r="G231" s="184">
        <v>5.25</v>
      </c>
      <c r="H231" s="185">
        <f t="shared" si="34"/>
        <v>-1.930616740088106</v>
      </c>
      <c r="I231" s="184">
        <v>7.1073446327683616</v>
      </c>
      <c r="J231" s="185">
        <f t="shared" si="34"/>
        <v>1.8573446327683616</v>
      </c>
      <c r="K231" s="184">
        <v>9.2798742138364787</v>
      </c>
      <c r="L231" s="185">
        <f t="shared" si="35"/>
        <v>2.1725295810681171</v>
      </c>
      <c r="M231" s="184">
        <v>7.7043918918918921</v>
      </c>
      <c r="N231" s="185">
        <v>-1.5754823219445866</v>
      </c>
      <c r="O231" s="185">
        <v>-1.5259604116311438</v>
      </c>
    </row>
    <row r="232" spans="2:16" x14ac:dyDescent="0.25">
      <c r="B232" s="114" t="s">
        <v>77</v>
      </c>
      <c r="C232" s="184">
        <v>8.6024999999999991</v>
      </c>
      <c r="D232" s="185">
        <v>-0.33936046511628071</v>
      </c>
      <c r="E232" s="184" t="s">
        <v>236</v>
      </c>
      <c r="F232" s="185" t="str">
        <f>IFERROR(E232-C232,"-")</f>
        <v>-</v>
      </c>
      <c r="G232" s="184">
        <v>5.2121212121212119</v>
      </c>
      <c r="H232" s="185" t="str">
        <f>IFERROR(G232-E232,"-")</f>
        <v>-</v>
      </c>
      <c r="I232" s="184">
        <v>6.235611510791367</v>
      </c>
      <c r="J232" s="185">
        <f>IFERROR(I232-G232,"-")</f>
        <v>1.0234902986701551</v>
      </c>
      <c r="K232" s="184">
        <v>7.8366197183098594</v>
      </c>
      <c r="L232" s="185">
        <f>IFERROR(K232-I232,"-")</f>
        <v>1.6010082075184924</v>
      </c>
      <c r="M232" s="184">
        <v>8.6806930693069315</v>
      </c>
      <c r="N232" s="185">
        <v>0.84407335099707215</v>
      </c>
      <c r="O232" s="185">
        <v>7.8193069306932372E-2</v>
      </c>
    </row>
    <row r="233" spans="2:16" x14ac:dyDescent="0.25">
      <c r="B233" s="114" t="s">
        <v>79</v>
      </c>
      <c r="C233" s="184">
        <v>10.330472103004292</v>
      </c>
      <c r="D233" s="185">
        <v>1.4177736903058786</v>
      </c>
      <c r="E233" s="184" t="s">
        <v>236</v>
      </c>
      <c r="F233" s="185" t="str">
        <f t="shared" ref="F233:J241" si="36">IFERROR(E233-C233,"-")</f>
        <v>-</v>
      </c>
      <c r="G233" s="184">
        <v>4.8250000000000002</v>
      </c>
      <c r="H233" s="185" t="str">
        <f t="shared" si="36"/>
        <v>-</v>
      </c>
      <c r="I233" s="184">
        <v>6.1355140186915884</v>
      </c>
      <c r="J233" s="185">
        <f t="shared" si="36"/>
        <v>1.3105140186915882</v>
      </c>
      <c r="K233" s="184">
        <v>7.5637065637065639</v>
      </c>
      <c r="L233" s="185">
        <f t="shared" ref="L233:L241" si="37">IFERROR(K233-I233,"-")</f>
        <v>1.4281925450149755</v>
      </c>
      <c r="M233" s="184">
        <v>8.140703517587939</v>
      </c>
      <c r="N233" s="185">
        <v>0.57699695388137506</v>
      </c>
      <c r="O233" s="185">
        <v>-2.1897685854163527</v>
      </c>
    </row>
    <row r="234" spans="2:16" x14ac:dyDescent="0.25">
      <c r="B234" s="114" t="s">
        <v>81</v>
      </c>
      <c r="C234" s="184">
        <v>8.0840336134453779</v>
      </c>
      <c r="D234" s="185">
        <v>-0.6337364213978276</v>
      </c>
      <c r="E234" s="184" t="s">
        <v>236</v>
      </c>
      <c r="F234" s="185" t="str">
        <f t="shared" si="36"/>
        <v>-</v>
      </c>
      <c r="G234" s="184">
        <v>6.8023255813953485</v>
      </c>
      <c r="H234" s="185" t="str">
        <f t="shared" si="36"/>
        <v>-</v>
      </c>
      <c r="I234" s="184">
        <v>6.709677419354839</v>
      </c>
      <c r="J234" s="185">
        <f t="shared" si="36"/>
        <v>-9.2648162040509519E-2</v>
      </c>
      <c r="K234" s="184">
        <v>7.7424657534246579</v>
      </c>
      <c r="L234" s="185">
        <f t="shared" si="37"/>
        <v>1.032788334069819</v>
      </c>
      <c r="M234" s="184">
        <v>8.120075046904315</v>
      </c>
      <c r="N234" s="185">
        <v>0.3776092934796571</v>
      </c>
      <c r="O234" s="185">
        <v>3.6041433458937178E-2</v>
      </c>
    </row>
    <row r="235" spans="2:16" x14ac:dyDescent="0.25">
      <c r="B235" s="114" t="s">
        <v>83</v>
      </c>
      <c r="C235" s="184">
        <v>9.4250000000000007</v>
      </c>
      <c r="D235" s="185">
        <v>-0.54767759562841434</v>
      </c>
      <c r="E235" s="184" t="s">
        <v>236</v>
      </c>
      <c r="F235" s="185" t="str">
        <f t="shared" si="36"/>
        <v>-</v>
      </c>
      <c r="G235" s="184">
        <v>9.1930693069306937</v>
      </c>
      <c r="H235" s="185" t="str">
        <f t="shared" si="36"/>
        <v>-</v>
      </c>
      <c r="I235" s="184">
        <v>7.8844696969696972</v>
      </c>
      <c r="J235" s="185">
        <f t="shared" si="36"/>
        <v>-1.3085996099609964</v>
      </c>
      <c r="K235" s="184">
        <v>6.6075036075036078</v>
      </c>
      <c r="L235" s="185">
        <f t="shared" si="37"/>
        <v>-1.2769660894660895</v>
      </c>
      <c r="M235" s="184">
        <v>7.4171974522292992</v>
      </c>
      <c r="N235" s="185">
        <v>0.80969384472569139</v>
      </c>
      <c r="O235" s="185">
        <v>-2.0078025477707016</v>
      </c>
    </row>
    <row r="236" spans="2:16" x14ac:dyDescent="0.25">
      <c r="B236" s="114" t="s">
        <v>85</v>
      </c>
      <c r="C236" s="184">
        <v>10.110526315789473</v>
      </c>
      <c r="D236" s="185">
        <v>-0.36713691445107699</v>
      </c>
      <c r="E236" s="184">
        <v>5.0167286245353164</v>
      </c>
      <c r="F236" s="185">
        <f t="shared" si="36"/>
        <v>-5.0937976912541565</v>
      </c>
      <c r="G236" s="184">
        <v>4.776859504132231</v>
      </c>
      <c r="H236" s="185">
        <f t="shared" si="36"/>
        <v>-0.23986912040308539</v>
      </c>
      <c r="I236" s="184">
        <v>8.9580152671755719</v>
      </c>
      <c r="J236" s="185">
        <f t="shared" si="36"/>
        <v>4.1811557630433409</v>
      </c>
      <c r="K236" s="184">
        <v>7.5533199195171026</v>
      </c>
      <c r="L236" s="185">
        <f t="shared" si="37"/>
        <v>-1.4046953476584694</v>
      </c>
      <c r="M236" s="184">
        <v>6.4814814814814818</v>
      </c>
      <c r="N236" s="185">
        <v>-1.0718384380356207</v>
      </c>
      <c r="O236" s="185">
        <v>-3.6290448343079911</v>
      </c>
    </row>
    <row r="237" spans="2:16" x14ac:dyDescent="0.25">
      <c r="B237" s="114" t="s">
        <v>87</v>
      </c>
      <c r="C237" s="184">
        <v>9.2386058981233248</v>
      </c>
      <c r="D237" s="185">
        <v>0.46623235726729284</v>
      </c>
      <c r="E237" s="184">
        <v>6.0535714285714288</v>
      </c>
      <c r="F237" s="185">
        <f t="shared" si="36"/>
        <v>-3.185034469551896</v>
      </c>
      <c r="G237" s="184">
        <v>6.3159999999999998</v>
      </c>
      <c r="H237" s="185">
        <f t="shared" si="36"/>
        <v>0.26242857142857101</v>
      </c>
      <c r="I237" s="184">
        <v>7.1208459214501509</v>
      </c>
      <c r="J237" s="185">
        <f t="shared" si="36"/>
        <v>0.8048459214501511</v>
      </c>
      <c r="K237" s="184">
        <v>7.6696165191740411</v>
      </c>
      <c r="L237" s="185">
        <f t="shared" si="37"/>
        <v>0.54877059772389014</v>
      </c>
      <c r="M237" s="184">
        <v>7.8940092165898621</v>
      </c>
      <c r="N237" s="185">
        <v>0.22439269741582102</v>
      </c>
      <c r="O237" s="185">
        <v>-1.3445966815334627</v>
      </c>
    </row>
    <row r="238" spans="2:16" x14ac:dyDescent="0.25">
      <c r="B238" s="114" t="s">
        <v>89</v>
      </c>
      <c r="C238" s="184">
        <v>8.8419117647058822</v>
      </c>
      <c r="D238" s="185">
        <v>0.56191176470588289</v>
      </c>
      <c r="E238" s="184">
        <v>7.6309523809523814</v>
      </c>
      <c r="F238" s="185">
        <f t="shared" si="36"/>
        <v>-1.2109593837535009</v>
      </c>
      <c r="G238" s="184">
        <v>5.9019607843137258</v>
      </c>
      <c r="H238" s="185">
        <f t="shared" si="36"/>
        <v>-1.7289915966386555</v>
      </c>
      <c r="I238" s="184">
        <v>6.3746701846965701</v>
      </c>
      <c r="J238" s="185">
        <f t="shared" si="36"/>
        <v>0.47270940038284426</v>
      </c>
      <c r="K238" s="184">
        <v>6.2601880877742948</v>
      </c>
      <c r="L238" s="185">
        <f t="shared" si="37"/>
        <v>-0.11448209692227529</v>
      </c>
      <c r="M238" s="184"/>
      <c r="N238" s="185" t="s">
        <v>236</v>
      </c>
      <c r="O238" s="185" t="s">
        <v>236</v>
      </c>
    </row>
    <row r="239" spans="2:16" x14ac:dyDescent="0.25">
      <c r="B239" s="114" t="s">
        <v>91</v>
      </c>
      <c r="C239" s="184">
        <v>8.7468749999999993</v>
      </c>
      <c r="D239" s="185">
        <v>-1.4451779801324509</v>
      </c>
      <c r="E239" s="184">
        <v>5.4861111111111107</v>
      </c>
      <c r="F239" s="185">
        <f t="shared" si="36"/>
        <v>-3.2607638888888886</v>
      </c>
      <c r="G239" s="184">
        <v>7.4267515923566876</v>
      </c>
      <c r="H239" s="185">
        <f t="shared" si="36"/>
        <v>1.9406404812455769</v>
      </c>
      <c r="I239" s="184">
        <v>7.4951456310679614</v>
      </c>
      <c r="J239" s="185">
        <f t="shared" si="36"/>
        <v>6.8394038711273808E-2</v>
      </c>
      <c r="K239" s="184">
        <v>7.8169336384439356</v>
      </c>
      <c r="L239" s="185">
        <f t="shared" si="37"/>
        <v>0.32178800737597424</v>
      </c>
      <c r="M239" s="184"/>
      <c r="N239" s="185" t="s">
        <v>236</v>
      </c>
      <c r="O239" s="185" t="s">
        <v>236</v>
      </c>
    </row>
    <row r="240" spans="2:16" x14ac:dyDescent="0.25">
      <c r="B240" s="114" t="s">
        <v>93</v>
      </c>
      <c r="C240" s="184">
        <v>8.7430555555555554</v>
      </c>
      <c r="D240" s="185">
        <v>-8.6685823754795166E-3</v>
      </c>
      <c r="E240" s="184">
        <v>5.2301587301587302</v>
      </c>
      <c r="F240" s="185">
        <f t="shared" si="36"/>
        <v>-3.5128968253968251</v>
      </c>
      <c r="G240" s="184">
        <v>5.7030965391621127</v>
      </c>
      <c r="H240" s="185">
        <f t="shared" si="36"/>
        <v>0.47293780900338245</v>
      </c>
      <c r="I240" s="184">
        <v>6.3891213389121342</v>
      </c>
      <c r="J240" s="185">
        <f t="shared" si="36"/>
        <v>0.68602479975002151</v>
      </c>
      <c r="K240" s="184">
        <v>6.9157088122605366</v>
      </c>
      <c r="L240" s="185">
        <f t="shared" si="37"/>
        <v>0.52658747334840239</v>
      </c>
      <c r="M240" s="184"/>
      <c r="N240" s="185" t="s">
        <v>236</v>
      </c>
      <c r="O240" s="185" t="s">
        <v>236</v>
      </c>
    </row>
    <row r="241" spans="2:16" ht="15.75" x14ac:dyDescent="0.25">
      <c r="B241" s="117" t="s">
        <v>30</v>
      </c>
      <c r="C241" s="186">
        <v>9.2769230769230777</v>
      </c>
      <c r="D241" s="187">
        <v>0.2465642912745043</v>
      </c>
      <c r="E241" s="186">
        <v>6.4966408268733851</v>
      </c>
      <c r="F241" s="187">
        <f t="shared" si="36"/>
        <v>-2.7802822500496926</v>
      </c>
      <c r="G241" s="186">
        <v>6.2224880382775121</v>
      </c>
      <c r="H241" s="187">
        <f t="shared" si="36"/>
        <v>-0.274152788595873</v>
      </c>
      <c r="I241" s="186">
        <v>7.0339242722696431</v>
      </c>
      <c r="J241" s="187">
        <f t="shared" si="36"/>
        <v>0.81143623399213105</v>
      </c>
      <c r="K241" s="186">
        <v>7.4551912568306014</v>
      </c>
      <c r="L241" s="187">
        <f t="shared" si="37"/>
        <v>0.42126698456095824</v>
      </c>
      <c r="M241" s="186">
        <v>7.8317800559179869</v>
      </c>
      <c r="N241" s="187">
        <v>0.1490161206495566</v>
      </c>
      <c r="O241" s="187">
        <v>-1.6071452799145654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303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">
        <v>323</v>
      </c>
      <c r="O250" s="112" t="s">
        <v>324</v>
      </c>
    </row>
    <row r="251" spans="2:16" x14ac:dyDescent="0.25">
      <c r="B251" s="114" t="s">
        <v>71</v>
      </c>
      <c r="C251" s="184">
        <v>7.8931116389548697</v>
      </c>
      <c r="D251" s="185">
        <v>-0.6756957004946722</v>
      </c>
      <c r="E251" s="184">
        <v>7.6333878887070377</v>
      </c>
      <c r="F251" s="185">
        <f t="shared" ref="F251:J253" si="38">IFERROR(E251-C251,"-")</f>
        <v>-0.25972375024783201</v>
      </c>
      <c r="G251" s="184">
        <v>5.2777777777777777</v>
      </c>
      <c r="H251" s="185">
        <f t="shared" si="38"/>
        <v>-2.35561011092926</v>
      </c>
      <c r="I251" s="184">
        <v>7.3537117903930129</v>
      </c>
      <c r="J251" s="185">
        <f t="shared" si="38"/>
        <v>2.0759340126152352</v>
      </c>
      <c r="K251" s="184">
        <v>7.5425414364640888</v>
      </c>
      <c r="L251" s="185">
        <f t="shared" ref="L251:L253" si="39">IFERROR(K251-I251,"-")</f>
        <v>0.18882964607107589</v>
      </c>
      <c r="M251" s="184">
        <v>8.7548701298701292</v>
      </c>
      <c r="N251" s="185">
        <v>1.2123286934060404</v>
      </c>
      <c r="O251" s="185">
        <v>0.86175849091525958</v>
      </c>
    </row>
    <row r="252" spans="2:16" x14ac:dyDescent="0.25">
      <c r="B252" s="114" t="s">
        <v>73</v>
      </c>
      <c r="C252" s="184">
        <v>7.5692640692640696</v>
      </c>
      <c r="D252" s="185">
        <v>-0.49570768214835947</v>
      </c>
      <c r="E252" s="184">
        <v>6.9110486891385765</v>
      </c>
      <c r="F252" s="185">
        <f t="shared" si="38"/>
        <v>-0.65821538012549308</v>
      </c>
      <c r="G252" s="184">
        <v>12</v>
      </c>
      <c r="H252" s="185">
        <f t="shared" si="38"/>
        <v>5.0889513108614235</v>
      </c>
      <c r="I252" s="184">
        <v>8.0563063063063058</v>
      </c>
      <c r="J252" s="185">
        <f t="shared" si="38"/>
        <v>-3.9436936936936942</v>
      </c>
      <c r="K252" s="184">
        <v>8.927819548872181</v>
      </c>
      <c r="L252" s="185">
        <f t="shared" si="39"/>
        <v>0.87151324256587515</v>
      </c>
      <c r="M252" s="184">
        <v>7.9670846394984327</v>
      </c>
      <c r="N252" s="185">
        <v>-0.96073490937374828</v>
      </c>
      <c r="O252" s="185">
        <v>0.39782057023436312</v>
      </c>
    </row>
    <row r="253" spans="2:16" x14ac:dyDescent="0.25">
      <c r="B253" s="114" t="s">
        <v>75</v>
      </c>
      <c r="C253" s="184">
        <v>7.7943722943722946</v>
      </c>
      <c r="D253" s="185">
        <v>-0.79937770562770538</v>
      </c>
      <c r="E253" s="184">
        <v>11.471631205673759</v>
      </c>
      <c r="F253" s="185">
        <f t="shared" si="38"/>
        <v>3.6772589113014647</v>
      </c>
      <c r="G253" s="184">
        <v>1</v>
      </c>
      <c r="H253" s="185">
        <f t="shared" si="38"/>
        <v>-10.471631205673759</v>
      </c>
      <c r="I253" s="184">
        <v>7.788349514563107</v>
      </c>
      <c r="J253" s="185">
        <f t="shared" si="38"/>
        <v>6.788349514563107</v>
      </c>
      <c r="K253" s="184">
        <v>8.277899343544858</v>
      </c>
      <c r="L253" s="185">
        <f t="shared" si="39"/>
        <v>0.48954982898175103</v>
      </c>
      <c r="M253" s="184">
        <v>8.0641282565130261</v>
      </c>
      <c r="N253" s="185">
        <v>-0.2137710870318319</v>
      </c>
      <c r="O253" s="185">
        <v>0.2697559621407315</v>
      </c>
    </row>
    <row r="254" spans="2:16" x14ac:dyDescent="0.25">
      <c r="B254" s="114" t="s">
        <v>77</v>
      </c>
      <c r="C254" s="184">
        <v>9.7254901960784306</v>
      </c>
      <c r="D254" s="185">
        <v>1.8526578261362339</v>
      </c>
      <c r="E254" s="184" t="s">
        <v>236</v>
      </c>
      <c r="F254" s="185" t="str">
        <f>IFERROR(E254-C254,"-")</f>
        <v>-</v>
      </c>
      <c r="G254" s="184" t="s">
        <v>236</v>
      </c>
      <c r="H254" s="185" t="str">
        <f>IFERROR(G254-E254,"-")</f>
        <v>-</v>
      </c>
      <c r="I254" s="184">
        <v>8.2225609756097562</v>
      </c>
      <c r="J254" s="185" t="str">
        <f>IFERROR(I254-G254,"-")</f>
        <v>-</v>
      </c>
      <c r="K254" s="184">
        <v>9.1930693069306937</v>
      </c>
      <c r="L254" s="185">
        <f>IFERROR(K254-I254,"-")</f>
        <v>0.9705083313209375</v>
      </c>
      <c r="M254" s="184">
        <v>7.3793103448275863</v>
      </c>
      <c r="N254" s="185">
        <v>-1.8137589621031074</v>
      </c>
      <c r="O254" s="185">
        <v>-2.3461798512508443</v>
      </c>
    </row>
    <row r="255" spans="2:16" x14ac:dyDescent="0.25">
      <c r="B255" s="114" t="s">
        <v>79</v>
      </c>
      <c r="C255" s="184">
        <v>3</v>
      </c>
      <c r="D255" s="185">
        <v>-4.2666666666666666</v>
      </c>
      <c r="E255" s="184" t="s">
        <v>236</v>
      </c>
      <c r="F255" s="185" t="str">
        <f t="shared" ref="F255:J263" si="40">IFERROR(E255-C255,"-")</f>
        <v>-</v>
      </c>
      <c r="G255" s="184">
        <v>4.5999999999999996</v>
      </c>
      <c r="H255" s="185" t="str">
        <f t="shared" si="40"/>
        <v>-</v>
      </c>
      <c r="I255" s="184">
        <v>4.4545454545454541</v>
      </c>
      <c r="J255" s="185">
        <f t="shared" si="40"/>
        <v>-0.1454545454545455</v>
      </c>
      <c r="K255" s="184">
        <v>5.1111111111111107</v>
      </c>
      <c r="L255" s="185">
        <f t="shared" ref="L255:L263" si="41">IFERROR(K255-I255,"-")</f>
        <v>0.65656565656565657</v>
      </c>
      <c r="M255" s="184">
        <v>8.7727272727272734</v>
      </c>
      <c r="N255" s="185">
        <v>3.6616161616161627</v>
      </c>
      <c r="O255" s="185">
        <v>5.7727272727272734</v>
      </c>
    </row>
    <row r="256" spans="2:16" x14ac:dyDescent="0.25">
      <c r="B256" s="114" t="s">
        <v>81</v>
      </c>
      <c r="C256" s="184">
        <v>4.5384615384615383</v>
      </c>
      <c r="D256" s="185">
        <v>-2.3782051282051286</v>
      </c>
      <c r="E256" s="184" t="s">
        <v>236</v>
      </c>
      <c r="F256" s="185" t="str">
        <f t="shared" si="40"/>
        <v>-</v>
      </c>
      <c r="G256" s="184">
        <v>10</v>
      </c>
      <c r="H256" s="185" t="str">
        <f t="shared" si="40"/>
        <v>-</v>
      </c>
      <c r="I256" s="184">
        <v>3.7391304347826089</v>
      </c>
      <c r="J256" s="185">
        <f t="shared" si="40"/>
        <v>-6.2608695652173907</v>
      </c>
      <c r="K256" s="184">
        <v>3</v>
      </c>
      <c r="L256" s="185">
        <f t="shared" si="41"/>
        <v>-0.73913043478260887</v>
      </c>
      <c r="M256" s="184">
        <v>4.666666666666667</v>
      </c>
      <c r="N256" s="185">
        <v>1.666666666666667</v>
      </c>
      <c r="O256" s="185">
        <v>0.12820512820512864</v>
      </c>
    </row>
    <row r="257" spans="2:16" x14ac:dyDescent="0.25">
      <c r="B257" s="114" t="s">
        <v>83</v>
      </c>
      <c r="C257" s="184">
        <v>6.5384615384615383</v>
      </c>
      <c r="D257" s="185">
        <v>-0.98785425101214575</v>
      </c>
      <c r="E257" s="184" t="s">
        <v>236</v>
      </c>
      <c r="F257" s="185" t="str">
        <f t="shared" si="40"/>
        <v>-</v>
      </c>
      <c r="G257" s="184">
        <v>7.9285714285714288</v>
      </c>
      <c r="H257" s="185" t="str">
        <f t="shared" si="40"/>
        <v>-</v>
      </c>
      <c r="I257" s="184">
        <v>8.5374999999999996</v>
      </c>
      <c r="J257" s="185">
        <f t="shared" si="40"/>
        <v>0.60892857142857082</v>
      </c>
      <c r="K257" s="184">
        <v>7</v>
      </c>
      <c r="L257" s="185">
        <f t="shared" si="41"/>
        <v>-1.5374999999999996</v>
      </c>
      <c r="M257" s="184">
        <v>8.4705882352941178</v>
      </c>
      <c r="N257" s="185">
        <v>1.4705882352941178</v>
      </c>
      <c r="O257" s="185">
        <v>1.9321266968325794</v>
      </c>
    </row>
    <row r="258" spans="2:16" x14ac:dyDescent="0.25">
      <c r="B258" s="114" t="s">
        <v>85</v>
      </c>
      <c r="C258" s="184">
        <v>8.9459459459459456</v>
      </c>
      <c r="D258" s="185">
        <v>2.4459459459459456</v>
      </c>
      <c r="E258" s="184" t="s">
        <v>236</v>
      </c>
      <c r="F258" s="185" t="str">
        <f t="shared" si="40"/>
        <v>-</v>
      </c>
      <c r="G258" s="184" t="s">
        <v>236</v>
      </c>
      <c r="H258" s="185" t="str">
        <f t="shared" si="40"/>
        <v>-</v>
      </c>
      <c r="I258" s="184">
        <v>23.428571428571427</v>
      </c>
      <c r="J258" s="185" t="str">
        <f t="shared" si="40"/>
        <v>-</v>
      </c>
      <c r="K258" s="184">
        <v>7.333333333333333</v>
      </c>
      <c r="L258" s="185">
        <f t="shared" si="41"/>
        <v>-16.095238095238095</v>
      </c>
      <c r="M258" s="184">
        <v>6.44</v>
      </c>
      <c r="N258" s="185">
        <v>-0.89333333333333265</v>
      </c>
      <c r="O258" s="185">
        <v>-2.5059459459459452</v>
      </c>
    </row>
    <row r="259" spans="2:16" x14ac:dyDescent="0.25">
      <c r="B259" s="114" t="s">
        <v>87</v>
      </c>
      <c r="C259" s="184">
        <v>5</v>
      </c>
      <c r="D259" s="185">
        <v>-5.7111111111111104</v>
      </c>
      <c r="E259" s="184">
        <v>3</v>
      </c>
      <c r="F259" s="185">
        <f t="shared" si="40"/>
        <v>-2</v>
      </c>
      <c r="G259" s="184">
        <v>6.666666666666667</v>
      </c>
      <c r="H259" s="185">
        <f t="shared" si="40"/>
        <v>3.666666666666667</v>
      </c>
      <c r="I259" s="184">
        <v>6</v>
      </c>
      <c r="J259" s="185">
        <f t="shared" si="40"/>
        <v>-0.66666666666666696</v>
      </c>
      <c r="K259" s="184">
        <v>3.8333333333333335</v>
      </c>
      <c r="L259" s="185">
        <f t="shared" si="41"/>
        <v>-2.1666666666666665</v>
      </c>
      <c r="M259" s="184">
        <v>9.4</v>
      </c>
      <c r="N259" s="185">
        <v>5.5666666666666664</v>
      </c>
      <c r="O259" s="185">
        <v>4.4000000000000004</v>
      </c>
    </row>
    <row r="260" spans="2:16" x14ac:dyDescent="0.25">
      <c r="B260" s="114" t="s">
        <v>89</v>
      </c>
      <c r="C260" s="184">
        <v>6.5454545454545459</v>
      </c>
      <c r="D260" s="185">
        <v>0.60515603799185946</v>
      </c>
      <c r="E260" s="184">
        <v>1.5</v>
      </c>
      <c r="F260" s="185">
        <f t="shared" si="40"/>
        <v>-5.0454545454545459</v>
      </c>
      <c r="G260" s="184">
        <v>6.0175438596491224</v>
      </c>
      <c r="H260" s="185">
        <f t="shared" si="40"/>
        <v>4.5175438596491224</v>
      </c>
      <c r="I260" s="184">
        <v>6.2674418604651159</v>
      </c>
      <c r="J260" s="185">
        <f t="shared" si="40"/>
        <v>0.24989800081599345</v>
      </c>
      <c r="K260" s="184">
        <v>7.0779220779220777</v>
      </c>
      <c r="L260" s="185">
        <f t="shared" si="41"/>
        <v>0.81048021745696186</v>
      </c>
      <c r="M260" s="184"/>
      <c r="N260" s="185" t="s">
        <v>236</v>
      </c>
      <c r="O260" s="185" t="s">
        <v>236</v>
      </c>
    </row>
    <row r="261" spans="2:16" x14ac:dyDescent="0.25">
      <c r="B261" s="114" t="s">
        <v>91</v>
      </c>
      <c r="C261" s="184">
        <v>7.9570957095709574</v>
      </c>
      <c r="D261" s="185">
        <v>2.0854098832701951E-2</v>
      </c>
      <c r="E261" s="184">
        <v>3.6666666666666665</v>
      </c>
      <c r="F261" s="185">
        <f t="shared" si="40"/>
        <v>-4.2904290429042913</v>
      </c>
      <c r="G261" s="184">
        <v>6.7192374350086652</v>
      </c>
      <c r="H261" s="185">
        <f t="shared" si="40"/>
        <v>3.0525707683419987</v>
      </c>
      <c r="I261" s="184">
        <v>6.6938775510204085</v>
      </c>
      <c r="J261" s="185">
        <f t="shared" si="40"/>
        <v>-2.5359883988256726E-2</v>
      </c>
      <c r="K261" s="184">
        <v>6.2519181585677748</v>
      </c>
      <c r="L261" s="185">
        <f t="shared" si="41"/>
        <v>-0.44195939245263371</v>
      </c>
      <c r="M261" s="184"/>
      <c r="N261" s="185" t="s">
        <v>236</v>
      </c>
      <c r="O261" s="185" t="s">
        <v>236</v>
      </c>
    </row>
    <row r="262" spans="2:16" x14ac:dyDescent="0.25">
      <c r="B262" s="114" t="s">
        <v>93</v>
      </c>
      <c r="C262" s="184">
        <v>7.7962382445141065</v>
      </c>
      <c r="D262" s="185">
        <v>0.1489514228086799</v>
      </c>
      <c r="E262" s="184">
        <v>8.5</v>
      </c>
      <c r="F262" s="185">
        <f t="shared" si="40"/>
        <v>0.70376175548589348</v>
      </c>
      <c r="G262" s="184">
        <v>7.9391480730223121</v>
      </c>
      <c r="H262" s="185">
        <f t="shared" si="40"/>
        <v>-0.56085192697768793</v>
      </c>
      <c r="I262" s="184">
        <v>7.3633093525179856</v>
      </c>
      <c r="J262" s="185">
        <f t="shared" si="40"/>
        <v>-0.5758387205043265</v>
      </c>
      <c r="K262" s="184">
        <v>7.2767857142857144</v>
      </c>
      <c r="L262" s="185">
        <f t="shared" si="41"/>
        <v>-8.6523638232271161E-2</v>
      </c>
      <c r="M262" s="184"/>
      <c r="N262" s="185" t="s">
        <v>236</v>
      </c>
      <c r="O262" s="185" t="s">
        <v>236</v>
      </c>
    </row>
    <row r="263" spans="2:16" ht="15.75" x14ac:dyDescent="0.25">
      <c r="B263" s="117" t="s">
        <v>30</v>
      </c>
      <c r="C263" s="186">
        <v>7.6939868204283357</v>
      </c>
      <c r="D263" s="187">
        <v>-0.42862768338845747</v>
      </c>
      <c r="E263" s="186">
        <v>7.7675593734209194</v>
      </c>
      <c r="F263" s="187">
        <f t="shared" si="40"/>
        <v>7.3572552992583695E-2</v>
      </c>
      <c r="G263" s="186">
        <v>7.0028129395218004</v>
      </c>
      <c r="H263" s="187">
        <f t="shared" si="40"/>
        <v>-0.764746433899119</v>
      </c>
      <c r="I263" s="186">
        <v>7.4280986762936223</v>
      </c>
      <c r="J263" s="187">
        <f t="shared" si="40"/>
        <v>0.42528573677182191</v>
      </c>
      <c r="K263" s="186">
        <v>7.6280140883229475</v>
      </c>
      <c r="L263" s="187">
        <f t="shared" si="41"/>
        <v>0.19991541202932517</v>
      </c>
      <c r="M263" s="186">
        <v>8.1620825147347738</v>
      </c>
      <c r="N263" s="187">
        <v>-4.4783682448324313E-2</v>
      </c>
      <c r="O263" s="187">
        <v>0.35332527069098774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304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">
        <v>323</v>
      </c>
      <c r="O272" s="112" t="s">
        <v>324</v>
      </c>
    </row>
    <row r="273" spans="2:15" x14ac:dyDescent="0.25">
      <c r="B273" s="114" t="s">
        <v>71</v>
      </c>
      <c r="C273" s="184">
        <v>7.7963917525773194</v>
      </c>
      <c r="D273" s="185">
        <v>0.50487883744816831</v>
      </c>
      <c r="E273" s="184">
        <v>7.4640423921271761</v>
      </c>
      <c r="F273" s="185">
        <f t="shared" ref="F273:J275" si="42">IFERROR(E273-C273,"-")</f>
        <v>-0.33234936045014329</v>
      </c>
      <c r="G273" s="184">
        <v>7.625</v>
      </c>
      <c r="H273" s="185">
        <f t="shared" si="42"/>
        <v>0.16095760787282387</v>
      </c>
      <c r="I273" s="184">
        <v>7.1120689655172411</v>
      </c>
      <c r="J273" s="185">
        <f t="shared" si="42"/>
        <v>-0.5129310344827589</v>
      </c>
      <c r="K273" s="184">
        <v>7.5795454545454541</v>
      </c>
      <c r="L273" s="185">
        <f t="shared" ref="L273:L275" si="43">IFERROR(K273-I273,"-")</f>
        <v>0.46747648902821304</v>
      </c>
      <c r="M273" s="184">
        <v>6.8472505091649696</v>
      </c>
      <c r="N273" s="185">
        <v>-0.73229494538048456</v>
      </c>
      <c r="O273" s="185">
        <v>-0.94914124341234984</v>
      </c>
    </row>
    <row r="274" spans="2:15" x14ac:dyDescent="0.25">
      <c r="B274" s="114" t="s">
        <v>73</v>
      </c>
      <c r="C274" s="184">
        <v>7.5742397137745971</v>
      </c>
      <c r="D274" s="185">
        <v>0.14896388629215007</v>
      </c>
      <c r="E274" s="184">
        <v>6.8924930491195555</v>
      </c>
      <c r="F274" s="185">
        <f t="shared" si="42"/>
        <v>-0.68174666465504163</v>
      </c>
      <c r="G274" s="184">
        <v>3.1818181818181817</v>
      </c>
      <c r="H274" s="185">
        <f t="shared" si="42"/>
        <v>-3.7106748673013739</v>
      </c>
      <c r="I274" s="184">
        <v>5.7731958762886597</v>
      </c>
      <c r="J274" s="185">
        <f t="shared" si="42"/>
        <v>2.5913776944704781</v>
      </c>
      <c r="K274" s="184">
        <v>7.9409190371991247</v>
      </c>
      <c r="L274" s="185">
        <f t="shared" si="43"/>
        <v>2.167723160910465</v>
      </c>
      <c r="M274" s="184">
        <v>7.9557739557739557</v>
      </c>
      <c r="N274" s="185">
        <v>1.4854918574831011E-2</v>
      </c>
      <c r="O274" s="185">
        <v>0.38153424199935859</v>
      </c>
    </row>
    <row r="275" spans="2:15" x14ac:dyDescent="0.25">
      <c r="B275" s="114" t="s">
        <v>75</v>
      </c>
      <c r="C275" s="184">
        <v>7.5375609756097557</v>
      </c>
      <c r="D275" s="185">
        <v>-0.94613133208255285</v>
      </c>
      <c r="E275" s="184">
        <v>8.9118942731277535</v>
      </c>
      <c r="F275" s="185">
        <f t="shared" si="42"/>
        <v>1.3743332975179978</v>
      </c>
      <c r="G275" s="184">
        <v>4.2666666666666666</v>
      </c>
      <c r="H275" s="185">
        <f t="shared" si="42"/>
        <v>-4.6452276064610869</v>
      </c>
      <c r="I275" s="184">
        <v>8.4865900383141764</v>
      </c>
      <c r="J275" s="185">
        <f t="shared" si="42"/>
        <v>4.2199233716475097</v>
      </c>
      <c r="K275" s="184">
        <v>8.3464285714285715</v>
      </c>
      <c r="L275" s="185">
        <f t="shared" si="43"/>
        <v>-0.14016146688560482</v>
      </c>
      <c r="M275" s="184">
        <v>6.3968609865470851</v>
      </c>
      <c r="N275" s="185">
        <v>-1.9495675848814864</v>
      </c>
      <c r="O275" s="185">
        <v>-1.1406999890626706</v>
      </c>
    </row>
    <row r="276" spans="2:15" x14ac:dyDescent="0.25">
      <c r="B276" s="114" t="s">
        <v>77</v>
      </c>
      <c r="C276" s="184">
        <v>11.399491094147583</v>
      </c>
      <c r="D276" s="185">
        <v>3.8369313997827312</v>
      </c>
      <c r="E276" s="184" t="s">
        <v>236</v>
      </c>
      <c r="F276" s="185" t="str">
        <f>IFERROR(E276-C276,"-")</f>
        <v>-</v>
      </c>
      <c r="G276" s="184" t="s">
        <v>236</v>
      </c>
      <c r="H276" s="185" t="str">
        <f>IFERROR(G276-E276,"-")</f>
        <v>-</v>
      </c>
      <c r="I276" s="184">
        <v>7.2406417112299462</v>
      </c>
      <c r="J276" s="185" t="str">
        <f>IFERROR(I276-G276,"-")</f>
        <v>-</v>
      </c>
      <c r="K276" s="184">
        <v>8.6014234875444835</v>
      </c>
      <c r="L276" s="185">
        <f>IFERROR(K276-I276,"-")</f>
        <v>1.3607817763145373</v>
      </c>
      <c r="M276" s="184">
        <v>9.5833333333333339</v>
      </c>
      <c r="N276" s="185">
        <v>0.98190984578885043</v>
      </c>
      <c r="O276" s="185">
        <v>-1.8161577608142494</v>
      </c>
    </row>
    <row r="277" spans="2:15" x14ac:dyDescent="0.25">
      <c r="B277" s="114" t="s">
        <v>79</v>
      </c>
      <c r="C277" s="184">
        <v>6.8</v>
      </c>
      <c r="D277" s="185">
        <v>-9.2909090909090892</v>
      </c>
      <c r="E277" s="184" t="s">
        <v>236</v>
      </c>
      <c r="F277" s="185" t="str">
        <f t="shared" ref="F277:J285" si="44">IFERROR(E277-C277,"-")</f>
        <v>-</v>
      </c>
      <c r="G277" s="184">
        <v>3.6666666666666665</v>
      </c>
      <c r="H277" s="185" t="str">
        <f t="shared" si="44"/>
        <v>-</v>
      </c>
      <c r="I277" s="184">
        <v>6</v>
      </c>
      <c r="J277" s="185">
        <f t="shared" si="44"/>
        <v>2.3333333333333335</v>
      </c>
      <c r="K277" s="184">
        <v>4.75</v>
      </c>
      <c r="L277" s="185">
        <f t="shared" ref="L277:L285" si="45">IFERROR(K277-I277,"-")</f>
        <v>-1.25</v>
      </c>
      <c r="M277" s="184">
        <v>5.0714285714285712</v>
      </c>
      <c r="N277" s="185">
        <v>0.32142857142857117</v>
      </c>
      <c r="O277" s="185">
        <v>-1.7285714285714286</v>
      </c>
    </row>
    <row r="278" spans="2:15" x14ac:dyDescent="0.25">
      <c r="B278" s="114" t="s">
        <v>81</v>
      </c>
      <c r="C278" s="184">
        <v>3.6363636363636362</v>
      </c>
      <c r="D278" s="185">
        <v>-4.5303030303030294</v>
      </c>
      <c r="E278" s="184" t="s">
        <v>236</v>
      </c>
      <c r="F278" s="185" t="str">
        <f t="shared" si="44"/>
        <v>-</v>
      </c>
      <c r="G278" s="184">
        <v>2.75</v>
      </c>
      <c r="H278" s="185" t="str">
        <f t="shared" si="44"/>
        <v>-</v>
      </c>
      <c r="I278" s="184">
        <v>3.8333333333333335</v>
      </c>
      <c r="J278" s="185">
        <f t="shared" si="44"/>
        <v>1.0833333333333335</v>
      </c>
      <c r="K278" s="184">
        <v>3.8181818181818183</v>
      </c>
      <c r="L278" s="185">
        <f t="shared" si="45"/>
        <v>-1.5151515151515138E-2</v>
      </c>
      <c r="M278" s="184">
        <v>4.8</v>
      </c>
      <c r="N278" s="185">
        <v>0.98181818181818148</v>
      </c>
      <c r="O278" s="185">
        <v>1.1636363636363636</v>
      </c>
    </row>
    <row r="279" spans="2:15" x14ac:dyDescent="0.25">
      <c r="B279" s="114" t="s">
        <v>83</v>
      </c>
      <c r="C279" s="184">
        <v>6.284313725490196</v>
      </c>
      <c r="D279" s="185">
        <v>-1.8209494324045403</v>
      </c>
      <c r="E279" s="184" t="s">
        <v>236</v>
      </c>
      <c r="F279" s="185" t="str">
        <f t="shared" si="44"/>
        <v>-</v>
      </c>
      <c r="G279" s="184">
        <v>2</v>
      </c>
      <c r="H279" s="185" t="str">
        <f t="shared" si="44"/>
        <v>-</v>
      </c>
      <c r="I279" s="184">
        <v>3.4827586206896552</v>
      </c>
      <c r="J279" s="185">
        <f t="shared" si="44"/>
        <v>1.4827586206896552</v>
      </c>
      <c r="K279" s="184">
        <v>8.615384615384615</v>
      </c>
      <c r="L279" s="185">
        <f t="shared" si="45"/>
        <v>5.1326259946949602</v>
      </c>
      <c r="M279" s="184">
        <v>5.84</v>
      </c>
      <c r="N279" s="185">
        <v>-2.7753846153846151</v>
      </c>
      <c r="O279" s="185">
        <v>-0.4443137254901961</v>
      </c>
    </row>
    <row r="280" spans="2:15" x14ac:dyDescent="0.25">
      <c r="B280" s="114" t="s">
        <v>85</v>
      </c>
      <c r="C280" s="184">
        <v>13.846153846153847</v>
      </c>
      <c r="D280" s="185">
        <v>-10.753846153846155</v>
      </c>
      <c r="E280" s="184">
        <v>5.666666666666667</v>
      </c>
      <c r="F280" s="185">
        <f t="shared" si="44"/>
        <v>-8.1794871794871788</v>
      </c>
      <c r="G280" s="184" t="s">
        <v>236</v>
      </c>
      <c r="H280" s="185" t="str">
        <f t="shared" si="44"/>
        <v>-</v>
      </c>
      <c r="I280" s="184">
        <v>11.222222222222221</v>
      </c>
      <c r="J280" s="185" t="str">
        <f t="shared" si="44"/>
        <v>-</v>
      </c>
      <c r="K280" s="184">
        <v>5.875</v>
      </c>
      <c r="L280" s="185">
        <f t="shared" si="45"/>
        <v>-5.3472222222222214</v>
      </c>
      <c r="M280" s="184">
        <v>1</v>
      </c>
      <c r="N280" s="185">
        <v>-4.875</v>
      </c>
      <c r="O280" s="185">
        <v>-12.846153846153847</v>
      </c>
    </row>
    <row r="281" spans="2:15" x14ac:dyDescent="0.25">
      <c r="B281" s="114" t="s">
        <v>87</v>
      </c>
      <c r="C281" s="184">
        <v>5.2307692307692308</v>
      </c>
      <c r="D281" s="185">
        <v>-5.0692307692307699</v>
      </c>
      <c r="E281" s="184" t="s">
        <v>236</v>
      </c>
      <c r="F281" s="185" t="str">
        <f t="shared" si="44"/>
        <v>-</v>
      </c>
      <c r="G281" s="184" t="s">
        <v>236</v>
      </c>
      <c r="H281" s="185" t="str">
        <f t="shared" si="44"/>
        <v>-</v>
      </c>
      <c r="I281" s="184" t="s">
        <v>236</v>
      </c>
      <c r="J281" s="185" t="str">
        <f t="shared" si="44"/>
        <v>-</v>
      </c>
      <c r="K281" s="184">
        <v>4.8181818181818183</v>
      </c>
      <c r="L281" s="185" t="str">
        <f t="shared" si="45"/>
        <v>-</v>
      </c>
      <c r="M281" s="184">
        <v>8.5</v>
      </c>
      <c r="N281" s="185">
        <v>3.6818181818181817</v>
      </c>
      <c r="O281" s="185">
        <v>3.2692307692307692</v>
      </c>
    </row>
    <row r="282" spans="2:15" x14ac:dyDescent="0.25">
      <c r="B282" s="114" t="s">
        <v>89</v>
      </c>
      <c r="C282" s="184">
        <v>5.6254295532646053</v>
      </c>
      <c r="D282" s="185">
        <v>0.68713554237531316</v>
      </c>
      <c r="E282" s="184">
        <v>5.807017543859649</v>
      </c>
      <c r="F282" s="185">
        <f t="shared" si="44"/>
        <v>0.18158799059504371</v>
      </c>
      <c r="G282" s="184">
        <v>3.140845070422535</v>
      </c>
      <c r="H282" s="185">
        <f t="shared" si="44"/>
        <v>-2.6661724734371139</v>
      </c>
      <c r="I282" s="184">
        <v>4.0529801324503314</v>
      </c>
      <c r="J282" s="185">
        <f t="shared" si="44"/>
        <v>0.91213506202779637</v>
      </c>
      <c r="K282" s="184">
        <v>4.2424242424242422</v>
      </c>
      <c r="L282" s="185">
        <f t="shared" si="45"/>
        <v>0.18944410997391081</v>
      </c>
      <c r="M282" s="184"/>
      <c r="N282" s="185" t="s">
        <v>236</v>
      </c>
      <c r="O282" s="185" t="s">
        <v>236</v>
      </c>
    </row>
    <row r="283" spans="2:15" x14ac:dyDescent="0.25">
      <c r="B283" s="114" t="s">
        <v>91</v>
      </c>
      <c r="C283" s="184">
        <v>8.1955671447196874</v>
      </c>
      <c r="D283" s="185">
        <v>0.24876747722176518</v>
      </c>
      <c r="E283" s="184">
        <v>8.5714285714285712</v>
      </c>
      <c r="F283" s="185">
        <f t="shared" si="44"/>
        <v>0.37586142670888378</v>
      </c>
      <c r="G283" s="184">
        <v>7.8885941644562338</v>
      </c>
      <c r="H283" s="185">
        <f t="shared" si="44"/>
        <v>-0.68283440697233733</v>
      </c>
      <c r="I283" s="184">
        <v>7.0791366906474824</v>
      </c>
      <c r="J283" s="185">
        <f t="shared" si="44"/>
        <v>-0.80945747380875144</v>
      </c>
      <c r="K283" s="184">
        <v>7.3499079189686922</v>
      </c>
      <c r="L283" s="185">
        <f t="shared" si="45"/>
        <v>0.27077122832120981</v>
      </c>
      <c r="M283" s="184"/>
      <c r="N283" s="185" t="s">
        <v>236</v>
      </c>
      <c r="O283" s="185" t="s">
        <v>236</v>
      </c>
    </row>
    <row r="284" spans="2:15" x14ac:dyDescent="0.25">
      <c r="B284" s="114" t="s">
        <v>93</v>
      </c>
      <c r="C284" s="184">
        <v>6.7405764966740573</v>
      </c>
      <c r="D284" s="185">
        <v>-0.12708748491397515</v>
      </c>
      <c r="E284" s="184">
        <v>4.583333333333333</v>
      </c>
      <c r="F284" s="185">
        <f t="shared" si="44"/>
        <v>-2.1572431633407243</v>
      </c>
      <c r="G284" s="184">
        <v>7.285333333333333</v>
      </c>
      <c r="H284" s="185">
        <f t="shared" si="44"/>
        <v>2.702</v>
      </c>
      <c r="I284" s="184">
        <v>6.9846153846153847</v>
      </c>
      <c r="J284" s="185">
        <f t="shared" si="44"/>
        <v>-0.30071794871794832</v>
      </c>
      <c r="K284" s="184">
        <v>6.8734622144112478</v>
      </c>
      <c r="L284" s="185">
        <f t="shared" si="45"/>
        <v>-0.11115317020413684</v>
      </c>
      <c r="M284" s="184"/>
      <c r="N284" s="185" t="s">
        <v>236</v>
      </c>
      <c r="O284" s="185" t="s">
        <v>236</v>
      </c>
    </row>
    <row r="285" spans="2:15" ht="15.75" x14ac:dyDescent="0.25">
      <c r="B285" s="117" t="s">
        <v>30</v>
      </c>
      <c r="C285" s="186">
        <v>7.6968333065423566</v>
      </c>
      <c r="D285" s="187">
        <v>0.26172027142932119</v>
      </c>
      <c r="E285" s="186">
        <v>7.288641975308642</v>
      </c>
      <c r="F285" s="187">
        <f t="shared" si="44"/>
        <v>-0.40819133123371465</v>
      </c>
      <c r="G285" s="186">
        <v>6.7138331573389651</v>
      </c>
      <c r="H285" s="187">
        <f t="shared" si="44"/>
        <v>-0.57480881796967687</v>
      </c>
      <c r="I285" s="186">
        <v>6.860990860990861</v>
      </c>
      <c r="J285" s="187">
        <f t="shared" si="44"/>
        <v>0.14715770365189584</v>
      </c>
      <c r="K285" s="186">
        <v>7.4090121317157713</v>
      </c>
      <c r="L285" s="187">
        <f t="shared" si="45"/>
        <v>0.54802127072491036</v>
      </c>
      <c r="M285" s="186">
        <v>7.1507671781187456</v>
      </c>
      <c r="N285" s="187">
        <v>-0.71821514973012679</v>
      </c>
      <c r="O285" s="187">
        <v>-0.80018330298897578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02C93-764D-4C11-B7EB-32E3FE107A69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">
        <v>325</v>
      </c>
      <c r="O8" s="112" t="s">
        <v>326</v>
      </c>
    </row>
    <row r="9" spans="1:16" x14ac:dyDescent="0.25">
      <c r="A9" s="1" t="s">
        <v>70</v>
      </c>
      <c r="B9" s="114" t="s">
        <v>71</v>
      </c>
      <c r="C9" s="184">
        <v>7.9195542046605878</v>
      </c>
      <c r="D9" s="185">
        <v>-0.89372578009696202</v>
      </c>
      <c r="E9" s="184">
        <v>7.5032095478103749</v>
      </c>
      <c r="F9" s="185">
        <f t="shared" ref="F9:J21" si="0">IFERROR(E9-C9,"-")</f>
        <v>-0.41634465685021294</v>
      </c>
      <c r="G9" s="184">
        <v>4.2534147517274628</v>
      </c>
      <c r="H9" s="185">
        <f t="shared" si="0"/>
        <v>-3.2497947960829121</v>
      </c>
      <c r="I9" s="184">
        <v>7.3644056930375692</v>
      </c>
      <c r="J9" s="185">
        <f t="shared" si="0"/>
        <v>3.1109909413101065</v>
      </c>
      <c r="K9" s="184">
        <v>7.2885726989773234</v>
      </c>
      <c r="L9" s="185">
        <f t="shared" ref="L9:L21" si="1">IFERROR(K9-I9,"-")</f>
        <v>-7.5832994060245795E-2</v>
      </c>
      <c r="M9" s="184">
        <v>7.65598233995585</v>
      </c>
      <c r="N9" s="185">
        <v>0.36740964097852657</v>
      </c>
      <c r="O9" s="185">
        <v>-0.26357186470473781</v>
      </c>
    </row>
    <row r="10" spans="1:16" x14ac:dyDescent="0.25">
      <c r="A10" s="1" t="s">
        <v>72</v>
      </c>
      <c r="B10" s="114" t="s">
        <v>73</v>
      </c>
      <c r="C10" s="184">
        <v>7.5339957342766475</v>
      </c>
      <c r="D10" s="185">
        <v>-0.41846203759657286</v>
      </c>
      <c r="E10" s="184">
        <v>7.7170021872070702</v>
      </c>
      <c r="F10" s="185">
        <f t="shared" si="0"/>
        <v>0.18300645293042272</v>
      </c>
      <c r="G10" s="184">
        <v>3.6048685491723464</v>
      </c>
      <c r="H10" s="185">
        <f t="shared" si="0"/>
        <v>-4.1121336380347238</v>
      </c>
      <c r="I10" s="184">
        <v>6.5212775777716239</v>
      </c>
      <c r="J10" s="185">
        <f t="shared" si="0"/>
        <v>2.9164090285992774</v>
      </c>
      <c r="K10" s="184">
        <v>6.7735424066533829</v>
      </c>
      <c r="L10" s="185">
        <f t="shared" si="1"/>
        <v>0.25226482888175905</v>
      </c>
      <c r="M10" s="184">
        <v>6.9712386605911121</v>
      </c>
      <c r="N10" s="185">
        <v>0.19769625393772916</v>
      </c>
      <c r="O10" s="185">
        <v>-0.5627570736855354</v>
      </c>
    </row>
    <row r="11" spans="1:16" x14ac:dyDescent="0.25">
      <c r="A11" s="1" t="s">
        <v>74</v>
      </c>
      <c r="B11" s="114" t="s">
        <v>75</v>
      </c>
      <c r="C11" s="184">
        <v>7.0478314294816364</v>
      </c>
      <c r="D11" s="185">
        <v>-0.34834241123368859</v>
      </c>
      <c r="E11" s="184">
        <v>9.2506486181613088</v>
      </c>
      <c r="F11" s="185">
        <f t="shared" si="0"/>
        <v>2.2028171886796724</v>
      </c>
      <c r="G11" s="184">
        <v>4.0907075558839834</v>
      </c>
      <c r="H11" s="185">
        <f t="shared" si="0"/>
        <v>-5.1599410622773254</v>
      </c>
      <c r="I11" s="184">
        <v>6.6980792586928164</v>
      </c>
      <c r="J11" s="185">
        <f t="shared" si="0"/>
        <v>2.607371702808833</v>
      </c>
      <c r="K11" s="184">
        <v>6.7377011388261332</v>
      </c>
      <c r="L11" s="185">
        <f t="shared" si="1"/>
        <v>3.96218801333168E-2</v>
      </c>
      <c r="M11" s="184">
        <v>6.4654920309986839</v>
      </c>
      <c r="N11" s="185">
        <v>-0.27220910782744934</v>
      </c>
      <c r="O11" s="185">
        <v>-0.58233939848295257</v>
      </c>
    </row>
    <row r="12" spans="1:16" x14ac:dyDescent="0.25">
      <c r="A12" s="1" t="s">
        <v>76</v>
      </c>
      <c r="B12" s="114" t="s">
        <v>77</v>
      </c>
      <c r="C12" s="184">
        <v>7.060589492519509</v>
      </c>
      <c r="D12" s="185">
        <v>-0.82799498236633617</v>
      </c>
      <c r="E12" s="184" t="s">
        <v>236</v>
      </c>
      <c r="F12" s="185" t="str">
        <f t="shared" si="0"/>
        <v>-</v>
      </c>
      <c r="G12" s="184">
        <v>3.4268915364381867</v>
      </c>
      <c r="H12" s="185" t="str">
        <f t="shared" si="0"/>
        <v>-</v>
      </c>
      <c r="I12" s="184">
        <v>6.3827739181384446</v>
      </c>
      <c r="J12" s="185">
        <f t="shared" si="0"/>
        <v>2.955882381700258</v>
      </c>
      <c r="K12" s="184">
        <v>6.1673905637881115</v>
      </c>
      <c r="L12" s="185">
        <f t="shared" si="1"/>
        <v>-0.21538335435033318</v>
      </c>
      <c r="M12" s="184">
        <v>6.965188020716055</v>
      </c>
      <c r="N12" s="185">
        <v>0.79779745692794357</v>
      </c>
      <c r="O12" s="185">
        <v>-9.540147180345393E-2</v>
      </c>
    </row>
    <row r="13" spans="1:16" x14ac:dyDescent="0.25">
      <c r="A13" s="1" t="s">
        <v>78</v>
      </c>
      <c r="B13" s="114" t="s">
        <v>79</v>
      </c>
      <c r="C13" s="184">
        <v>8.7339009392526528</v>
      </c>
      <c r="D13" s="185">
        <v>1.2489500656475307</v>
      </c>
      <c r="E13" s="184" t="s">
        <v>236</v>
      </c>
      <c r="F13" s="185" t="str">
        <f t="shared" si="0"/>
        <v>-</v>
      </c>
      <c r="G13" s="184">
        <v>3.5315843470614099</v>
      </c>
      <c r="H13" s="185" t="str">
        <f t="shared" si="0"/>
        <v>-</v>
      </c>
      <c r="I13" s="184">
        <v>6.2174707421855713</v>
      </c>
      <c r="J13" s="185">
        <f t="shared" si="0"/>
        <v>2.6858863951241614</v>
      </c>
      <c r="K13" s="184">
        <v>6.5183552234649831</v>
      </c>
      <c r="L13" s="185">
        <f t="shared" si="1"/>
        <v>0.30088448127941181</v>
      </c>
      <c r="M13" s="184">
        <v>6.820077615250117</v>
      </c>
      <c r="N13" s="185">
        <v>0.30172239178513394</v>
      </c>
      <c r="O13" s="185">
        <v>-1.9138233240025357</v>
      </c>
    </row>
    <row r="14" spans="1:16" x14ac:dyDescent="0.25">
      <c r="A14" s="1" t="s">
        <v>80</v>
      </c>
      <c r="B14" s="114" t="s">
        <v>81</v>
      </c>
      <c r="C14" s="184">
        <v>7.5460757920894599</v>
      </c>
      <c r="D14" s="185">
        <v>0.60431944607779453</v>
      </c>
      <c r="E14" s="184" t="s">
        <v>236</v>
      </c>
      <c r="F14" s="185" t="str">
        <f t="shared" si="0"/>
        <v>-</v>
      </c>
      <c r="G14" s="184">
        <v>4.9431877958968959</v>
      </c>
      <c r="H14" s="185" t="str">
        <f t="shared" si="0"/>
        <v>-</v>
      </c>
      <c r="I14" s="184">
        <v>7.000953086942709</v>
      </c>
      <c r="J14" s="185">
        <f t="shared" si="0"/>
        <v>2.0577652910458131</v>
      </c>
      <c r="K14" s="184">
        <v>6.7547590790410634</v>
      </c>
      <c r="L14" s="185">
        <f t="shared" si="1"/>
        <v>-0.24619400790164558</v>
      </c>
      <c r="M14" s="184">
        <v>6.8785517271573049</v>
      </c>
      <c r="N14" s="185">
        <v>0.12379264811624147</v>
      </c>
      <c r="O14" s="185">
        <v>-0.66752406493215499</v>
      </c>
    </row>
    <row r="15" spans="1:16" x14ac:dyDescent="0.25">
      <c r="A15" s="1" t="s">
        <v>82</v>
      </c>
      <c r="B15" s="114" t="s">
        <v>83</v>
      </c>
      <c r="C15" s="184">
        <v>7.2991793386434951</v>
      </c>
      <c r="D15" s="185">
        <v>-0.44412629385881353</v>
      </c>
      <c r="E15" s="184" t="s">
        <v>236</v>
      </c>
      <c r="F15" s="185" t="str">
        <f t="shared" si="0"/>
        <v>-</v>
      </c>
      <c r="G15" s="184">
        <v>5.9776886192386733</v>
      </c>
      <c r="H15" s="185" t="str">
        <f t="shared" si="0"/>
        <v>-</v>
      </c>
      <c r="I15" s="184">
        <v>6.9023408766388297</v>
      </c>
      <c r="J15" s="185">
        <f t="shared" si="0"/>
        <v>0.92465225740015633</v>
      </c>
      <c r="K15" s="184">
        <v>6.8557834898665346</v>
      </c>
      <c r="L15" s="185">
        <f t="shared" si="1"/>
        <v>-4.655738677229504E-2</v>
      </c>
      <c r="M15" s="184">
        <v>6.9805567830313739</v>
      </c>
      <c r="N15" s="185">
        <v>0.12477329316483932</v>
      </c>
      <c r="O15" s="185">
        <v>-0.31862255561212116</v>
      </c>
    </row>
    <row r="16" spans="1:16" x14ac:dyDescent="0.25">
      <c r="A16" s="1" t="s">
        <v>84</v>
      </c>
      <c r="B16" s="114" t="s">
        <v>85</v>
      </c>
      <c r="C16" s="184">
        <v>7.3596665182726939</v>
      </c>
      <c r="D16" s="185">
        <v>-0.34246755909703719</v>
      </c>
      <c r="E16" s="184">
        <v>4.5515607371192175</v>
      </c>
      <c r="F16" s="185">
        <f t="shared" si="0"/>
        <v>-2.8081057811534764</v>
      </c>
      <c r="G16" s="184">
        <v>5.1992433795712483</v>
      </c>
      <c r="H16" s="185">
        <f t="shared" si="0"/>
        <v>0.64768264245203078</v>
      </c>
      <c r="I16" s="184">
        <v>7.2397501926274384</v>
      </c>
      <c r="J16" s="185">
        <f t="shared" si="0"/>
        <v>2.0405068130561901</v>
      </c>
      <c r="K16" s="184">
        <v>7.1337124926456168</v>
      </c>
      <c r="L16" s="185">
        <f t="shared" si="1"/>
        <v>-0.10603769998182155</v>
      </c>
      <c r="M16" s="184">
        <v>7.0900904459101861</v>
      </c>
      <c r="N16" s="185">
        <v>-4.3622046735430686E-2</v>
      </c>
      <c r="O16" s="185">
        <v>-0.2695760723625078</v>
      </c>
    </row>
    <row r="17" spans="1:16" x14ac:dyDescent="0.25">
      <c r="A17" s="1" t="s">
        <v>86</v>
      </c>
      <c r="B17" s="114" t="s">
        <v>87</v>
      </c>
      <c r="C17" s="184">
        <v>7.4095895977245023</v>
      </c>
      <c r="D17" s="185">
        <v>5.6374352593541843E-2</v>
      </c>
      <c r="E17" s="184">
        <v>4.0015720524017464</v>
      </c>
      <c r="F17" s="185">
        <f t="shared" si="0"/>
        <v>-3.4080175453227559</v>
      </c>
      <c r="G17" s="184">
        <v>5.8313355603589443</v>
      </c>
      <c r="H17" s="185">
        <f t="shared" si="0"/>
        <v>1.8297635079571979</v>
      </c>
      <c r="I17" s="184">
        <v>6.7605067064083455</v>
      </c>
      <c r="J17" s="185">
        <f t="shared" si="0"/>
        <v>0.92917114604940121</v>
      </c>
      <c r="K17" s="184">
        <v>6.8220845019451737</v>
      </c>
      <c r="L17" s="185">
        <f t="shared" si="1"/>
        <v>6.1577795536828184E-2</v>
      </c>
      <c r="M17" s="184">
        <v>6.8866018317439339</v>
      </c>
      <c r="N17" s="185">
        <v>6.4517329798760237E-2</v>
      </c>
      <c r="O17" s="185">
        <v>-0.5229877659805684</v>
      </c>
    </row>
    <row r="18" spans="1:16" x14ac:dyDescent="0.25">
      <c r="A18" s="1" t="s">
        <v>88</v>
      </c>
      <c r="B18" s="114" t="s">
        <v>89</v>
      </c>
      <c r="C18" s="184">
        <v>7.0818751918607203</v>
      </c>
      <c r="D18" s="185">
        <v>-0.29625506114561517</v>
      </c>
      <c r="E18" s="184">
        <v>3.6523630907726932</v>
      </c>
      <c r="F18" s="185">
        <f t="shared" si="0"/>
        <v>-3.4295121010880272</v>
      </c>
      <c r="G18" s="184">
        <v>5.9282195332757128</v>
      </c>
      <c r="H18" s="185">
        <f t="shared" si="0"/>
        <v>2.2758564425030197</v>
      </c>
      <c r="I18" s="184">
        <v>6.9025843149549875</v>
      </c>
      <c r="J18" s="185">
        <f t="shared" si="0"/>
        <v>0.97436478167927465</v>
      </c>
      <c r="K18" s="184">
        <v>6.8264086055904345</v>
      </c>
      <c r="L18" s="185">
        <f t="shared" si="1"/>
        <v>-7.6175709364552979E-2</v>
      </c>
      <c r="M18" s="184"/>
      <c r="N18" s="185" t="s">
        <v>236</v>
      </c>
      <c r="O18" s="185" t="s">
        <v>236</v>
      </c>
    </row>
    <row r="19" spans="1:16" x14ac:dyDescent="0.25">
      <c r="A19" s="1" t="s">
        <v>90</v>
      </c>
      <c r="B19" s="114" t="s">
        <v>91</v>
      </c>
      <c r="C19" s="184">
        <v>7.4287101886406628</v>
      </c>
      <c r="D19" s="185">
        <v>-7.0054247286514659E-2</v>
      </c>
      <c r="E19" s="184">
        <v>6.220779220779221</v>
      </c>
      <c r="F19" s="185">
        <f t="shared" si="0"/>
        <v>-1.2079309678614418</v>
      </c>
      <c r="G19" s="184">
        <v>6.9308398023994355</v>
      </c>
      <c r="H19" s="185">
        <f t="shared" si="0"/>
        <v>0.71006058162021457</v>
      </c>
      <c r="I19" s="184">
        <v>7.2594999762797094</v>
      </c>
      <c r="J19" s="185">
        <f t="shared" si="0"/>
        <v>0.32866017388027391</v>
      </c>
      <c r="K19" s="184">
        <v>6.7909695542611646</v>
      </c>
      <c r="L19" s="185">
        <f t="shared" si="1"/>
        <v>-0.46853042201854489</v>
      </c>
      <c r="M19" s="184"/>
      <c r="N19" s="185" t="s">
        <v>236</v>
      </c>
      <c r="O19" s="185" t="s">
        <v>236</v>
      </c>
    </row>
    <row r="20" spans="1:16" x14ac:dyDescent="0.25">
      <c r="A20" s="1" t="s">
        <v>92</v>
      </c>
      <c r="B20" s="114" t="s">
        <v>93</v>
      </c>
      <c r="C20" s="184">
        <v>7.1260608372270431</v>
      </c>
      <c r="D20" s="185">
        <v>-0.10542107533871903</v>
      </c>
      <c r="E20" s="184">
        <v>5.3013895543842837</v>
      </c>
      <c r="F20" s="185">
        <f t="shared" si="0"/>
        <v>-1.8246712828427594</v>
      </c>
      <c r="G20" s="184">
        <v>6.2279114435907807</v>
      </c>
      <c r="H20" s="185">
        <f t="shared" si="0"/>
        <v>0.92652188920649703</v>
      </c>
      <c r="I20" s="184">
        <v>6.7056474124973162</v>
      </c>
      <c r="J20" s="185">
        <f t="shared" si="0"/>
        <v>0.47773596890653547</v>
      </c>
      <c r="K20" s="184">
        <v>6.5663159638803741</v>
      </c>
      <c r="L20" s="185">
        <f t="shared" si="1"/>
        <v>-0.13933144861694213</v>
      </c>
      <c r="M20" s="184"/>
      <c r="N20" s="185" t="s">
        <v>236</v>
      </c>
      <c r="O20" s="185" t="s">
        <v>236</v>
      </c>
    </row>
    <row r="21" spans="1:16" ht="15.75" x14ac:dyDescent="0.25">
      <c r="A21" s="1" t="s">
        <v>0</v>
      </c>
      <c r="B21" s="117" t="s">
        <v>30</v>
      </c>
      <c r="C21" s="186">
        <v>7.4203753436920517</v>
      </c>
      <c r="D21" s="187">
        <v>-0.1811010096930632</v>
      </c>
      <c r="E21" s="186">
        <v>6.3173322576307651</v>
      </c>
      <c r="F21" s="187">
        <f t="shared" si="0"/>
        <v>-1.1030430860612865</v>
      </c>
      <c r="G21" s="186">
        <v>5.5219885141008653</v>
      </c>
      <c r="H21" s="187">
        <f t="shared" si="0"/>
        <v>-0.79534374352989978</v>
      </c>
      <c r="I21" s="186">
        <v>6.81836284648623</v>
      </c>
      <c r="J21" s="187">
        <f t="shared" si="0"/>
        <v>1.2963743323853647</v>
      </c>
      <c r="K21" s="186">
        <v>6.7723569064660403</v>
      </c>
      <c r="L21" s="187">
        <f t="shared" si="1"/>
        <v>-4.6005940020189762E-2</v>
      </c>
      <c r="M21" s="186">
        <v>6.958735548321922</v>
      </c>
      <c r="N21" s="187">
        <v>0.17092334980118018</v>
      </c>
      <c r="O21" s="187">
        <v>-0.53510026602479233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">
        <v>325</v>
      </c>
      <c r="O30" s="112" t="s">
        <v>326</v>
      </c>
    </row>
    <row r="31" spans="1:16" x14ac:dyDescent="0.25">
      <c r="B31" s="114" t="s">
        <v>71</v>
      </c>
      <c r="C31" s="184">
        <v>8.0478248745119902</v>
      </c>
      <c r="D31" s="185">
        <v>-0.93204913350568219</v>
      </c>
      <c r="E31" s="184">
        <v>7.1722886288253331</v>
      </c>
      <c r="F31" s="185">
        <f t="shared" ref="F31:J43" si="2">IFERROR(E31-C31,"-")</f>
        <v>-0.87553624568665711</v>
      </c>
      <c r="G31" s="184">
        <v>4.0495641770637496</v>
      </c>
      <c r="H31" s="185">
        <f t="shared" si="2"/>
        <v>-3.1227244517615835</v>
      </c>
      <c r="I31" s="184">
        <v>7.4232942910967319</v>
      </c>
      <c r="J31" s="185">
        <f t="shared" si="2"/>
        <v>3.3737301140329823</v>
      </c>
      <c r="K31" s="184">
        <v>7.3121399847842623</v>
      </c>
      <c r="L31" s="185">
        <f t="shared" ref="L31:L43" si="3">IFERROR(K31-I31,"-")</f>
        <v>-0.11115430631246959</v>
      </c>
      <c r="M31" s="184">
        <v>7.7830106115304671</v>
      </c>
      <c r="N31" s="185">
        <v>0.47087062674620483</v>
      </c>
      <c r="O31" s="185">
        <v>-0.26481426298152311</v>
      </c>
    </row>
    <row r="32" spans="1:16" x14ac:dyDescent="0.25">
      <c r="B32" s="114" t="s">
        <v>73</v>
      </c>
      <c r="C32" s="184">
        <v>7.5526705133895549</v>
      </c>
      <c r="D32" s="185">
        <v>-0.41955395822758046</v>
      </c>
      <c r="E32" s="184">
        <v>7.7980511144824369</v>
      </c>
      <c r="F32" s="185">
        <f t="shared" si="2"/>
        <v>0.24538060109288207</v>
      </c>
      <c r="G32" s="184">
        <v>3.3648678658671995</v>
      </c>
      <c r="H32" s="185">
        <f t="shared" si="2"/>
        <v>-4.4331832486152374</v>
      </c>
      <c r="I32" s="184">
        <v>6.4787005649717511</v>
      </c>
      <c r="J32" s="185">
        <f t="shared" si="2"/>
        <v>3.1138326991045515</v>
      </c>
      <c r="K32" s="184">
        <v>6.7495257166947722</v>
      </c>
      <c r="L32" s="185">
        <f t="shared" si="3"/>
        <v>0.27082515172302113</v>
      </c>
      <c r="M32" s="184">
        <v>7.0446694460988688</v>
      </c>
      <c r="N32" s="185">
        <v>0.29514372940409661</v>
      </c>
      <c r="O32" s="185">
        <v>-0.50800106729068606</v>
      </c>
    </row>
    <row r="33" spans="2:16" x14ac:dyDescent="0.25">
      <c r="B33" s="114" t="s">
        <v>75</v>
      </c>
      <c r="C33" s="184">
        <v>7.2580916623511138</v>
      </c>
      <c r="D33" s="185">
        <v>0.21096078763403181</v>
      </c>
      <c r="E33" s="184">
        <v>9.5442463533225279</v>
      </c>
      <c r="F33" s="185">
        <f t="shared" si="2"/>
        <v>2.2861546909714141</v>
      </c>
      <c r="G33" s="184">
        <v>3.9265434880576837</v>
      </c>
      <c r="H33" s="185">
        <f t="shared" si="2"/>
        <v>-5.6177028652648442</v>
      </c>
      <c r="I33" s="184">
        <v>6.8313158042902993</v>
      </c>
      <c r="J33" s="185">
        <f t="shared" si="2"/>
        <v>2.9047723162326156</v>
      </c>
      <c r="K33" s="184">
        <v>6.7355343379730819</v>
      </c>
      <c r="L33" s="185">
        <f t="shared" si="3"/>
        <v>-9.5781466317217401E-2</v>
      </c>
      <c r="M33" s="184">
        <v>6.5830399855582638</v>
      </c>
      <c r="N33" s="185">
        <v>-0.15249435241481812</v>
      </c>
      <c r="O33" s="185">
        <v>-0.67505167679285005</v>
      </c>
    </row>
    <row r="34" spans="2:16" x14ac:dyDescent="0.25">
      <c r="B34" s="114" t="s">
        <v>77</v>
      </c>
      <c r="C34" s="184">
        <v>7.3426318981200724</v>
      </c>
      <c r="D34" s="185">
        <v>4.6210482104882544E-3</v>
      </c>
      <c r="E34" s="184" t="s">
        <v>236</v>
      </c>
      <c r="F34" s="185" t="str">
        <f t="shared" si="2"/>
        <v>-</v>
      </c>
      <c r="G34" s="184">
        <v>3.1638516792855755</v>
      </c>
      <c r="H34" s="185" t="str">
        <f t="shared" si="2"/>
        <v>-</v>
      </c>
      <c r="I34" s="184">
        <v>6.5079556291723133</v>
      </c>
      <c r="J34" s="185">
        <f t="shared" si="2"/>
        <v>3.3441039498867378</v>
      </c>
      <c r="K34" s="184">
        <v>6.2256879784812744</v>
      </c>
      <c r="L34" s="185">
        <f t="shared" si="3"/>
        <v>-0.28226765069103887</v>
      </c>
      <c r="M34" s="184">
        <v>7.0874621376027696</v>
      </c>
      <c r="N34" s="185">
        <v>0.86177415912149513</v>
      </c>
      <c r="O34" s="185">
        <v>-0.25516976051730289</v>
      </c>
    </row>
    <row r="35" spans="2:16" x14ac:dyDescent="0.25">
      <c r="B35" s="114" t="s">
        <v>79</v>
      </c>
      <c r="C35" s="184">
        <v>9.3143854623578903</v>
      </c>
      <c r="D35" s="185">
        <v>1.9019381321099109</v>
      </c>
      <c r="E35" s="184" t="s">
        <v>236</v>
      </c>
      <c r="F35" s="185" t="str">
        <f t="shared" si="2"/>
        <v>-</v>
      </c>
      <c r="G35" s="184">
        <v>3.4084800302858222</v>
      </c>
      <c r="H35" s="185" t="str">
        <f t="shared" si="2"/>
        <v>-</v>
      </c>
      <c r="I35" s="184">
        <v>6.3496859616363945</v>
      </c>
      <c r="J35" s="185">
        <f t="shared" si="2"/>
        <v>2.9412059313505723</v>
      </c>
      <c r="K35" s="184">
        <v>6.6629379024337005</v>
      </c>
      <c r="L35" s="185">
        <f t="shared" si="3"/>
        <v>0.31325194079730601</v>
      </c>
      <c r="M35" s="184">
        <v>7.071705031574659</v>
      </c>
      <c r="N35" s="185">
        <v>0.40876712914095847</v>
      </c>
      <c r="O35" s="185">
        <v>-2.2426804307832313</v>
      </c>
    </row>
    <row r="36" spans="2:16" x14ac:dyDescent="0.25">
      <c r="B36" s="114" t="s">
        <v>81</v>
      </c>
      <c r="C36" s="184">
        <v>8.4847844793866862</v>
      </c>
      <c r="D36" s="185">
        <v>0.71180660235409476</v>
      </c>
      <c r="E36" s="184" t="s">
        <v>236</v>
      </c>
      <c r="F36" s="185" t="str">
        <f t="shared" si="2"/>
        <v>-</v>
      </c>
      <c r="G36" s="184">
        <v>5.217721518987342</v>
      </c>
      <c r="H36" s="185" t="str">
        <f t="shared" si="2"/>
        <v>-</v>
      </c>
      <c r="I36" s="184">
        <v>7.3215162773125115</v>
      </c>
      <c r="J36" s="185">
        <f t="shared" si="2"/>
        <v>2.1037947583251695</v>
      </c>
      <c r="K36" s="184">
        <v>6.9370747342968002</v>
      </c>
      <c r="L36" s="185">
        <f t="shared" si="3"/>
        <v>-0.38444154301571132</v>
      </c>
      <c r="M36" s="184">
        <v>7.119649250246459</v>
      </c>
      <c r="N36" s="185">
        <v>0.18257451594965879</v>
      </c>
      <c r="O36" s="185">
        <v>-1.3651352291402272</v>
      </c>
    </row>
    <row r="37" spans="2:16" x14ac:dyDescent="0.25">
      <c r="B37" s="114" t="s">
        <v>83</v>
      </c>
      <c r="C37" s="184">
        <v>7.8372308834446915</v>
      </c>
      <c r="D37" s="185">
        <v>-9.9050588472674228E-2</v>
      </c>
      <c r="E37" s="184" t="s">
        <v>236</v>
      </c>
      <c r="F37" s="185" t="str">
        <f t="shared" si="2"/>
        <v>-</v>
      </c>
      <c r="G37" s="184">
        <v>5.9580014482259234</v>
      </c>
      <c r="H37" s="185" t="str">
        <f t="shared" si="2"/>
        <v>-</v>
      </c>
      <c r="I37" s="184">
        <v>7.2865069625993701</v>
      </c>
      <c r="J37" s="185">
        <f t="shared" si="2"/>
        <v>1.3285055143734468</v>
      </c>
      <c r="K37" s="184">
        <v>6.9112867374660407</v>
      </c>
      <c r="L37" s="185">
        <f t="shared" si="3"/>
        <v>-0.37522022513332942</v>
      </c>
      <c r="M37" s="184">
        <v>7.1540335151987531</v>
      </c>
      <c r="N37" s="185">
        <v>0.24274677773271236</v>
      </c>
      <c r="O37" s="185">
        <v>-0.68319736824593846</v>
      </c>
    </row>
    <row r="38" spans="2:16" x14ac:dyDescent="0.25">
      <c r="B38" s="114" t="s">
        <v>85</v>
      </c>
      <c r="C38" s="184">
        <v>7.3764306445430154</v>
      </c>
      <c r="D38" s="185">
        <v>-0.46204916543323193</v>
      </c>
      <c r="E38" s="184">
        <v>4.5153065649119766</v>
      </c>
      <c r="F38" s="185">
        <f t="shared" si="2"/>
        <v>-2.8611240796310389</v>
      </c>
      <c r="G38" s="184">
        <v>5.031186868686869</v>
      </c>
      <c r="H38" s="185">
        <f t="shared" si="2"/>
        <v>0.51588030377489247</v>
      </c>
      <c r="I38" s="184">
        <v>7.3807104118825428</v>
      </c>
      <c r="J38" s="185">
        <f t="shared" si="2"/>
        <v>2.3495235431956738</v>
      </c>
      <c r="K38" s="184">
        <v>7.3794321023981171</v>
      </c>
      <c r="L38" s="185">
        <f t="shared" si="3"/>
        <v>-1.2783094844257548E-3</v>
      </c>
      <c r="M38" s="184">
        <v>7.2201022146507663</v>
      </c>
      <c r="N38" s="185">
        <v>-0.1593298877473508</v>
      </c>
      <c r="O38" s="185">
        <v>-0.15632842989224915</v>
      </c>
    </row>
    <row r="39" spans="2:16" x14ac:dyDescent="0.25">
      <c r="B39" s="114" t="s">
        <v>87</v>
      </c>
      <c r="C39" s="184">
        <v>7.4403297026788344</v>
      </c>
      <c r="D39" s="185">
        <v>-0.53981041306895694</v>
      </c>
      <c r="E39" s="184">
        <v>3.9986810287975381</v>
      </c>
      <c r="F39" s="185">
        <f t="shared" si="2"/>
        <v>-3.4416486738812964</v>
      </c>
      <c r="G39" s="184">
        <v>5.8902299289588269</v>
      </c>
      <c r="H39" s="185">
        <f t="shared" si="2"/>
        <v>1.8915489001612888</v>
      </c>
      <c r="I39" s="184">
        <v>6.9096228868660594</v>
      </c>
      <c r="J39" s="185">
        <f t="shared" si="2"/>
        <v>1.0193929579072325</v>
      </c>
      <c r="K39" s="184">
        <v>6.9975186104218361</v>
      </c>
      <c r="L39" s="185">
        <f t="shared" si="3"/>
        <v>8.7895723555776684E-2</v>
      </c>
      <c r="M39" s="184">
        <v>7.0984699200185464</v>
      </c>
      <c r="N39" s="185">
        <v>0.10095130959671028</v>
      </c>
      <c r="O39" s="185">
        <v>-0.34185978266028805</v>
      </c>
    </row>
    <row r="40" spans="2:16" x14ac:dyDescent="0.25">
      <c r="B40" s="114" t="s">
        <v>89</v>
      </c>
      <c r="C40" s="184">
        <v>7.2329020332717189</v>
      </c>
      <c r="D40" s="185">
        <v>-0.34052111430942045</v>
      </c>
      <c r="E40" s="184">
        <v>3.5746102449888641</v>
      </c>
      <c r="F40" s="185">
        <f t="shared" si="2"/>
        <v>-3.6582917882828547</v>
      </c>
      <c r="G40" s="184">
        <v>5.9594374235629841</v>
      </c>
      <c r="H40" s="185">
        <f t="shared" si="2"/>
        <v>2.38482717857412</v>
      </c>
      <c r="I40" s="184">
        <v>6.9936959076824445</v>
      </c>
      <c r="J40" s="185">
        <f t="shared" si="2"/>
        <v>1.0342584841194604</v>
      </c>
      <c r="K40" s="184">
        <v>6.9798752558230195</v>
      </c>
      <c r="L40" s="185">
        <f t="shared" si="3"/>
        <v>-1.3820651859425048E-2</v>
      </c>
      <c r="M40" s="184"/>
      <c r="N40" s="185" t="s">
        <v>236</v>
      </c>
      <c r="O40" s="185" t="s">
        <v>236</v>
      </c>
    </row>
    <row r="41" spans="2:16" x14ac:dyDescent="0.25">
      <c r="B41" s="114" t="s">
        <v>91</v>
      </c>
      <c r="C41" s="184">
        <v>7.5479452054794525</v>
      </c>
      <c r="D41" s="185">
        <v>-0.38203227690596187</v>
      </c>
      <c r="E41" s="184">
        <v>6.106996819627442</v>
      </c>
      <c r="F41" s="185">
        <f t="shared" si="2"/>
        <v>-1.4409483858520105</v>
      </c>
      <c r="G41" s="184">
        <v>6.9410620974602013</v>
      </c>
      <c r="H41" s="185">
        <f t="shared" si="2"/>
        <v>0.8340652778327593</v>
      </c>
      <c r="I41" s="184">
        <v>7.5262712888029952</v>
      </c>
      <c r="J41" s="185">
        <f t="shared" si="2"/>
        <v>0.58520919134279392</v>
      </c>
      <c r="K41" s="184">
        <v>6.7701183875318449</v>
      </c>
      <c r="L41" s="185">
        <f t="shared" si="3"/>
        <v>-0.75615290127115031</v>
      </c>
      <c r="M41" s="184"/>
      <c r="N41" s="185" t="s">
        <v>236</v>
      </c>
      <c r="O41" s="185" t="s">
        <v>236</v>
      </c>
    </row>
    <row r="42" spans="2:16" x14ac:dyDescent="0.25">
      <c r="B42" s="114" t="s">
        <v>93</v>
      </c>
      <c r="C42" s="184">
        <v>7.3412080536912754</v>
      </c>
      <c r="D42" s="185">
        <v>-0.18372394993519769</v>
      </c>
      <c r="E42" s="184">
        <v>5.2586779911373709</v>
      </c>
      <c r="F42" s="185">
        <f t="shared" si="2"/>
        <v>-2.0825300625539045</v>
      </c>
      <c r="G42" s="184">
        <v>6.2516087926091108</v>
      </c>
      <c r="H42" s="185">
        <f t="shared" si="2"/>
        <v>0.99293080147173995</v>
      </c>
      <c r="I42" s="184">
        <v>6.8146903504560727</v>
      </c>
      <c r="J42" s="185">
        <f t="shared" si="2"/>
        <v>0.5630815578469619</v>
      </c>
      <c r="K42" s="184">
        <v>6.5663884479492038</v>
      </c>
      <c r="L42" s="185">
        <f t="shared" si="3"/>
        <v>-0.2483019025068689</v>
      </c>
      <c r="M42" s="184"/>
      <c r="N42" s="185" t="s">
        <v>236</v>
      </c>
      <c r="O42" s="185" t="s">
        <v>236</v>
      </c>
    </row>
    <row r="43" spans="2:16" ht="15.75" x14ac:dyDescent="0.25">
      <c r="B43" s="117" t="s">
        <v>30</v>
      </c>
      <c r="C43" s="186">
        <v>7.6737807424400186</v>
      </c>
      <c r="D43" s="187">
        <v>-8.244405378477726E-2</v>
      </c>
      <c r="E43" s="186">
        <v>6.1436409624489263</v>
      </c>
      <c r="F43" s="187">
        <f t="shared" si="2"/>
        <v>-1.5301397799910923</v>
      </c>
      <c r="G43" s="186">
        <v>5.4757354833176084</v>
      </c>
      <c r="H43" s="187">
        <f t="shared" si="2"/>
        <v>-0.66790547913131793</v>
      </c>
      <c r="I43" s="186">
        <v>6.9692850855190303</v>
      </c>
      <c r="J43" s="187">
        <f t="shared" si="2"/>
        <v>1.4935496022014219</v>
      </c>
      <c r="K43" s="186">
        <v>6.8539201732403097</v>
      </c>
      <c r="L43" s="187">
        <f t="shared" si="3"/>
        <v>-0.11536491227872059</v>
      </c>
      <c r="M43" s="186">
        <v>7.1173487907799808</v>
      </c>
      <c r="N43" s="187">
        <v>0.23556676256295628</v>
      </c>
      <c r="O43" s="187">
        <v>-0.66378441522683485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">
        <v>325</v>
      </c>
      <c r="O52" s="112" t="s">
        <v>326</v>
      </c>
    </row>
    <row r="53" spans="1:16" x14ac:dyDescent="0.25">
      <c r="A53" s="1"/>
      <c r="B53" s="114" t="s">
        <v>71</v>
      </c>
      <c r="C53" s="184">
        <v>8.0201001032811625</v>
      </c>
      <c r="D53" s="185" t="s">
        <v>236</v>
      </c>
      <c r="E53" s="184">
        <v>6.6858373639661428</v>
      </c>
      <c r="F53" s="185">
        <f t="shared" ref="F53:J65" si="4">IFERROR(E53-C53,"-")</f>
        <v>-1.3342627393150197</v>
      </c>
      <c r="G53" s="184" t="s">
        <v>236</v>
      </c>
      <c r="H53" s="185" t="str">
        <f t="shared" si="4"/>
        <v>-</v>
      </c>
      <c r="I53" s="184">
        <v>7.9259781077273219</v>
      </c>
      <c r="J53" s="185" t="str">
        <f t="shared" si="4"/>
        <v>-</v>
      </c>
      <c r="K53" s="184">
        <v>7.5696016069635084</v>
      </c>
      <c r="L53" s="185">
        <f t="shared" ref="L53:L65" si="5">IFERROR(K53-I53,"-")</f>
        <v>-0.35637650076381355</v>
      </c>
      <c r="M53" s="184">
        <v>7.9239933119687889</v>
      </c>
      <c r="N53" s="185">
        <v>0.3543917050052805</v>
      </c>
      <c r="O53" s="185">
        <v>-9.6106791312373652E-2</v>
      </c>
    </row>
    <row r="54" spans="1:16" x14ac:dyDescent="0.25">
      <c r="A54" s="1"/>
      <c r="B54" s="114" t="s">
        <v>73</v>
      </c>
      <c r="C54" s="184">
        <v>7.8540928342985561</v>
      </c>
      <c r="D54" s="185" t="s">
        <v>236</v>
      </c>
      <c r="E54" s="184">
        <v>7.6288147622427251</v>
      </c>
      <c r="F54" s="185">
        <f t="shared" si="4"/>
        <v>-0.22527807205583095</v>
      </c>
      <c r="G54" s="184" t="s">
        <v>236</v>
      </c>
      <c r="H54" s="185" t="str">
        <f t="shared" si="4"/>
        <v>-</v>
      </c>
      <c r="I54" s="184">
        <v>6.6174134790528232</v>
      </c>
      <c r="J54" s="185" t="str">
        <f t="shared" si="4"/>
        <v>-</v>
      </c>
      <c r="K54" s="184">
        <v>7.1070247129791788</v>
      </c>
      <c r="L54" s="185">
        <f t="shared" si="5"/>
        <v>0.48961123392635564</v>
      </c>
      <c r="M54" s="184">
        <v>7.2324605998983227</v>
      </c>
      <c r="N54" s="185">
        <v>0.12543588691914387</v>
      </c>
      <c r="O54" s="185">
        <v>-0.62163223440023341</v>
      </c>
    </row>
    <row r="55" spans="1:16" x14ac:dyDescent="0.25">
      <c r="A55" s="1"/>
      <c r="B55" s="114" t="s">
        <v>75</v>
      </c>
      <c r="C55" s="184">
        <v>7.4347460862924777</v>
      </c>
      <c r="D55" s="185" t="s">
        <v>236</v>
      </c>
      <c r="E55" s="184">
        <v>8.848810437452034</v>
      </c>
      <c r="F55" s="185">
        <f t="shared" si="4"/>
        <v>1.4140643511595563</v>
      </c>
      <c r="G55" s="184" t="s">
        <v>236</v>
      </c>
      <c r="H55" s="185" t="str">
        <f t="shared" si="4"/>
        <v>-</v>
      </c>
      <c r="I55" s="184">
        <v>6.8081226387678004</v>
      </c>
      <c r="J55" s="185" t="str">
        <f t="shared" si="4"/>
        <v>-</v>
      </c>
      <c r="K55" s="184">
        <v>7.0281066163120052</v>
      </c>
      <c r="L55" s="185">
        <f t="shared" si="5"/>
        <v>0.21998397754420473</v>
      </c>
      <c r="M55" s="184">
        <v>6.6665713795666344</v>
      </c>
      <c r="N55" s="185">
        <v>-0.3615352367453708</v>
      </c>
      <c r="O55" s="185">
        <v>-0.76817470672584331</v>
      </c>
    </row>
    <row r="56" spans="1:16" x14ac:dyDescent="0.25">
      <c r="A56" s="1"/>
      <c r="B56" s="114" t="s">
        <v>77</v>
      </c>
      <c r="C56" s="184">
        <v>7.4501149060939849</v>
      </c>
      <c r="D56" s="185" t="s">
        <v>236</v>
      </c>
      <c r="E56" s="184" t="s">
        <v>236</v>
      </c>
      <c r="F56" s="185" t="str">
        <f t="shared" si="4"/>
        <v>-</v>
      </c>
      <c r="G56" s="184" t="s">
        <v>236</v>
      </c>
      <c r="H56" s="185" t="str">
        <f t="shared" si="4"/>
        <v>-</v>
      </c>
      <c r="I56" s="184">
        <v>6.5498000499875033</v>
      </c>
      <c r="J56" s="185" t="str">
        <f t="shared" si="4"/>
        <v>-</v>
      </c>
      <c r="K56" s="184">
        <v>6.4091439688715957</v>
      </c>
      <c r="L56" s="185">
        <f t="shared" si="5"/>
        <v>-0.14065608111590766</v>
      </c>
      <c r="M56" s="184">
        <v>7.219209496829893</v>
      </c>
      <c r="N56" s="185">
        <v>0.81006552795829734</v>
      </c>
      <c r="O56" s="185">
        <v>-0.23090540926409187</v>
      </c>
    </row>
    <row r="57" spans="1:16" x14ac:dyDescent="0.25">
      <c r="A57" s="1"/>
      <c r="B57" s="114" t="s">
        <v>79</v>
      </c>
      <c r="C57" s="184">
        <v>10.064400508729333</v>
      </c>
      <c r="D57" s="185" t="s">
        <v>236</v>
      </c>
      <c r="E57" s="184" t="s">
        <v>236</v>
      </c>
      <c r="F57" s="185" t="str">
        <f t="shared" si="4"/>
        <v>-</v>
      </c>
      <c r="G57" s="184" t="s">
        <v>236</v>
      </c>
      <c r="H57" s="185" t="str">
        <f t="shared" si="4"/>
        <v>-</v>
      </c>
      <c r="I57" s="184">
        <v>6.3911605532170777</v>
      </c>
      <c r="J57" s="185" t="str">
        <f t="shared" si="4"/>
        <v>-</v>
      </c>
      <c r="K57" s="184">
        <v>6.6776628459603016</v>
      </c>
      <c r="L57" s="185">
        <f t="shared" si="5"/>
        <v>0.28650229274322392</v>
      </c>
      <c r="M57" s="184">
        <v>7.0987581312832644</v>
      </c>
      <c r="N57" s="185">
        <v>0.42109528532296281</v>
      </c>
      <c r="O57" s="185">
        <v>-2.965642377446069</v>
      </c>
    </row>
    <row r="58" spans="1:16" x14ac:dyDescent="0.25">
      <c r="A58" s="1"/>
      <c r="B58" s="114" t="s">
        <v>81</v>
      </c>
      <c r="C58" s="184">
        <v>8.5194965958324733</v>
      </c>
      <c r="D58" s="185" t="s">
        <v>236</v>
      </c>
      <c r="E58" s="184" t="s">
        <v>236</v>
      </c>
      <c r="F58" s="185" t="str">
        <f t="shared" si="4"/>
        <v>-</v>
      </c>
      <c r="G58" s="184" t="s">
        <v>236</v>
      </c>
      <c r="H58" s="185" t="str">
        <f t="shared" si="4"/>
        <v>-</v>
      </c>
      <c r="I58" s="184">
        <v>7.6223715960013791</v>
      </c>
      <c r="J58" s="185" t="str">
        <f t="shared" si="4"/>
        <v>-</v>
      </c>
      <c r="K58" s="184">
        <v>7.1394742559200521</v>
      </c>
      <c r="L58" s="185">
        <f t="shared" si="5"/>
        <v>-0.48289734008132701</v>
      </c>
      <c r="M58" s="184">
        <v>7.222138964577657</v>
      </c>
      <c r="N58" s="185">
        <v>8.2664708657604891E-2</v>
      </c>
      <c r="O58" s="185">
        <v>-1.2973576312548163</v>
      </c>
    </row>
    <row r="59" spans="1:16" x14ac:dyDescent="0.25">
      <c r="A59" s="1"/>
      <c r="B59" s="114" t="s">
        <v>83</v>
      </c>
      <c r="C59" s="184">
        <v>7.3185349611542732</v>
      </c>
      <c r="D59" s="185" t="s">
        <v>236</v>
      </c>
      <c r="E59" s="184" t="s">
        <v>236</v>
      </c>
      <c r="F59" s="185" t="str">
        <f t="shared" si="4"/>
        <v>-</v>
      </c>
      <c r="G59" s="184">
        <v>6.5758733624454146</v>
      </c>
      <c r="H59" s="185" t="str">
        <f t="shared" si="4"/>
        <v>-</v>
      </c>
      <c r="I59" s="184">
        <v>7.7461226264676037</v>
      </c>
      <c r="J59" s="185">
        <f t="shared" si="4"/>
        <v>1.1702492640221891</v>
      </c>
      <c r="K59" s="184">
        <v>7.1045693075643159</v>
      </c>
      <c r="L59" s="185">
        <f t="shared" si="5"/>
        <v>-0.64155331890328782</v>
      </c>
      <c r="M59" s="184">
        <v>7.3560683324834271</v>
      </c>
      <c r="N59" s="185">
        <v>0.25149902491911114</v>
      </c>
      <c r="O59" s="185">
        <v>3.7533371329153908E-2</v>
      </c>
    </row>
    <row r="60" spans="1:16" x14ac:dyDescent="0.25">
      <c r="A60" s="1"/>
      <c r="B60" s="114" t="s">
        <v>85</v>
      </c>
      <c r="C60" s="184">
        <v>6.964623260698346</v>
      </c>
      <c r="D60" s="185" t="s">
        <v>236</v>
      </c>
      <c r="E60" s="184">
        <v>4.7418665400142483</v>
      </c>
      <c r="F60" s="185">
        <f t="shared" si="4"/>
        <v>-2.2227567206840977</v>
      </c>
      <c r="G60" s="184">
        <v>5.4869713369412709</v>
      </c>
      <c r="H60" s="185">
        <f t="shared" si="4"/>
        <v>0.74510479692702258</v>
      </c>
      <c r="I60" s="184">
        <v>7.6563286361348766</v>
      </c>
      <c r="J60" s="185">
        <f t="shared" si="4"/>
        <v>2.1693572991936056</v>
      </c>
      <c r="K60" s="184">
        <v>7.7446084724005138</v>
      </c>
      <c r="L60" s="185">
        <f t="shared" si="5"/>
        <v>8.8279836265637179E-2</v>
      </c>
      <c r="M60" s="184">
        <v>7.669089242454004</v>
      </c>
      <c r="N60" s="185">
        <v>-7.5519229946509725E-2</v>
      </c>
      <c r="O60" s="185">
        <v>0.704465981755658</v>
      </c>
    </row>
    <row r="61" spans="1:16" x14ac:dyDescent="0.25">
      <c r="A61" s="1"/>
      <c r="B61" s="114" t="s">
        <v>87</v>
      </c>
      <c r="C61" s="184">
        <v>6.6521204671173937</v>
      </c>
      <c r="D61" s="185">
        <v>-0.80845112195640745</v>
      </c>
      <c r="E61" s="184" t="s">
        <v>236</v>
      </c>
      <c r="F61" s="185" t="str">
        <f t="shared" si="4"/>
        <v>-</v>
      </c>
      <c r="G61" s="184">
        <v>6.1032858936793639</v>
      </c>
      <c r="H61" s="185" t="str">
        <f t="shared" si="4"/>
        <v>-</v>
      </c>
      <c r="I61" s="184">
        <v>7.0747476304230563</v>
      </c>
      <c r="J61" s="185">
        <f t="shared" si="4"/>
        <v>0.97146173674369241</v>
      </c>
      <c r="K61" s="184">
        <v>7.0548697823760254</v>
      </c>
      <c r="L61" s="185">
        <f t="shared" si="5"/>
        <v>-1.9877848047030966E-2</v>
      </c>
      <c r="M61" s="184">
        <v>7.4543844791746858</v>
      </c>
      <c r="N61" s="185">
        <v>0.39951469679866047</v>
      </c>
      <c r="O61" s="185">
        <v>0.80226401205729214</v>
      </c>
    </row>
    <row r="62" spans="1:16" x14ac:dyDescent="0.25">
      <c r="A62" s="1"/>
      <c r="B62" s="114" t="s">
        <v>89</v>
      </c>
      <c r="C62" s="184">
        <v>6.6887867142465005</v>
      </c>
      <c r="D62" s="185">
        <v>-1.1272979863565009</v>
      </c>
      <c r="E62" s="184" t="s">
        <v>236</v>
      </c>
      <c r="F62" s="185" t="str">
        <f t="shared" si="4"/>
        <v>-</v>
      </c>
      <c r="G62" s="184">
        <v>6.2974696288341496</v>
      </c>
      <c r="H62" s="185" t="str">
        <f t="shared" si="4"/>
        <v>-</v>
      </c>
      <c r="I62" s="184">
        <v>7.0171175404443851</v>
      </c>
      <c r="J62" s="185">
        <f t="shared" si="4"/>
        <v>0.71964791161023545</v>
      </c>
      <c r="K62" s="184">
        <v>7.3329767822311709</v>
      </c>
      <c r="L62" s="185">
        <f t="shared" si="5"/>
        <v>0.31585924178678582</v>
      </c>
      <c r="M62" s="184"/>
      <c r="N62" s="185" t="s">
        <v>236</v>
      </c>
      <c r="O62" s="185" t="s">
        <v>236</v>
      </c>
    </row>
    <row r="63" spans="1:16" x14ac:dyDescent="0.25">
      <c r="A63" s="1"/>
      <c r="B63" s="114" t="s">
        <v>91</v>
      </c>
      <c r="C63" s="184">
        <v>6.7218685478320719</v>
      </c>
      <c r="D63" s="185">
        <v>-1.1747776417744369</v>
      </c>
      <c r="E63" s="184" t="s">
        <v>236</v>
      </c>
      <c r="F63" s="185" t="str">
        <f t="shared" si="4"/>
        <v>-</v>
      </c>
      <c r="G63" s="184">
        <v>7.1325370675453046</v>
      </c>
      <c r="H63" s="185" t="str">
        <f t="shared" si="4"/>
        <v>-</v>
      </c>
      <c r="I63" s="184">
        <v>7.4343215592562171</v>
      </c>
      <c r="J63" s="185">
        <f t="shared" si="4"/>
        <v>0.30178449171091248</v>
      </c>
      <c r="K63" s="184">
        <v>7.0038556349156185</v>
      </c>
      <c r="L63" s="185">
        <f t="shared" si="5"/>
        <v>-0.4304659243405986</v>
      </c>
      <c r="M63" s="184"/>
      <c r="N63" s="185" t="s">
        <v>236</v>
      </c>
      <c r="O63" s="185" t="s">
        <v>236</v>
      </c>
    </row>
    <row r="64" spans="1:16" x14ac:dyDescent="0.25">
      <c r="A64" s="1"/>
      <c r="B64" s="114" t="s">
        <v>93</v>
      </c>
      <c r="C64" s="184">
        <v>6.9216080402010052</v>
      </c>
      <c r="D64" s="185">
        <v>-0.78586353119485874</v>
      </c>
      <c r="E64" s="184" t="s">
        <v>236</v>
      </c>
      <c r="F64" s="185" t="str">
        <f t="shared" si="4"/>
        <v>-</v>
      </c>
      <c r="G64" s="184">
        <v>6.3402881271733733</v>
      </c>
      <c r="H64" s="185" t="str">
        <f t="shared" si="4"/>
        <v>-</v>
      </c>
      <c r="I64" s="184">
        <v>6.6331723867936843</v>
      </c>
      <c r="J64" s="185">
        <f t="shared" si="4"/>
        <v>0.29288425962031095</v>
      </c>
      <c r="K64" s="184">
        <v>6.6860472644868887</v>
      </c>
      <c r="L64" s="185">
        <f t="shared" si="5"/>
        <v>5.2874877693204425E-2</v>
      </c>
      <c r="M64" s="184"/>
      <c r="N64" s="185" t="s">
        <v>236</v>
      </c>
      <c r="O64" s="185" t="s">
        <v>236</v>
      </c>
    </row>
    <row r="65" spans="1:16" ht="15.75" x14ac:dyDescent="0.25">
      <c r="B65" s="117" t="s">
        <v>30</v>
      </c>
      <c r="C65" s="186">
        <v>7.4360537721295819</v>
      </c>
      <c r="D65" s="187" t="s">
        <v>236</v>
      </c>
      <c r="E65" s="186" t="s">
        <v>236</v>
      </c>
      <c r="F65" s="187" t="str">
        <f t="shared" si="4"/>
        <v>-</v>
      </c>
      <c r="G65" s="186">
        <v>5.6931988597987475</v>
      </c>
      <c r="H65" s="187" t="str">
        <f t="shared" si="4"/>
        <v>-</v>
      </c>
      <c r="I65" s="186">
        <v>7.0897793341589743</v>
      </c>
      <c r="J65" s="187">
        <f t="shared" si="4"/>
        <v>1.3965804743602268</v>
      </c>
      <c r="K65" s="186">
        <v>7.0736233461824725</v>
      </c>
      <c r="L65" s="187">
        <f t="shared" si="5"/>
        <v>-1.6155987976501862E-2</v>
      </c>
      <c r="M65" s="186">
        <v>7.2995097463597931</v>
      </c>
      <c r="N65" s="187">
        <v>0.20355026442510038</v>
      </c>
      <c r="O65" s="187">
        <v>-0.36353110233249364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">
        <v>325</v>
      </c>
      <c r="O74" s="112" t="s">
        <v>326</v>
      </c>
    </row>
    <row r="75" spans="1:16" x14ac:dyDescent="0.25">
      <c r="A75" s="1"/>
      <c r="B75" s="114" t="s">
        <v>71</v>
      </c>
      <c r="C75" s="184">
        <v>8.2464428002276602</v>
      </c>
      <c r="D75" s="185" t="s">
        <v>236</v>
      </c>
      <c r="E75" s="184">
        <v>9.5154714233709505</v>
      </c>
      <c r="F75" s="185">
        <f t="shared" ref="F75:J87" si="6">IFERROR(E75-C75,"-")</f>
        <v>1.2690286231432903</v>
      </c>
      <c r="G75" s="184" t="s">
        <v>236</v>
      </c>
      <c r="H75" s="185" t="str">
        <f t="shared" si="6"/>
        <v>-</v>
      </c>
      <c r="I75" s="184">
        <v>5.8678739101274315</v>
      </c>
      <c r="J75" s="185" t="str">
        <f t="shared" si="6"/>
        <v>-</v>
      </c>
      <c r="K75" s="184">
        <v>6.2030573983270836</v>
      </c>
      <c r="L75" s="185">
        <f t="shared" ref="L75:L87" si="7">IFERROR(K75-I75,"-")</f>
        <v>0.33518348819965205</v>
      </c>
      <c r="M75" s="184">
        <v>7.2678207739307537</v>
      </c>
      <c r="N75" s="185">
        <v>1.0647633756036701</v>
      </c>
      <c r="O75" s="185">
        <v>-0.97862202629690653</v>
      </c>
    </row>
    <row r="76" spans="1:16" x14ac:dyDescent="0.25">
      <c r="A76" s="1"/>
      <c r="B76" s="114" t="s">
        <v>73</v>
      </c>
      <c r="C76" s="184">
        <v>5.763468445356593</v>
      </c>
      <c r="D76" s="185" t="s">
        <v>236</v>
      </c>
      <c r="E76" s="184">
        <v>8.580380577427821</v>
      </c>
      <c r="F76" s="185">
        <f t="shared" si="6"/>
        <v>2.816912132071228</v>
      </c>
      <c r="G76" s="184" t="s">
        <v>236</v>
      </c>
      <c r="H76" s="185" t="str">
        <f t="shared" si="6"/>
        <v>-</v>
      </c>
      <c r="I76" s="184">
        <v>5.999748427672956</v>
      </c>
      <c r="J76" s="185" t="str">
        <f t="shared" si="6"/>
        <v>-</v>
      </c>
      <c r="K76" s="184">
        <v>5.2008991289688113</v>
      </c>
      <c r="L76" s="185">
        <f t="shared" si="7"/>
        <v>-0.79884929870414467</v>
      </c>
      <c r="M76" s="184">
        <v>6.3748866727107885</v>
      </c>
      <c r="N76" s="185">
        <v>1.1739875437419771</v>
      </c>
      <c r="O76" s="185">
        <v>0.61141822735419549</v>
      </c>
    </row>
    <row r="77" spans="1:16" x14ac:dyDescent="0.25">
      <c r="A77" s="1"/>
      <c r="B77" s="114" t="s">
        <v>75</v>
      </c>
      <c r="C77" s="184">
        <v>6.274968125796855</v>
      </c>
      <c r="D77" s="185" t="s">
        <v>236</v>
      </c>
      <c r="E77" s="184">
        <v>13.32776617954071</v>
      </c>
      <c r="F77" s="185">
        <f t="shared" si="6"/>
        <v>7.0527980537438548</v>
      </c>
      <c r="G77" s="184" t="s">
        <v>236</v>
      </c>
      <c r="H77" s="185" t="str">
        <f t="shared" si="6"/>
        <v>-</v>
      </c>
      <c r="I77" s="184">
        <v>6.9111833875406559</v>
      </c>
      <c r="J77" s="185" t="str">
        <f t="shared" si="6"/>
        <v>-</v>
      </c>
      <c r="K77" s="184">
        <v>5.6217860105059438</v>
      </c>
      <c r="L77" s="185">
        <f t="shared" si="7"/>
        <v>-1.289397377034712</v>
      </c>
      <c r="M77" s="184">
        <v>6.2699807156631673</v>
      </c>
      <c r="N77" s="185">
        <v>0.64819470515722344</v>
      </c>
      <c r="O77" s="185">
        <v>-4.987410133687753E-3</v>
      </c>
    </row>
    <row r="78" spans="1:16" x14ac:dyDescent="0.25">
      <c r="A78" s="1"/>
      <c r="B78" s="114" t="s">
        <v>77</v>
      </c>
      <c r="C78" s="184">
        <v>6.732223222322232</v>
      </c>
      <c r="D78" s="185" t="s">
        <v>236</v>
      </c>
      <c r="E78" s="184" t="s">
        <v>236</v>
      </c>
      <c r="F78" s="185" t="str">
        <f t="shared" si="6"/>
        <v>-</v>
      </c>
      <c r="G78" s="184" t="s">
        <v>236</v>
      </c>
      <c r="H78" s="185" t="str">
        <f t="shared" si="6"/>
        <v>-</v>
      </c>
      <c r="I78" s="184">
        <v>6.3370757846389383</v>
      </c>
      <c r="J78" s="185" t="str">
        <f t="shared" si="6"/>
        <v>-</v>
      </c>
      <c r="K78" s="184">
        <v>5.5025562372188137</v>
      </c>
      <c r="L78" s="185">
        <f t="shared" si="7"/>
        <v>-0.83451954742012457</v>
      </c>
      <c r="M78" s="184">
        <v>6.5540688148552704</v>
      </c>
      <c r="N78" s="185">
        <v>1.0515125776364567</v>
      </c>
      <c r="O78" s="185">
        <v>-0.17815440746696165</v>
      </c>
    </row>
    <row r="79" spans="1:16" x14ac:dyDescent="0.25">
      <c r="A79" s="1"/>
      <c r="B79" s="114" t="s">
        <v>79</v>
      </c>
      <c r="C79" s="184">
        <v>6.7422680412371134</v>
      </c>
      <c r="D79" s="185" t="s">
        <v>236</v>
      </c>
      <c r="E79" s="184" t="s">
        <v>236</v>
      </c>
      <c r="F79" s="185" t="str">
        <f t="shared" si="6"/>
        <v>-</v>
      </c>
      <c r="G79" s="184" t="s">
        <v>236</v>
      </c>
      <c r="H79" s="185" t="str">
        <f t="shared" si="6"/>
        <v>-</v>
      </c>
      <c r="I79" s="184">
        <v>6.2233920805676357</v>
      </c>
      <c r="J79" s="185" t="str">
        <f t="shared" si="6"/>
        <v>-</v>
      </c>
      <c r="K79" s="184">
        <v>6.6105027376804379</v>
      </c>
      <c r="L79" s="185">
        <f t="shared" si="7"/>
        <v>0.38711065711280224</v>
      </c>
      <c r="M79" s="184">
        <v>6.9784921892687342</v>
      </c>
      <c r="N79" s="185">
        <v>0.36798945158829621</v>
      </c>
      <c r="O79" s="185">
        <v>0.23622414803162073</v>
      </c>
    </row>
    <row r="80" spans="1:16" x14ac:dyDescent="0.25">
      <c r="A80" s="1"/>
      <c r="B80" s="114" t="s">
        <v>81</v>
      </c>
      <c r="C80" s="184">
        <v>8.3758497895759145</v>
      </c>
      <c r="D80" s="185" t="s">
        <v>236</v>
      </c>
      <c r="E80" s="184" t="s">
        <v>236</v>
      </c>
      <c r="F80" s="185" t="str">
        <f t="shared" si="6"/>
        <v>-</v>
      </c>
      <c r="G80" s="184" t="s">
        <v>236</v>
      </c>
      <c r="H80" s="185" t="str">
        <f t="shared" si="6"/>
        <v>-</v>
      </c>
      <c r="I80" s="184">
        <v>6.5052606967500584</v>
      </c>
      <c r="J80" s="185" t="str">
        <f t="shared" si="6"/>
        <v>-</v>
      </c>
      <c r="K80" s="184">
        <v>6.2337695017614498</v>
      </c>
      <c r="L80" s="185">
        <f t="shared" si="7"/>
        <v>-0.27149119498860852</v>
      </c>
      <c r="M80" s="184">
        <v>6.792074896581755</v>
      </c>
      <c r="N80" s="185">
        <v>0.55830539482030517</v>
      </c>
      <c r="O80" s="185">
        <v>-1.5837748929941595</v>
      </c>
    </row>
    <row r="81" spans="1:16" x14ac:dyDescent="0.25">
      <c r="A81" s="1"/>
      <c r="B81" s="114" t="s">
        <v>83</v>
      </c>
      <c r="C81" s="184">
        <v>10.483578708946773</v>
      </c>
      <c r="D81" s="185" t="s">
        <v>236</v>
      </c>
      <c r="E81" s="184" t="s">
        <v>236</v>
      </c>
      <c r="F81" s="185" t="str">
        <f t="shared" si="6"/>
        <v>-</v>
      </c>
      <c r="G81" s="184">
        <v>4.7408602150537638</v>
      </c>
      <c r="H81" s="185" t="str">
        <f t="shared" si="6"/>
        <v>-</v>
      </c>
      <c r="I81" s="184">
        <v>6.0040444893832152</v>
      </c>
      <c r="J81" s="185">
        <f t="shared" si="6"/>
        <v>1.2631842743294515</v>
      </c>
      <c r="K81" s="184">
        <v>6.2574150248971643</v>
      </c>
      <c r="L81" s="185">
        <f t="shared" si="7"/>
        <v>0.25337053551394906</v>
      </c>
      <c r="M81" s="184">
        <v>6.4991735537190083</v>
      </c>
      <c r="N81" s="185">
        <v>0.24175852882184401</v>
      </c>
      <c r="O81" s="185">
        <v>-3.9844051552277646</v>
      </c>
    </row>
    <row r="82" spans="1:16" x14ac:dyDescent="0.25">
      <c r="A82" s="1"/>
      <c r="B82" s="114" t="s">
        <v>85</v>
      </c>
      <c r="C82" s="184">
        <v>9.4505785123966941</v>
      </c>
      <c r="D82" s="185" t="s">
        <v>236</v>
      </c>
      <c r="E82" s="184">
        <v>3.9015760694757158</v>
      </c>
      <c r="F82" s="185">
        <f t="shared" si="6"/>
        <v>-5.5490024429209779</v>
      </c>
      <c r="G82" s="184">
        <v>4.2553735926305016</v>
      </c>
      <c r="H82" s="185">
        <f t="shared" si="6"/>
        <v>0.35379752315478585</v>
      </c>
      <c r="I82" s="184">
        <v>6.4222270837891049</v>
      </c>
      <c r="J82" s="185">
        <f t="shared" si="6"/>
        <v>2.1668534911586033</v>
      </c>
      <c r="K82" s="184">
        <v>6.1968405736853045</v>
      </c>
      <c r="L82" s="185">
        <f t="shared" si="7"/>
        <v>-0.2253865101038004</v>
      </c>
      <c r="M82" s="184">
        <v>5.9193854324734447</v>
      </c>
      <c r="N82" s="185">
        <v>-0.27745514121185977</v>
      </c>
      <c r="O82" s="185">
        <v>-3.5311930799232494</v>
      </c>
    </row>
    <row r="83" spans="1:16" x14ac:dyDescent="0.25">
      <c r="A83" s="1"/>
      <c r="B83" s="114" t="s">
        <v>87</v>
      </c>
      <c r="C83" s="184">
        <v>12.368488471391972</v>
      </c>
      <c r="D83" s="185">
        <v>0.98486381637817288</v>
      </c>
      <c r="E83" s="184" t="s">
        <v>236</v>
      </c>
      <c r="F83" s="185" t="str">
        <f t="shared" si="6"/>
        <v>-</v>
      </c>
      <c r="G83" s="184">
        <v>5.3142857142857141</v>
      </c>
      <c r="H83" s="185" t="str">
        <f t="shared" si="6"/>
        <v>-</v>
      </c>
      <c r="I83" s="184">
        <v>6.3658969804618115</v>
      </c>
      <c r="J83" s="185">
        <f t="shared" si="6"/>
        <v>1.0516112661760975</v>
      </c>
      <c r="K83" s="184">
        <v>6.8024271844660191</v>
      </c>
      <c r="L83" s="185">
        <f t="shared" si="7"/>
        <v>0.43653020400420761</v>
      </c>
      <c r="M83" s="184">
        <v>6.0145369284876908</v>
      </c>
      <c r="N83" s="185">
        <v>-0.78789025597832829</v>
      </c>
      <c r="O83" s="185">
        <v>-6.353951542904281</v>
      </c>
    </row>
    <row r="84" spans="1:16" x14ac:dyDescent="0.25">
      <c r="A84" s="1"/>
      <c r="B84" s="114" t="s">
        <v>89</v>
      </c>
      <c r="C84" s="184">
        <v>10.126642335766423</v>
      </c>
      <c r="D84" s="185">
        <v>4.2267390475652622</v>
      </c>
      <c r="E84" s="184" t="s">
        <v>236</v>
      </c>
      <c r="F84" s="185" t="str">
        <f t="shared" si="6"/>
        <v>-</v>
      </c>
      <c r="G84" s="184">
        <v>4.8935449735449739</v>
      </c>
      <c r="H84" s="185" t="str">
        <f t="shared" si="6"/>
        <v>-</v>
      </c>
      <c r="I84" s="184">
        <v>6.9023815755037949</v>
      </c>
      <c r="J84" s="185">
        <f t="shared" si="6"/>
        <v>2.0088366019588211</v>
      </c>
      <c r="K84" s="184">
        <v>5.767552387124649</v>
      </c>
      <c r="L84" s="185">
        <f t="shared" si="7"/>
        <v>-1.1348291883791459</v>
      </c>
      <c r="M84" s="184"/>
      <c r="N84" s="185" t="s">
        <v>236</v>
      </c>
      <c r="O84" s="185" t="s">
        <v>236</v>
      </c>
    </row>
    <row r="85" spans="1:16" x14ac:dyDescent="0.25">
      <c r="A85" s="1"/>
      <c r="B85" s="114" t="s">
        <v>91</v>
      </c>
      <c r="C85" s="184">
        <v>11.823241317898486</v>
      </c>
      <c r="D85" s="185">
        <v>3.6599641534592067</v>
      </c>
      <c r="E85" s="184" t="s">
        <v>236</v>
      </c>
      <c r="F85" s="185" t="str">
        <f t="shared" si="6"/>
        <v>-</v>
      </c>
      <c r="G85" s="184">
        <v>6.4027327466419637</v>
      </c>
      <c r="H85" s="185" t="str">
        <f t="shared" si="6"/>
        <v>-</v>
      </c>
      <c r="I85" s="184">
        <v>7.9150615724660565</v>
      </c>
      <c r="J85" s="185">
        <f t="shared" si="6"/>
        <v>1.5123288258240928</v>
      </c>
      <c r="K85" s="184">
        <v>5.8892329680800382</v>
      </c>
      <c r="L85" s="185">
        <f t="shared" si="7"/>
        <v>-2.0258286043860183</v>
      </c>
      <c r="M85" s="184"/>
      <c r="N85" s="185" t="s">
        <v>236</v>
      </c>
      <c r="O85" s="185" t="s">
        <v>236</v>
      </c>
    </row>
    <row r="86" spans="1:16" x14ac:dyDescent="0.25">
      <c r="A86" s="1"/>
      <c r="B86" s="114" t="s">
        <v>93</v>
      </c>
      <c r="C86" s="184">
        <v>9.0337837837837842</v>
      </c>
      <c r="D86" s="185">
        <v>2.5314323515477861</v>
      </c>
      <c r="E86" s="184" t="s">
        <v>236</v>
      </c>
      <c r="F86" s="185" t="str">
        <f t="shared" si="6"/>
        <v>-</v>
      </c>
      <c r="G86" s="184">
        <v>5.9554879734586672</v>
      </c>
      <c r="H86" s="185" t="str">
        <f t="shared" si="6"/>
        <v>-</v>
      </c>
      <c r="I86" s="184">
        <v>7.6278865828705058</v>
      </c>
      <c r="J86" s="185">
        <f t="shared" si="6"/>
        <v>1.6723986094118386</v>
      </c>
      <c r="K86" s="184">
        <v>6.1138589618021548</v>
      </c>
      <c r="L86" s="185">
        <f t="shared" si="7"/>
        <v>-1.514027621068351</v>
      </c>
      <c r="M86" s="184"/>
      <c r="N86" s="185" t="s">
        <v>236</v>
      </c>
      <c r="O86" s="185" t="s">
        <v>236</v>
      </c>
    </row>
    <row r="87" spans="1:16" ht="15.75" x14ac:dyDescent="0.25">
      <c r="B87" s="117" t="s">
        <v>30</v>
      </c>
      <c r="C87" s="186">
        <v>8.8661820861526088</v>
      </c>
      <c r="D87" s="187" t="s">
        <v>236</v>
      </c>
      <c r="E87" s="186" t="s">
        <v>236</v>
      </c>
      <c r="F87" s="187" t="str">
        <f t="shared" si="6"/>
        <v>-</v>
      </c>
      <c r="G87" s="186">
        <v>4.826008140370079</v>
      </c>
      <c r="H87" s="187" t="str">
        <f t="shared" si="6"/>
        <v>-</v>
      </c>
      <c r="I87" s="186">
        <v>6.5524744117336713</v>
      </c>
      <c r="J87" s="187">
        <f t="shared" si="6"/>
        <v>1.7264662713635923</v>
      </c>
      <c r="K87" s="186">
        <v>6.0468086842964412</v>
      </c>
      <c r="L87" s="187">
        <f t="shared" si="7"/>
        <v>-0.50566572743723004</v>
      </c>
      <c r="M87" s="186">
        <v>6.4977032154983023</v>
      </c>
      <c r="N87" s="187">
        <v>0.40434365653218318</v>
      </c>
      <c r="O87" s="187">
        <v>-1.885033684264342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">
        <v>325</v>
      </c>
      <c r="O96" s="112" t="s">
        <v>326</v>
      </c>
    </row>
    <row r="97" spans="2:15" x14ac:dyDescent="0.25">
      <c r="B97" s="114" t="s">
        <v>71</v>
      </c>
      <c r="C97" s="184">
        <v>7.5785767234988883</v>
      </c>
      <c r="D97" s="185">
        <v>-1.0025428751785723</v>
      </c>
      <c r="E97" s="184">
        <v>8.5498812351543947</v>
      </c>
      <c r="F97" s="185">
        <f t="shared" ref="F97:J109" si="8">IFERROR(E97-C97,"-")</f>
        <v>0.97130451165550635</v>
      </c>
      <c r="G97" s="184">
        <v>7.459677419354839</v>
      </c>
      <c r="H97" s="185">
        <f t="shared" si="8"/>
        <v>-1.0902038157995557</v>
      </c>
      <c r="I97" s="184">
        <v>7.1522573030392449</v>
      </c>
      <c r="J97" s="185">
        <f t="shared" si="8"/>
        <v>-0.30742011631559407</v>
      </c>
      <c r="K97" s="184">
        <v>7.1824853228962819</v>
      </c>
      <c r="L97" s="185">
        <f t="shared" ref="L97:L109" si="9">IFERROR(K97-I97,"-")</f>
        <v>3.0228019857037047E-2</v>
      </c>
      <c r="M97" s="184">
        <v>7.124313186813187</v>
      </c>
      <c r="N97" s="185">
        <v>-5.8172136083094905E-2</v>
      </c>
      <c r="O97" s="185">
        <v>-0.4542635366857013</v>
      </c>
    </row>
    <row r="98" spans="2:15" x14ac:dyDescent="0.25">
      <c r="B98" s="114" t="s">
        <v>73</v>
      </c>
      <c r="C98" s="184">
        <v>7.4897458369851009</v>
      </c>
      <c r="D98" s="185">
        <v>-0.4347413865739691</v>
      </c>
      <c r="E98" s="184">
        <v>7.4531813865147196</v>
      </c>
      <c r="F98" s="185">
        <f t="shared" si="8"/>
        <v>-3.656445047038126E-2</v>
      </c>
      <c r="G98" s="184">
        <v>5.3148734177215191</v>
      </c>
      <c r="H98" s="185">
        <f t="shared" si="8"/>
        <v>-2.1383079687932005</v>
      </c>
      <c r="I98" s="184">
        <v>6.7112960161371662</v>
      </c>
      <c r="J98" s="185">
        <f t="shared" si="8"/>
        <v>1.3964225984156471</v>
      </c>
      <c r="K98" s="184">
        <v>6.8844282238442824</v>
      </c>
      <c r="L98" s="185">
        <f t="shared" si="9"/>
        <v>0.17313220770711624</v>
      </c>
      <c r="M98" s="184">
        <v>6.5791147627882323</v>
      </c>
      <c r="N98" s="185">
        <v>-0.30531346105605017</v>
      </c>
      <c r="O98" s="185">
        <v>-0.91063107419686862</v>
      </c>
    </row>
    <row r="99" spans="2:15" x14ac:dyDescent="0.25">
      <c r="B99" s="114" t="s">
        <v>75</v>
      </c>
      <c r="C99" s="184">
        <v>6.5500383141762448</v>
      </c>
      <c r="D99" s="185">
        <v>-1.4272419695431386</v>
      </c>
      <c r="E99" s="184">
        <v>8.57847866419295</v>
      </c>
      <c r="F99" s="185">
        <f t="shared" si="8"/>
        <v>2.0284403500167052</v>
      </c>
      <c r="G99" s="184">
        <v>4.8379487179487182</v>
      </c>
      <c r="H99" s="185">
        <f t="shared" si="8"/>
        <v>-3.7405299462442319</v>
      </c>
      <c r="I99" s="184">
        <v>6.1686800894854583</v>
      </c>
      <c r="J99" s="185">
        <f t="shared" si="8"/>
        <v>1.3307313715367401</v>
      </c>
      <c r="K99" s="184">
        <v>6.7464559609574719</v>
      </c>
      <c r="L99" s="185">
        <f t="shared" si="9"/>
        <v>0.57777587147201359</v>
      </c>
      <c r="M99" s="184">
        <v>5.9644093882262412</v>
      </c>
      <c r="N99" s="185">
        <v>-0.78204657273123068</v>
      </c>
      <c r="O99" s="185">
        <v>-0.5856289259500036</v>
      </c>
    </row>
    <row r="100" spans="2:15" x14ac:dyDescent="0.25">
      <c r="B100" s="114" t="s">
        <v>77</v>
      </c>
      <c r="C100" s="184">
        <v>6.2675255778704058</v>
      </c>
      <c r="D100" s="185">
        <v>-2.9144625274821854</v>
      </c>
      <c r="E100" s="184" t="s">
        <v>236</v>
      </c>
      <c r="F100" s="185" t="str">
        <f t="shared" si="8"/>
        <v>-</v>
      </c>
      <c r="G100" s="184">
        <v>4.4596036585365857</v>
      </c>
      <c r="H100" s="185" t="str">
        <f t="shared" si="8"/>
        <v>-</v>
      </c>
      <c r="I100" s="184">
        <v>5.7547217325610678</v>
      </c>
      <c r="J100" s="185">
        <f t="shared" si="8"/>
        <v>1.2951180740244821</v>
      </c>
      <c r="K100" s="184">
        <v>5.8959537572254339</v>
      </c>
      <c r="L100" s="185">
        <f t="shared" si="9"/>
        <v>0.14123202466436613</v>
      </c>
      <c r="M100" s="184">
        <v>6.3570083400591875</v>
      </c>
      <c r="N100" s="185">
        <v>0.46105458283375356</v>
      </c>
      <c r="O100" s="185">
        <v>8.9482762188781706E-2</v>
      </c>
    </row>
    <row r="101" spans="2:15" x14ac:dyDescent="0.25">
      <c r="B101" s="114" t="s">
        <v>79</v>
      </c>
      <c r="C101" s="184">
        <v>6.9465270121278939</v>
      </c>
      <c r="D101" s="185">
        <v>-0.6693662014449604</v>
      </c>
      <c r="E101" s="184" t="s">
        <v>236</v>
      </c>
      <c r="F101" s="185" t="str">
        <f t="shared" si="8"/>
        <v>-</v>
      </c>
      <c r="G101" s="184">
        <v>3.953896103896104</v>
      </c>
      <c r="H101" s="185" t="str">
        <f t="shared" si="8"/>
        <v>-</v>
      </c>
      <c r="I101" s="184">
        <v>5.3110938712179987</v>
      </c>
      <c r="J101" s="185">
        <f t="shared" si="8"/>
        <v>1.3571977673218947</v>
      </c>
      <c r="K101" s="184">
        <v>5.6957466625271653</v>
      </c>
      <c r="L101" s="185">
        <f t="shared" si="9"/>
        <v>0.38465279130916663</v>
      </c>
      <c r="M101" s="184">
        <v>5.5242591135588777</v>
      </c>
      <c r="N101" s="185">
        <v>-0.17148754896828766</v>
      </c>
      <c r="O101" s="185">
        <v>-1.4222678985690163</v>
      </c>
    </row>
    <row r="102" spans="2:15" x14ac:dyDescent="0.25">
      <c r="B102" s="114" t="s">
        <v>81</v>
      </c>
      <c r="C102" s="184">
        <v>5.7093219041787844</v>
      </c>
      <c r="D102" s="185">
        <v>-4.3398471183100362E-2</v>
      </c>
      <c r="E102" s="184" t="s">
        <v>236</v>
      </c>
      <c r="F102" s="185" t="str">
        <f t="shared" si="8"/>
        <v>-</v>
      </c>
      <c r="G102" s="184">
        <v>4.488826815642458</v>
      </c>
      <c r="H102" s="185" t="str">
        <f t="shared" si="8"/>
        <v>-</v>
      </c>
      <c r="I102" s="184">
        <v>5.3068219633943432</v>
      </c>
      <c r="J102" s="185">
        <f t="shared" si="8"/>
        <v>0.8179951477518852</v>
      </c>
      <c r="K102" s="184">
        <v>5.7669104204753197</v>
      </c>
      <c r="L102" s="185">
        <f t="shared" si="9"/>
        <v>0.46008845708097645</v>
      </c>
      <c r="M102" s="184">
        <v>5.5762331838565027</v>
      </c>
      <c r="N102" s="185">
        <v>-0.19067723661881697</v>
      </c>
      <c r="O102" s="185">
        <v>-0.1330887203222817</v>
      </c>
    </row>
    <row r="103" spans="2:15" x14ac:dyDescent="0.25">
      <c r="B103" s="114" t="s">
        <v>83</v>
      </c>
      <c r="C103" s="184">
        <v>6.2988267770876467</v>
      </c>
      <c r="D103" s="185">
        <v>-1.1271207757311235</v>
      </c>
      <c r="E103" s="184" t="s">
        <v>236</v>
      </c>
      <c r="F103" s="185" t="str">
        <f t="shared" si="8"/>
        <v>-</v>
      </c>
      <c r="G103" s="184">
        <v>6.0620796689084324</v>
      </c>
      <c r="H103" s="185" t="str">
        <f t="shared" si="8"/>
        <v>-</v>
      </c>
      <c r="I103" s="184">
        <v>5.2538919413919416</v>
      </c>
      <c r="J103" s="185">
        <f t="shared" si="8"/>
        <v>-0.80818772751649082</v>
      </c>
      <c r="K103" s="184">
        <v>6.5770280327462167</v>
      </c>
      <c r="L103" s="185">
        <f t="shared" si="9"/>
        <v>1.3231360913542751</v>
      </c>
      <c r="M103" s="184">
        <v>6.1647193585337918</v>
      </c>
      <c r="N103" s="185">
        <v>-0.4123086742124249</v>
      </c>
      <c r="O103" s="185">
        <v>-0.13410741855385488</v>
      </c>
    </row>
    <row r="104" spans="2:15" x14ac:dyDescent="0.25">
      <c r="B104" s="114" t="s">
        <v>85</v>
      </c>
      <c r="C104" s="184">
        <v>7.3121898263027294</v>
      </c>
      <c r="D104" s="185">
        <v>-0.20813394635255822</v>
      </c>
      <c r="E104" s="184">
        <v>4.7885487528344672</v>
      </c>
      <c r="F104" s="185">
        <f t="shared" si="8"/>
        <v>-2.5236410734682622</v>
      </c>
      <c r="G104" s="184">
        <v>6.3088786994581074</v>
      </c>
      <c r="H104" s="185">
        <f t="shared" si="8"/>
        <v>1.5203299466236402</v>
      </c>
      <c r="I104" s="184">
        <v>6.5515267175572518</v>
      </c>
      <c r="J104" s="185">
        <f t="shared" si="8"/>
        <v>0.24264801809914438</v>
      </c>
      <c r="K104" s="184">
        <v>6.1520376175548588</v>
      </c>
      <c r="L104" s="185">
        <f t="shared" si="9"/>
        <v>-0.39948910000239302</v>
      </c>
      <c r="M104" s="184">
        <v>6.5305823209049016</v>
      </c>
      <c r="N104" s="185">
        <v>0.37854470335004287</v>
      </c>
      <c r="O104" s="185">
        <v>-0.78160750539782775</v>
      </c>
    </row>
    <row r="105" spans="2:15" x14ac:dyDescent="0.25">
      <c r="B105" s="114" t="s">
        <v>87</v>
      </c>
      <c r="C105" s="184">
        <v>7.3084817970565457</v>
      </c>
      <c r="D105" s="185">
        <v>1.3442491070848899</v>
      </c>
      <c r="E105" s="184">
        <v>4.0127551020408161</v>
      </c>
      <c r="F105" s="185">
        <f t="shared" si="8"/>
        <v>-3.2957266950157296</v>
      </c>
      <c r="G105" s="184">
        <v>5.477022058823529</v>
      </c>
      <c r="H105" s="185">
        <f t="shared" si="8"/>
        <v>1.4642669567827129</v>
      </c>
      <c r="I105" s="184">
        <v>5.9750933997509339</v>
      </c>
      <c r="J105" s="185">
        <f t="shared" si="8"/>
        <v>0.4980713409274049</v>
      </c>
      <c r="K105" s="184">
        <v>6.0209015361369929</v>
      </c>
      <c r="L105" s="185">
        <f t="shared" si="9"/>
        <v>4.5808136386058962E-2</v>
      </c>
      <c r="M105" s="184">
        <v>5.9559572301425661</v>
      </c>
      <c r="N105" s="185">
        <v>-6.4944305994426799E-2</v>
      </c>
      <c r="O105" s="185">
        <v>-1.3525245669139796</v>
      </c>
    </row>
    <row r="106" spans="2:15" x14ac:dyDescent="0.25">
      <c r="B106" s="114" t="s">
        <v>89</v>
      </c>
      <c r="C106" s="184">
        <v>6.6057184483700597</v>
      </c>
      <c r="D106" s="185">
        <v>-0.3082678709429949</v>
      </c>
      <c r="E106" s="184">
        <v>4.2004830917874392</v>
      </c>
      <c r="F106" s="185">
        <f t="shared" si="8"/>
        <v>-2.4052353565826206</v>
      </c>
      <c r="G106" s="184">
        <v>5.7539817974971559</v>
      </c>
      <c r="H106" s="185">
        <f t="shared" si="8"/>
        <v>1.5534987057097167</v>
      </c>
      <c r="I106" s="184">
        <v>6.4300360210584646</v>
      </c>
      <c r="J106" s="185">
        <f t="shared" si="8"/>
        <v>0.67605422356130873</v>
      </c>
      <c r="K106" s="184">
        <v>6.1241917502787064</v>
      </c>
      <c r="L106" s="185">
        <f t="shared" si="9"/>
        <v>-0.30584427077975818</v>
      </c>
      <c r="M106" s="184"/>
      <c r="N106" s="185" t="s">
        <v>236</v>
      </c>
      <c r="O106" s="185" t="s">
        <v>236</v>
      </c>
    </row>
    <row r="107" spans="2:15" x14ac:dyDescent="0.25">
      <c r="B107" s="114" t="s">
        <v>91</v>
      </c>
      <c r="C107" s="184">
        <v>7.1381128096995257</v>
      </c>
      <c r="D107" s="185">
        <v>0.61864728676979919</v>
      </c>
      <c r="E107" s="184">
        <v>7.1730038022813689</v>
      </c>
      <c r="F107" s="185">
        <f t="shared" si="8"/>
        <v>3.489099258184325E-2</v>
      </c>
      <c r="G107" s="184">
        <v>6.8810650887573965</v>
      </c>
      <c r="H107" s="185">
        <f t="shared" si="8"/>
        <v>-0.29193871352397238</v>
      </c>
      <c r="I107" s="184">
        <v>6.2824596328245965</v>
      </c>
      <c r="J107" s="185">
        <f t="shared" si="8"/>
        <v>-0.59860545593280001</v>
      </c>
      <c r="K107" s="184">
        <v>6.8906399235912126</v>
      </c>
      <c r="L107" s="185">
        <f t="shared" si="9"/>
        <v>0.60818029076661606</v>
      </c>
      <c r="M107" s="184"/>
      <c r="N107" s="185" t="s">
        <v>236</v>
      </c>
      <c r="O107" s="185" t="s">
        <v>236</v>
      </c>
    </row>
    <row r="108" spans="2:15" x14ac:dyDescent="0.25">
      <c r="B108" s="114" t="s">
        <v>93</v>
      </c>
      <c r="C108" s="184">
        <v>6.5982877839973657</v>
      </c>
      <c r="D108" s="185">
        <v>0.1174198032122078</v>
      </c>
      <c r="E108" s="184">
        <v>5.5751479289940828</v>
      </c>
      <c r="F108" s="185">
        <f t="shared" si="8"/>
        <v>-1.0231398550032829</v>
      </c>
      <c r="G108" s="184">
        <v>6.1369528001956466</v>
      </c>
      <c r="H108" s="185">
        <f t="shared" si="8"/>
        <v>0.56180487120156375</v>
      </c>
      <c r="I108" s="184">
        <v>6.2551784927280742</v>
      </c>
      <c r="J108" s="185">
        <f t="shared" si="8"/>
        <v>0.11822569253242765</v>
      </c>
      <c r="K108" s="184">
        <v>6.5660091047040972</v>
      </c>
      <c r="L108" s="185">
        <f t="shared" si="9"/>
        <v>0.31083061197602291</v>
      </c>
      <c r="M108" s="184"/>
      <c r="N108" s="185" t="s">
        <v>236</v>
      </c>
      <c r="O108" s="185" t="s">
        <v>236</v>
      </c>
    </row>
    <row r="109" spans="2:15" ht="15.75" x14ac:dyDescent="0.25">
      <c r="B109" s="117" t="s">
        <v>30</v>
      </c>
      <c r="C109" s="186">
        <v>6.775992184292126</v>
      </c>
      <c r="D109" s="187">
        <v>-0.54830112636430872</v>
      </c>
      <c r="E109" s="186">
        <v>7.0010211375472275</v>
      </c>
      <c r="F109" s="187">
        <f t="shared" si="8"/>
        <v>0.22502895325510153</v>
      </c>
      <c r="G109" s="186">
        <v>5.7489897289105913</v>
      </c>
      <c r="H109" s="187">
        <f t="shared" si="8"/>
        <v>-1.2520314086366362</v>
      </c>
      <c r="I109" s="186">
        <v>6.1223728147711647</v>
      </c>
      <c r="J109" s="187">
        <f t="shared" si="8"/>
        <v>0.37338308586057334</v>
      </c>
      <c r="K109" s="186">
        <v>6.3953136352627755</v>
      </c>
      <c r="L109" s="187">
        <f t="shared" si="9"/>
        <v>0.27294082049161084</v>
      </c>
      <c r="M109" s="186">
        <v>6.2130706058020477</v>
      </c>
      <c r="N109" s="187">
        <v>-0.1368549360875333</v>
      </c>
      <c r="O109" s="187">
        <v>-0.56205071476530133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CF128-2D1A-4642-8E91-2793F5562D35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18F35-6981-4B53-BF46-B0C70DF9AF17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7" x14ac:dyDescent="0.25">
      <c r="A9" s="1" t="s">
        <v>70</v>
      </c>
      <c r="B9" s="114" t="s">
        <v>71</v>
      </c>
      <c r="C9" s="193">
        <v>0.7319</v>
      </c>
      <c r="D9" s="116">
        <v>-0.1308633178957368</v>
      </c>
      <c r="E9" s="193">
        <v>0.7387999999999999</v>
      </c>
      <c r="F9" s="116">
        <f t="shared" ref="F9:L20" si="0">IFERROR(E9/C9-1,"-")</f>
        <v>9.42751742041259E-3</v>
      </c>
      <c r="G9" s="193">
        <v>0.22309999999999999</v>
      </c>
      <c r="H9" s="116">
        <f t="shared" si="0"/>
        <v>-0.6980238224147266</v>
      </c>
      <c r="I9" s="193">
        <v>0.57789999999999997</v>
      </c>
      <c r="J9" s="116">
        <f t="shared" si="0"/>
        <v>1.5903182429403855</v>
      </c>
      <c r="K9" s="193">
        <v>0.82430000000000003</v>
      </c>
      <c r="L9" s="116">
        <f t="shared" si="0"/>
        <v>0.42637134452327397</v>
      </c>
      <c r="M9" s="193">
        <v>0.872</v>
      </c>
      <c r="N9" s="116">
        <v>5.7867281329613052E-2</v>
      </c>
      <c r="O9" s="116">
        <v>0.19141959284055199</v>
      </c>
    </row>
    <row r="10" spans="1:17" x14ac:dyDescent="0.25">
      <c r="A10" s="1" t="s">
        <v>72</v>
      </c>
      <c r="B10" s="114" t="s">
        <v>73</v>
      </c>
      <c r="C10" s="193">
        <v>0.75069999999999992</v>
      </c>
      <c r="D10" s="116">
        <v>-0.11107164002368275</v>
      </c>
      <c r="E10" s="193">
        <v>0.82779999999999998</v>
      </c>
      <c r="F10" s="116">
        <f t="shared" si="0"/>
        <v>0.10270414280005347</v>
      </c>
      <c r="G10" s="193">
        <v>0.2339</v>
      </c>
      <c r="H10" s="116">
        <f t="shared" si="0"/>
        <v>-0.71744382701135545</v>
      </c>
      <c r="I10" s="193">
        <v>0.78700000000000003</v>
      </c>
      <c r="J10" s="116">
        <f t="shared" si="0"/>
        <v>2.3646857631466442</v>
      </c>
      <c r="K10" s="193">
        <v>0.87060000000000004</v>
      </c>
      <c r="L10" s="116">
        <f t="shared" si="0"/>
        <v>0.10622617534942824</v>
      </c>
      <c r="M10" s="193">
        <v>0.89639999999999997</v>
      </c>
      <c r="N10" s="116">
        <v>2.9634734665747731E-2</v>
      </c>
      <c r="O10" s="116">
        <v>0.19408552018116443</v>
      </c>
    </row>
    <row r="11" spans="1:17" x14ac:dyDescent="0.25">
      <c r="A11" s="1" t="s">
        <v>74</v>
      </c>
      <c r="B11" s="114" t="s">
        <v>75</v>
      </c>
      <c r="C11" s="193">
        <v>0.72499999999999998</v>
      </c>
      <c r="D11" s="116">
        <v>-0.10427477143563135</v>
      </c>
      <c r="E11" s="193">
        <v>0.36729999999999996</v>
      </c>
      <c r="F11" s="116">
        <f t="shared" si="0"/>
        <v>-0.49337931034482763</v>
      </c>
      <c r="G11" s="193">
        <v>0.25269999999999998</v>
      </c>
      <c r="H11" s="116">
        <f t="shared" si="0"/>
        <v>-0.31200653416825486</v>
      </c>
      <c r="I11" s="193">
        <v>0.74909999999999999</v>
      </c>
      <c r="J11" s="116">
        <f t="shared" si="0"/>
        <v>1.9643846458250893</v>
      </c>
      <c r="K11" s="193">
        <v>0.73480000000000001</v>
      </c>
      <c r="L11" s="116">
        <f t="shared" si="0"/>
        <v>-1.9089574155653377E-2</v>
      </c>
      <c r="M11" s="193">
        <v>0.88939999999999997</v>
      </c>
      <c r="N11" s="116">
        <v>0.21039738704409361</v>
      </c>
      <c r="O11" s="116">
        <v>0.22675862068965524</v>
      </c>
    </row>
    <row r="12" spans="1:17" x14ac:dyDescent="0.25">
      <c r="A12" s="1" t="s">
        <v>76</v>
      </c>
      <c r="B12" s="114" t="s">
        <v>77</v>
      </c>
      <c r="C12" s="193">
        <v>0.68720000000000003</v>
      </c>
      <c r="D12" s="116">
        <v>-7.5349838536060254E-2</v>
      </c>
      <c r="E12" s="193">
        <v>0</v>
      </c>
      <c r="F12" s="116">
        <f t="shared" si="0"/>
        <v>-1</v>
      </c>
      <c r="G12" s="193">
        <v>0.2611</v>
      </c>
      <c r="H12" s="116" t="str">
        <f t="shared" si="0"/>
        <v>-</v>
      </c>
      <c r="I12" s="193">
        <v>0.79280000000000006</v>
      </c>
      <c r="J12" s="116">
        <f t="shared" si="0"/>
        <v>2.0363845270011494</v>
      </c>
      <c r="K12" s="193">
        <v>0.78159999999999996</v>
      </c>
      <c r="L12" s="116">
        <f t="shared" si="0"/>
        <v>-1.4127144298688332E-2</v>
      </c>
      <c r="M12" s="193">
        <v>0.80359999999999998</v>
      </c>
      <c r="N12" s="116">
        <v>2.814738996929389E-2</v>
      </c>
      <c r="O12" s="116">
        <v>0.16938300349243307</v>
      </c>
    </row>
    <row r="13" spans="1:17" x14ac:dyDescent="0.25">
      <c r="A13" s="1" t="s">
        <v>78</v>
      </c>
      <c r="B13" s="114" t="s">
        <v>79</v>
      </c>
      <c r="C13" s="193">
        <v>0.60509999999999997</v>
      </c>
      <c r="D13" s="116">
        <v>-0.22293566200077064</v>
      </c>
      <c r="E13" s="193">
        <v>0</v>
      </c>
      <c r="F13" s="116">
        <f t="shared" si="0"/>
        <v>-1</v>
      </c>
      <c r="G13" s="193">
        <v>0.27500000000000002</v>
      </c>
      <c r="H13" s="116" t="str">
        <f t="shared" si="0"/>
        <v>-</v>
      </c>
      <c r="I13" s="193">
        <v>0.63340000000000007</v>
      </c>
      <c r="J13" s="116">
        <f t="shared" si="0"/>
        <v>1.3032727272727271</v>
      </c>
      <c r="K13" s="193">
        <v>0.73349999999999993</v>
      </c>
      <c r="L13" s="116">
        <f t="shared" si="0"/>
        <v>0.15803599621092501</v>
      </c>
      <c r="M13" s="193">
        <v>0.80420000000000003</v>
      </c>
      <c r="N13" s="116">
        <v>9.6387184730743147E-2</v>
      </c>
      <c r="O13" s="116">
        <v>0.32903652288877883</v>
      </c>
    </row>
    <row r="14" spans="1:17" x14ac:dyDescent="0.25">
      <c r="A14" s="1" t="s">
        <v>80</v>
      </c>
      <c r="B14" s="114" t="s">
        <v>81</v>
      </c>
      <c r="C14" s="193">
        <v>0.70519999999999994</v>
      </c>
      <c r="D14" s="116">
        <v>-0.12701163654369896</v>
      </c>
      <c r="E14" s="193">
        <v>0</v>
      </c>
      <c r="F14" s="116">
        <f t="shared" si="0"/>
        <v>-1</v>
      </c>
      <c r="G14" s="193">
        <v>0.20440000000000003</v>
      </c>
      <c r="H14" s="116" t="str">
        <f t="shared" si="0"/>
        <v>-</v>
      </c>
      <c r="I14" s="193">
        <v>0.6873999999999999</v>
      </c>
      <c r="J14" s="116">
        <f t="shared" si="0"/>
        <v>2.363013698630136</v>
      </c>
      <c r="K14" s="193">
        <v>0.76780000000000004</v>
      </c>
      <c r="L14" s="116">
        <f t="shared" si="0"/>
        <v>0.11696246726796655</v>
      </c>
      <c r="M14" s="193">
        <v>0.81640000000000001</v>
      </c>
      <c r="N14" s="116">
        <v>6.3297733784839716E-2</v>
      </c>
      <c r="O14" s="116">
        <v>0.15768576290414082</v>
      </c>
    </row>
    <row r="15" spans="1:17" x14ac:dyDescent="0.25">
      <c r="A15" s="1" t="s">
        <v>82</v>
      </c>
      <c r="B15" s="114" t="s">
        <v>83</v>
      </c>
      <c r="C15" s="193">
        <v>0.84950000000000003</v>
      </c>
      <c r="D15" s="116">
        <v>-4.7859224389150357E-2</v>
      </c>
      <c r="E15" s="193">
        <v>0</v>
      </c>
      <c r="F15" s="116">
        <f t="shared" si="0"/>
        <v>-1</v>
      </c>
      <c r="G15" s="193">
        <v>0.39960000000000001</v>
      </c>
      <c r="H15" s="116" t="str">
        <f t="shared" si="0"/>
        <v>-</v>
      </c>
      <c r="I15" s="193">
        <v>0.80249999999999999</v>
      </c>
      <c r="J15" s="116">
        <f t="shared" si="0"/>
        <v>1.008258258258258</v>
      </c>
      <c r="K15" s="193">
        <v>0.83689999999999998</v>
      </c>
      <c r="L15" s="116">
        <f t="shared" si="0"/>
        <v>4.2866043613707161E-2</v>
      </c>
      <c r="M15" s="193">
        <v>0.87379999999999991</v>
      </c>
      <c r="N15" s="116">
        <v>4.4091289281873447E-2</v>
      </c>
      <c r="O15" s="116">
        <v>2.8605061801059373E-2</v>
      </c>
    </row>
    <row r="16" spans="1:17" x14ac:dyDescent="0.25">
      <c r="A16" s="1" t="s">
        <v>84</v>
      </c>
      <c r="B16" s="114" t="s">
        <v>85</v>
      </c>
      <c r="C16" s="193">
        <v>0.85140000000000005</v>
      </c>
      <c r="D16" s="116">
        <v>-0.16093426628560159</v>
      </c>
      <c r="E16" s="193">
        <v>0.43909999999999999</v>
      </c>
      <c r="F16" s="116">
        <f t="shared" si="0"/>
        <v>-0.48426121681935641</v>
      </c>
      <c r="G16" s="193">
        <v>0.62039999999999995</v>
      </c>
      <c r="H16" s="116">
        <f t="shared" si="0"/>
        <v>0.41289000227738559</v>
      </c>
      <c r="I16" s="193">
        <v>0.89769999999999994</v>
      </c>
      <c r="J16" s="116">
        <f t="shared" si="0"/>
        <v>0.44696969696969702</v>
      </c>
      <c r="K16" s="193">
        <v>0.91459999999999997</v>
      </c>
      <c r="L16" s="116">
        <f t="shared" si="0"/>
        <v>1.8825888381419187E-2</v>
      </c>
      <c r="M16" s="193">
        <v>0.90269999999999995</v>
      </c>
      <c r="N16" s="116">
        <v>-1.3011152416356864E-2</v>
      </c>
      <c r="O16" s="116">
        <v>6.0253699788583415E-2</v>
      </c>
    </row>
    <row r="17" spans="1:30" x14ac:dyDescent="0.25">
      <c r="A17" s="1" t="s">
        <v>86</v>
      </c>
      <c r="B17" s="114" t="s">
        <v>87</v>
      </c>
      <c r="C17" s="193">
        <v>0.79400000000000004</v>
      </c>
      <c r="D17" s="116">
        <v>-6.3126843657817067E-2</v>
      </c>
      <c r="E17" s="193">
        <v>0.20370000000000002</v>
      </c>
      <c r="F17" s="116">
        <f t="shared" si="0"/>
        <v>-0.74345088161209061</v>
      </c>
      <c r="G17" s="193">
        <v>0.5484</v>
      </c>
      <c r="H17" s="116">
        <f t="shared" si="0"/>
        <v>1.6921944035346095</v>
      </c>
      <c r="I17" s="193">
        <v>0.70709999999999995</v>
      </c>
      <c r="J17" s="116">
        <f t="shared" si="0"/>
        <v>0.2893873085339167</v>
      </c>
      <c r="K17" s="193">
        <v>0.78359999999999996</v>
      </c>
      <c r="L17" s="116">
        <f t="shared" si="0"/>
        <v>0.10818837505303347</v>
      </c>
      <c r="M17" s="193">
        <v>0.75800000000000001</v>
      </c>
      <c r="N17" s="116">
        <v>-3.2669729453802865E-2</v>
      </c>
      <c r="O17" s="116">
        <v>-4.534005037783384E-2</v>
      </c>
    </row>
    <row r="18" spans="1:30" x14ac:dyDescent="0.25">
      <c r="A18" s="1" t="s">
        <v>88</v>
      </c>
      <c r="B18" s="114" t="s">
        <v>89</v>
      </c>
      <c r="C18" s="193">
        <v>0.75609999999999999</v>
      </c>
      <c r="D18" s="116">
        <v>-5.6526079361118087E-2</v>
      </c>
      <c r="E18" s="193">
        <v>0.20949999999999999</v>
      </c>
      <c r="F18" s="116">
        <f t="shared" si="0"/>
        <v>-0.72292024864435922</v>
      </c>
      <c r="G18" s="193">
        <v>0.69010000000000005</v>
      </c>
      <c r="H18" s="116">
        <f t="shared" si="0"/>
        <v>2.2940334128878286</v>
      </c>
      <c r="I18" s="193">
        <v>0.77500000000000002</v>
      </c>
      <c r="J18" s="116">
        <f t="shared" si="0"/>
        <v>0.12302564845674535</v>
      </c>
      <c r="K18" s="193">
        <v>0.85840000000000005</v>
      </c>
      <c r="L18" s="116">
        <f t="shared" si="0"/>
        <v>0.10761290322580641</v>
      </c>
      <c r="M18" s="193"/>
      <c r="N18" s="116" t="s">
        <v>236</v>
      </c>
      <c r="O18" s="116" t="s">
        <v>236</v>
      </c>
      <c r="AC18" s="194"/>
    </row>
    <row r="19" spans="1:30" x14ac:dyDescent="0.25">
      <c r="A19" s="1" t="s">
        <v>90</v>
      </c>
      <c r="B19" s="114" t="s">
        <v>91</v>
      </c>
      <c r="C19" s="193">
        <v>0.70299999999999996</v>
      </c>
      <c r="D19" s="116">
        <v>-2.279677509035305E-2</v>
      </c>
      <c r="E19" s="193">
        <v>0.27260000000000001</v>
      </c>
      <c r="F19" s="116">
        <f t="shared" si="0"/>
        <v>-0.61223328591749637</v>
      </c>
      <c r="G19" s="193">
        <v>0.71479999999999999</v>
      </c>
      <c r="H19" s="116">
        <f t="shared" si="0"/>
        <v>1.6221570066030813</v>
      </c>
      <c r="I19" s="193">
        <v>0.79510000000000003</v>
      </c>
      <c r="J19" s="116">
        <f t="shared" si="0"/>
        <v>0.11233911583659761</v>
      </c>
      <c r="K19" s="193">
        <v>0.85420000000000007</v>
      </c>
      <c r="L19" s="116">
        <f t="shared" si="0"/>
        <v>7.4330272921645069E-2</v>
      </c>
      <c r="M19" s="193"/>
      <c r="N19" s="116" t="s">
        <v>236</v>
      </c>
      <c r="O19" s="116" t="s">
        <v>236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0.69980000000000009</v>
      </c>
      <c r="D20" s="116">
        <v>-3.7678767876787478E-2</v>
      </c>
      <c r="E20" s="193">
        <v>0.2797</v>
      </c>
      <c r="F20" s="116">
        <f t="shared" si="0"/>
        <v>-0.60031437553586742</v>
      </c>
      <c r="G20" s="193">
        <v>0.61990000000000001</v>
      </c>
      <c r="H20" s="116">
        <f t="shared" si="0"/>
        <v>1.2163031819806935</v>
      </c>
      <c r="I20" s="193">
        <v>0.78520000000000001</v>
      </c>
      <c r="J20" s="116">
        <f t="shared" si="0"/>
        <v>0.26665591224391028</v>
      </c>
      <c r="K20" s="193">
        <v>0.79709999999999992</v>
      </c>
      <c r="L20" s="116">
        <f t="shared" si="0"/>
        <v>1.5155374426897517E-2</v>
      </c>
      <c r="M20" s="193"/>
      <c r="N20" s="116" t="s">
        <v>236</v>
      </c>
      <c r="O20" s="116" t="s">
        <v>236</v>
      </c>
      <c r="P20" s="122"/>
    </row>
    <row r="21" spans="1:30" ht="15.75" x14ac:dyDescent="0.25">
      <c r="A21" s="1" t="s">
        <v>0</v>
      </c>
      <c r="B21" s="117" t="s">
        <v>30</v>
      </c>
      <c r="C21" s="195">
        <v>0.73831679821858165</v>
      </c>
      <c r="D21" s="119">
        <v>-9.7756482768002639E-2</v>
      </c>
      <c r="E21" s="195">
        <v>0.49125694136118242</v>
      </c>
      <c r="F21" s="119">
        <v>-0.33462581029377603</v>
      </c>
      <c r="G21" s="195">
        <v>0.48201408869433904</v>
      </c>
      <c r="H21" s="119">
        <v>-1.881470140906949E-2</v>
      </c>
      <c r="I21" s="195">
        <v>0.74892677369097149</v>
      </c>
      <c r="J21" s="119">
        <v>0.5537445714909186</v>
      </c>
      <c r="K21" s="195">
        <v>0.81331329152256404</v>
      </c>
      <c r="L21" s="119">
        <v>8.5971713248110149E-2</v>
      </c>
      <c r="M21" s="195"/>
      <c r="N21" s="119" t="s">
        <v>236</v>
      </c>
      <c r="O21" s="119" t="s">
        <v>236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273</v>
      </c>
      <c r="O30" s="112" t="s">
        <v>274</v>
      </c>
    </row>
    <row r="31" spans="1:30" x14ac:dyDescent="0.25">
      <c r="B31" s="114" t="s">
        <v>71</v>
      </c>
      <c r="C31" s="193">
        <v>0.8387</v>
      </c>
      <c r="D31" s="116"/>
      <c r="E31" s="193">
        <v>0.8327</v>
      </c>
      <c r="F31" s="116">
        <f t="shared" ref="F31:J42" si="1">IFERROR(E31/C31-1,"-")</f>
        <v>-7.1539286991773032E-3</v>
      </c>
      <c r="G31" s="193">
        <v>0.32579999999999998</v>
      </c>
      <c r="H31" s="116">
        <f t="shared" si="1"/>
        <v>-0.60874264440975145</v>
      </c>
      <c r="I31" s="193">
        <v>0.61520000000000008</v>
      </c>
      <c r="J31" s="116">
        <f t="shared" si="1"/>
        <v>0.88827501534683884</v>
      </c>
      <c r="K31" s="193">
        <v>0.91280000000000006</v>
      </c>
      <c r="L31" s="116">
        <f t="shared" ref="L31:L42" si="2">IFERROR(K31/I31-1,"-")</f>
        <v>0.48374512353706112</v>
      </c>
      <c r="M31" s="193">
        <v>0.96530000000000005</v>
      </c>
      <c r="N31" s="116">
        <v>5.7515337423312829E-2</v>
      </c>
      <c r="O31" s="116">
        <v>0.1509478955526411</v>
      </c>
    </row>
    <row r="32" spans="1:30" x14ac:dyDescent="0.25">
      <c r="B32" s="114" t="s">
        <v>73</v>
      </c>
      <c r="C32" s="193">
        <v>0.82120000000000004</v>
      </c>
      <c r="D32" s="116"/>
      <c r="E32" s="193">
        <v>0.9698</v>
      </c>
      <c r="F32" s="116">
        <f t="shared" si="1"/>
        <v>0.18095470043838269</v>
      </c>
      <c r="G32" s="193">
        <v>0.40229999999999999</v>
      </c>
      <c r="H32" s="116">
        <f t="shared" si="1"/>
        <v>-0.58517220045370177</v>
      </c>
      <c r="I32" s="193">
        <v>0.86180000000000012</v>
      </c>
      <c r="J32" s="116">
        <f t="shared" si="1"/>
        <v>1.1421824509072835</v>
      </c>
      <c r="K32" s="193">
        <v>0.96200000000000008</v>
      </c>
      <c r="L32" s="116">
        <f t="shared" si="2"/>
        <v>0.11626827570201903</v>
      </c>
      <c r="M32" s="193">
        <v>1.0661</v>
      </c>
      <c r="N32" s="116">
        <v>0.10821205821205826</v>
      </c>
      <c r="O32" s="116">
        <v>0.29822211397954224</v>
      </c>
    </row>
    <row r="33" spans="2:17" x14ac:dyDescent="0.25">
      <c r="B33" s="114" t="s">
        <v>75</v>
      </c>
      <c r="C33" s="193">
        <v>0.81459999999999999</v>
      </c>
      <c r="D33" s="116"/>
      <c r="E33" s="193">
        <v>0.39979999999999999</v>
      </c>
      <c r="F33" s="116">
        <f t="shared" si="1"/>
        <v>-0.50920697274736071</v>
      </c>
      <c r="G33" s="193">
        <v>0.41789999999999999</v>
      </c>
      <c r="H33" s="116">
        <f t="shared" si="1"/>
        <v>4.5272636318159032E-2</v>
      </c>
      <c r="I33" s="193">
        <v>0.8236</v>
      </c>
      <c r="J33" s="116">
        <f t="shared" si="1"/>
        <v>0.97080641301746828</v>
      </c>
      <c r="K33" s="193">
        <v>0.7944</v>
      </c>
      <c r="L33" s="116">
        <f t="shared" si="2"/>
        <v>-3.5454103933948544E-2</v>
      </c>
      <c r="M33" s="193">
        <v>0.98959999999999992</v>
      </c>
      <c r="N33" s="116">
        <v>0.2457200402819737</v>
      </c>
      <c r="O33" s="116">
        <v>0.21482936410508224</v>
      </c>
    </row>
    <row r="34" spans="2:17" x14ac:dyDescent="0.25">
      <c r="B34" s="114" t="s">
        <v>77</v>
      </c>
      <c r="C34" s="193">
        <v>0.81810000000000005</v>
      </c>
      <c r="D34" s="116"/>
      <c r="E34" s="193">
        <v>0</v>
      </c>
      <c r="F34" s="116">
        <f t="shared" si="1"/>
        <v>-1</v>
      </c>
      <c r="G34" s="193">
        <v>0.40389999999999998</v>
      </c>
      <c r="H34" s="116" t="str">
        <f t="shared" si="1"/>
        <v>-</v>
      </c>
      <c r="I34" s="193">
        <v>0.90949999999999998</v>
      </c>
      <c r="J34" s="116">
        <f t="shared" si="1"/>
        <v>1.2517949987620698</v>
      </c>
      <c r="K34" s="193">
        <v>0.88819999999999988</v>
      </c>
      <c r="L34" s="116">
        <f t="shared" si="2"/>
        <v>-2.3419461242440986E-2</v>
      </c>
      <c r="M34" s="193">
        <v>0.91859999999999997</v>
      </c>
      <c r="N34" s="116">
        <v>3.4226525557307097E-2</v>
      </c>
      <c r="O34" s="116">
        <v>0.12284561789512272</v>
      </c>
    </row>
    <row r="35" spans="2:17" x14ac:dyDescent="0.25">
      <c r="B35" s="114" t="s">
        <v>79</v>
      </c>
      <c r="C35" s="193">
        <v>0.75599999999999989</v>
      </c>
      <c r="D35" s="116"/>
      <c r="E35" s="193">
        <v>0</v>
      </c>
      <c r="F35" s="116">
        <f t="shared" si="1"/>
        <v>-1</v>
      </c>
      <c r="G35" s="193">
        <v>0.43189999999999995</v>
      </c>
      <c r="H35" s="116" t="str">
        <f t="shared" si="1"/>
        <v>-</v>
      </c>
      <c r="I35" s="193">
        <v>0.76180000000000003</v>
      </c>
      <c r="J35" s="116">
        <f t="shared" si="1"/>
        <v>0.76383422088446418</v>
      </c>
      <c r="K35" s="193">
        <v>0.872</v>
      </c>
      <c r="L35" s="116">
        <f t="shared" si="2"/>
        <v>0.14465739039117875</v>
      </c>
      <c r="M35" s="193">
        <v>0.94200000000000006</v>
      </c>
      <c r="N35" s="116">
        <v>8.0275229357798183E-2</v>
      </c>
      <c r="O35" s="116">
        <v>0.24603174603174627</v>
      </c>
    </row>
    <row r="36" spans="2:17" x14ac:dyDescent="0.25">
      <c r="B36" s="114" t="s">
        <v>81</v>
      </c>
      <c r="C36" s="193">
        <v>0.81430000000000002</v>
      </c>
      <c r="D36" s="116"/>
      <c r="E36" s="193">
        <v>0</v>
      </c>
      <c r="F36" s="116">
        <f t="shared" si="1"/>
        <v>-1</v>
      </c>
      <c r="G36" s="193">
        <v>0.26039999999999996</v>
      </c>
      <c r="H36" s="116" t="str">
        <f t="shared" si="1"/>
        <v>-</v>
      </c>
      <c r="I36" s="193">
        <v>0.81559999999999999</v>
      </c>
      <c r="J36" s="116">
        <f t="shared" si="1"/>
        <v>2.1321044546851002</v>
      </c>
      <c r="K36" s="193">
        <v>0.9104000000000001</v>
      </c>
      <c r="L36" s="116">
        <f t="shared" si="2"/>
        <v>0.11623344776851408</v>
      </c>
      <c r="M36" s="193">
        <v>0.96189999999999998</v>
      </c>
      <c r="N36" s="116">
        <v>5.656854130052702E-2</v>
      </c>
      <c r="O36" s="116">
        <v>0.18125997789512449</v>
      </c>
    </row>
    <row r="37" spans="2:17" x14ac:dyDescent="0.25">
      <c r="B37" s="114" t="s">
        <v>83</v>
      </c>
      <c r="C37" s="193">
        <v>0.92040000000000011</v>
      </c>
      <c r="D37" s="116"/>
      <c r="E37" s="193">
        <v>0</v>
      </c>
      <c r="F37" s="116">
        <f t="shared" si="1"/>
        <v>-1</v>
      </c>
      <c r="G37" s="193">
        <v>0.4869</v>
      </c>
      <c r="H37" s="116" t="str">
        <f t="shared" si="1"/>
        <v>-</v>
      </c>
      <c r="I37" s="193">
        <v>0.92709999999999992</v>
      </c>
      <c r="J37" s="116">
        <f t="shared" si="1"/>
        <v>0.90408708153624961</v>
      </c>
      <c r="K37" s="193">
        <v>0.94920000000000004</v>
      </c>
      <c r="L37" s="116">
        <f t="shared" si="2"/>
        <v>2.3837773702944709E-2</v>
      </c>
      <c r="M37" s="193">
        <v>0.99629999999999996</v>
      </c>
      <c r="N37" s="116">
        <v>4.9620733249051696E-2</v>
      </c>
      <c r="O37" s="116">
        <v>8.2464146023467855E-2</v>
      </c>
    </row>
    <row r="38" spans="2:17" x14ac:dyDescent="0.25">
      <c r="B38" s="114" t="s">
        <v>85</v>
      </c>
      <c r="C38" s="193">
        <v>0.97860000000000003</v>
      </c>
      <c r="D38" s="116"/>
      <c r="E38" s="193">
        <v>0.52979999999999994</v>
      </c>
      <c r="F38" s="116">
        <f t="shared" si="1"/>
        <v>-0.45861434702636428</v>
      </c>
      <c r="G38" s="193">
        <v>0.78590000000000004</v>
      </c>
      <c r="H38" s="116">
        <f t="shared" si="1"/>
        <v>0.48338995847489641</v>
      </c>
      <c r="I38" s="193">
        <v>1.0247999999999999</v>
      </c>
      <c r="J38" s="116">
        <f t="shared" si="1"/>
        <v>0.30398269499936359</v>
      </c>
      <c r="K38" s="193">
        <v>1.0207999999999999</v>
      </c>
      <c r="L38" s="116">
        <f t="shared" si="2"/>
        <v>-3.9032006245121043E-3</v>
      </c>
      <c r="M38" s="193">
        <v>1.0063</v>
      </c>
      <c r="N38" s="116">
        <v>-1.4204545454545414E-2</v>
      </c>
      <c r="O38" s="116">
        <v>2.8305742898017572E-2</v>
      </c>
    </row>
    <row r="39" spans="2:17" x14ac:dyDescent="0.25">
      <c r="B39" s="114" t="s">
        <v>87</v>
      </c>
      <c r="C39" s="193">
        <v>0.94879999999999998</v>
      </c>
      <c r="D39" s="116"/>
      <c r="E39" s="193">
        <v>0.25850000000000001</v>
      </c>
      <c r="F39" s="116">
        <f t="shared" si="1"/>
        <v>-0.7275505902192243</v>
      </c>
      <c r="G39" s="193">
        <v>0.68519999999999992</v>
      </c>
      <c r="H39" s="116">
        <f t="shared" si="1"/>
        <v>1.6506769825918757</v>
      </c>
      <c r="I39" s="193">
        <v>0.81950000000000001</v>
      </c>
      <c r="J39" s="116">
        <f t="shared" si="1"/>
        <v>0.19600116754232366</v>
      </c>
      <c r="K39" s="193">
        <v>0.88959999999999995</v>
      </c>
      <c r="L39" s="116">
        <f t="shared" si="2"/>
        <v>8.5539963392312401E-2</v>
      </c>
      <c r="M39" s="193">
        <v>0.85860000000000003</v>
      </c>
      <c r="N39" s="116">
        <v>-3.484712230215814E-2</v>
      </c>
      <c r="O39" s="116">
        <v>-9.5067453625632292E-2</v>
      </c>
    </row>
    <row r="40" spans="2:17" x14ac:dyDescent="0.25">
      <c r="B40" s="114" t="s">
        <v>89</v>
      </c>
      <c r="C40" s="193">
        <v>0.90969999999999995</v>
      </c>
      <c r="D40" s="116"/>
      <c r="E40" s="193">
        <v>0.28689999999999999</v>
      </c>
      <c r="F40" s="116">
        <f t="shared" si="1"/>
        <v>-0.68462130372650321</v>
      </c>
      <c r="G40" s="193">
        <v>0.79390000000000005</v>
      </c>
      <c r="H40" s="116">
        <f t="shared" si="1"/>
        <v>1.7671662600209137</v>
      </c>
      <c r="I40" s="193">
        <v>0.8881</v>
      </c>
      <c r="J40" s="116">
        <f t="shared" si="1"/>
        <v>0.11865474241088281</v>
      </c>
      <c r="K40" s="193">
        <v>0.97180000000000011</v>
      </c>
      <c r="L40" s="116">
        <f t="shared" si="2"/>
        <v>9.424614345231408E-2</v>
      </c>
      <c r="M40" s="193"/>
      <c r="N40" s="116" t="s">
        <v>236</v>
      </c>
      <c r="O40" s="116" t="s">
        <v>236</v>
      </c>
    </row>
    <row r="41" spans="2:17" x14ac:dyDescent="0.25">
      <c r="B41" s="114" t="s">
        <v>91</v>
      </c>
      <c r="C41" s="193">
        <v>0.78599999999999992</v>
      </c>
      <c r="D41" s="116"/>
      <c r="E41" s="193">
        <v>0.38200000000000001</v>
      </c>
      <c r="F41" s="116">
        <f t="shared" si="1"/>
        <v>-0.51399491094147576</v>
      </c>
      <c r="G41" s="193">
        <v>0.8012999999999999</v>
      </c>
      <c r="H41" s="116">
        <f t="shared" si="1"/>
        <v>1.0976439790575911</v>
      </c>
      <c r="I41" s="193">
        <v>0.87360000000000004</v>
      </c>
      <c r="J41" s="116">
        <f t="shared" si="1"/>
        <v>9.0228378884313232E-2</v>
      </c>
      <c r="K41" s="193">
        <v>0.95010000000000006</v>
      </c>
      <c r="L41" s="116">
        <f t="shared" si="2"/>
        <v>8.7568681318681341E-2</v>
      </c>
      <c r="M41" s="193"/>
      <c r="N41" s="116" t="s">
        <v>236</v>
      </c>
      <c r="O41" s="116" t="s">
        <v>236</v>
      </c>
    </row>
    <row r="42" spans="2:17" x14ac:dyDescent="0.25">
      <c r="B42" s="114" t="s">
        <v>93</v>
      </c>
      <c r="C42" s="193">
        <v>0.79469999999999996</v>
      </c>
      <c r="D42" s="116"/>
      <c r="E42" s="193">
        <v>0.39159999999999995</v>
      </c>
      <c r="F42" s="116">
        <f t="shared" si="1"/>
        <v>-0.50723543475525368</v>
      </c>
      <c r="G42" s="193">
        <v>0.66610000000000003</v>
      </c>
      <c r="H42" s="116">
        <f t="shared" si="1"/>
        <v>0.70097037793667027</v>
      </c>
      <c r="I42" s="193">
        <v>0.86670000000000003</v>
      </c>
      <c r="J42" s="116">
        <f t="shared" si="1"/>
        <v>0.30115598258519749</v>
      </c>
      <c r="K42" s="193">
        <v>0.87</v>
      </c>
      <c r="L42" s="116">
        <f t="shared" si="2"/>
        <v>3.8075458636206427E-3</v>
      </c>
      <c r="M42" s="193"/>
      <c r="N42" s="116" t="s">
        <v>236</v>
      </c>
      <c r="O42" s="116" t="s">
        <v>236</v>
      </c>
    </row>
    <row r="43" spans="2:17" ht="15.75" x14ac:dyDescent="0.25">
      <c r="B43" s="117" t="s">
        <v>30</v>
      </c>
      <c r="C43" s="195">
        <v>0.85041836356904854</v>
      </c>
      <c r="D43" s="119"/>
      <c r="E43" s="195">
        <v>0.52310000000000001</v>
      </c>
      <c r="F43" s="119">
        <v>-0.38489098729636306</v>
      </c>
      <c r="G43" s="195">
        <v>0.61734478770601819</v>
      </c>
      <c r="H43" s="119">
        <v>0.18016591035369567</v>
      </c>
      <c r="I43" s="195">
        <v>0.84878834356712252</v>
      </c>
      <c r="J43" s="119">
        <v>0.3749016116603523</v>
      </c>
      <c r="K43" s="195">
        <v>0.9159504223366709</v>
      </c>
      <c r="L43" s="119">
        <v>7.9127004133082934E-2</v>
      </c>
      <c r="M43" s="195"/>
      <c r="N43" s="119" t="s">
        <v>236</v>
      </c>
      <c r="O43" s="119" t="s">
        <v>236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273</v>
      </c>
      <c r="O52" s="112" t="s">
        <v>274</v>
      </c>
    </row>
    <row r="53" spans="2:17" x14ac:dyDescent="0.25">
      <c r="B53" s="114" t="s">
        <v>71</v>
      </c>
      <c r="C53" s="193">
        <v>0.9637</v>
      </c>
      <c r="D53" s="116"/>
      <c r="E53" s="193">
        <v>0</v>
      </c>
      <c r="F53" s="116">
        <f t="shared" ref="F53:J64" si="3">IFERROR(E53/C53-1,"-")</f>
        <v>-1</v>
      </c>
      <c r="G53" s="193">
        <v>0</v>
      </c>
      <c r="H53" s="116" t="str">
        <f t="shared" si="3"/>
        <v>-</v>
      </c>
      <c r="I53" s="193">
        <v>0.63919999999999999</v>
      </c>
      <c r="J53" s="116" t="str">
        <f t="shared" si="3"/>
        <v>-</v>
      </c>
      <c r="K53" s="193">
        <v>0.98719999999999997</v>
      </c>
      <c r="L53" s="116">
        <f t="shared" ref="L53:L64" si="4">IFERROR(K53/I53-1,"-")</f>
        <v>0.54443053817271592</v>
      </c>
      <c r="M53" s="193">
        <v>0.99319999999999997</v>
      </c>
      <c r="N53" s="116">
        <v>6.0777957860616016E-3</v>
      </c>
      <c r="O53" s="116">
        <v>3.0611186053751238E-2</v>
      </c>
    </row>
    <row r="54" spans="2:17" x14ac:dyDescent="0.25">
      <c r="B54" s="114" t="s">
        <v>73</v>
      </c>
      <c r="C54" s="193">
        <v>0.96040000000000003</v>
      </c>
      <c r="D54" s="116"/>
      <c r="E54" s="193">
        <v>0</v>
      </c>
      <c r="F54" s="116">
        <f t="shared" si="3"/>
        <v>-1</v>
      </c>
      <c r="G54" s="193">
        <v>0</v>
      </c>
      <c r="H54" s="116" t="str">
        <f t="shared" si="3"/>
        <v>-</v>
      </c>
      <c r="I54" s="193">
        <v>0.87879999999999991</v>
      </c>
      <c r="J54" s="116" t="str">
        <f t="shared" si="3"/>
        <v>-</v>
      </c>
      <c r="K54" s="193">
        <v>1.0593000000000001</v>
      </c>
      <c r="L54" s="116">
        <f t="shared" si="4"/>
        <v>0.20539371870732848</v>
      </c>
      <c r="M54" s="193">
        <v>1.1003000000000001</v>
      </c>
      <c r="N54" s="116">
        <v>3.8704805059945224E-2</v>
      </c>
      <c r="O54" s="116">
        <v>0.14566847147022077</v>
      </c>
    </row>
    <row r="55" spans="2:17" x14ac:dyDescent="0.25">
      <c r="B55" s="114" t="s">
        <v>75</v>
      </c>
      <c r="C55" s="193">
        <v>0.9294</v>
      </c>
      <c r="D55" s="116"/>
      <c r="E55" s="193">
        <v>0</v>
      </c>
      <c r="F55" s="116">
        <f t="shared" si="3"/>
        <v>-1</v>
      </c>
      <c r="G55" s="193">
        <v>0</v>
      </c>
      <c r="H55" s="116" t="str">
        <f t="shared" si="3"/>
        <v>-</v>
      </c>
      <c r="I55" s="193">
        <v>0.81900000000000006</v>
      </c>
      <c r="J55" s="116" t="str">
        <f t="shared" si="3"/>
        <v>-</v>
      </c>
      <c r="K55" s="193">
        <v>0.84499999999999997</v>
      </c>
      <c r="L55" s="116">
        <f t="shared" si="4"/>
        <v>3.1746031746031633E-2</v>
      </c>
      <c r="M55" s="193">
        <v>1.0183</v>
      </c>
      <c r="N55" s="116">
        <v>0.20508875739644972</v>
      </c>
      <c r="O55" s="116">
        <v>9.5653109533031966E-2</v>
      </c>
    </row>
    <row r="56" spans="2:17" x14ac:dyDescent="0.25">
      <c r="B56" s="114" t="s">
        <v>77</v>
      </c>
      <c r="C56" s="193">
        <v>0.9274</v>
      </c>
      <c r="D56" s="116"/>
      <c r="E56" s="193">
        <v>0</v>
      </c>
      <c r="F56" s="116">
        <f t="shared" si="3"/>
        <v>-1</v>
      </c>
      <c r="G56" s="193">
        <v>0</v>
      </c>
      <c r="H56" s="116" t="str">
        <f t="shared" si="3"/>
        <v>-</v>
      </c>
      <c r="I56" s="193">
        <v>0.94669999999999999</v>
      </c>
      <c r="J56" s="116" t="str">
        <f t="shared" si="3"/>
        <v>-</v>
      </c>
      <c r="K56" s="193">
        <v>0.95319999999999994</v>
      </c>
      <c r="L56" s="116">
        <f t="shared" si="4"/>
        <v>6.8659554241048415E-3</v>
      </c>
      <c r="M56" s="193">
        <v>0.96579999999999999</v>
      </c>
      <c r="N56" s="116">
        <v>1.3218631976500195E-2</v>
      </c>
      <c r="O56" s="116">
        <v>4.1406081518222893E-2</v>
      </c>
    </row>
    <row r="57" spans="2:17" x14ac:dyDescent="0.25">
      <c r="B57" s="114" t="s">
        <v>79</v>
      </c>
      <c r="C57" s="193">
        <v>0.83099999999999996</v>
      </c>
      <c r="D57" s="116"/>
      <c r="E57" s="193">
        <v>0</v>
      </c>
      <c r="F57" s="116">
        <f t="shared" si="3"/>
        <v>-1</v>
      </c>
      <c r="G57" s="193">
        <v>0</v>
      </c>
      <c r="H57" s="116" t="str">
        <f t="shared" si="3"/>
        <v>-</v>
      </c>
      <c r="I57" s="193">
        <v>0.74309999999999998</v>
      </c>
      <c r="J57" s="116" t="str">
        <f t="shared" si="3"/>
        <v>-</v>
      </c>
      <c r="K57" s="193">
        <v>0.89180000000000004</v>
      </c>
      <c r="L57" s="116">
        <f t="shared" si="4"/>
        <v>0.2001076571120981</v>
      </c>
      <c r="M57" s="193">
        <v>0.94340000000000002</v>
      </c>
      <c r="N57" s="116">
        <v>5.786050684009858E-2</v>
      </c>
      <c r="O57" s="116">
        <v>0.13525872442839959</v>
      </c>
    </row>
    <row r="58" spans="2:17" x14ac:dyDescent="0.25">
      <c r="B58" s="114" t="s">
        <v>81</v>
      </c>
      <c r="C58" s="193">
        <v>0.81469999999999998</v>
      </c>
      <c r="D58" s="116"/>
      <c r="E58" s="193">
        <v>0</v>
      </c>
      <c r="F58" s="116">
        <f t="shared" si="3"/>
        <v>-1</v>
      </c>
      <c r="G58" s="193">
        <v>0</v>
      </c>
      <c r="H58" s="116" t="str">
        <f t="shared" si="3"/>
        <v>-</v>
      </c>
      <c r="I58" s="193">
        <v>0.79879999999999995</v>
      </c>
      <c r="J58" s="116" t="str">
        <f t="shared" si="3"/>
        <v>-</v>
      </c>
      <c r="K58" s="193">
        <v>0.95090000000000008</v>
      </c>
      <c r="L58" s="116">
        <f t="shared" si="4"/>
        <v>0.19041061592388608</v>
      </c>
      <c r="M58" s="193">
        <v>0.95669999999999999</v>
      </c>
      <c r="N58" s="116">
        <v>6.0994846987063589E-3</v>
      </c>
      <c r="O58" s="116">
        <v>0.17429728734503502</v>
      </c>
    </row>
    <row r="59" spans="2:17" x14ac:dyDescent="0.25">
      <c r="B59" s="114" t="s">
        <v>83</v>
      </c>
      <c r="C59" s="193">
        <v>0.94430000000000003</v>
      </c>
      <c r="D59" s="116"/>
      <c r="E59" s="193">
        <v>0</v>
      </c>
      <c r="F59" s="116">
        <f t="shared" si="3"/>
        <v>-1</v>
      </c>
      <c r="G59" s="193">
        <v>0</v>
      </c>
      <c r="H59" s="116" t="str">
        <f t="shared" si="3"/>
        <v>-</v>
      </c>
      <c r="I59" s="193">
        <v>0.93409999999999993</v>
      </c>
      <c r="J59" s="116" t="str">
        <f t="shared" si="3"/>
        <v>-</v>
      </c>
      <c r="K59" s="193">
        <v>0.96950000000000003</v>
      </c>
      <c r="L59" s="116">
        <f t="shared" si="4"/>
        <v>3.7897441387431785E-2</v>
      </c>
      <c r="M59" s="193">
        <v>1.0078</v>
      </c>
      <c r="N59" s="116">
        <v>3.9504899432697194E-2</v>
      </c>
      <c r="O59" s="116">
        <v>6.7245578735571243E-2</v>
      </c>
    </row>
    <row r="60" spans="2:17" x14ac:dyDescent="0.25">
      <c r="B60" s="114" t="s">
        <v>85</v>
      </c>
      <c r="C60" s="193">
        <v>1.0129999999999999</v>
      </c>
      <c r="D60" s="116"/>
      <c r="E60" s="193">
        <v>0</v>
      </c>
      <c r="F60" s="116">
        <f t="shared" si="3"/>
        <v>-1</v>
      </c>
      <c r="G60" s="193">
        <v>0</v>
      </c>
      <c r="H60" s="116" t="str">
        <f t="shared" si="3"/>
        <v>-</v>
      </c>
      <c r="I60" s="193">
        <v>1.0628</v>
      </c>
      <c r="J60" s="116" t="str">
        <f t="shared" si="3"/>
        <v>-</v>
      </c>
      <c r="K60" s="193">
        <v>1.0537000000000001</v>
      </c>
      <c r="L60" s="116">
        <f t="shared" si="4"/>
        <v>-8.5622882950695534E-3</v>
      </c>
      <c r="M60" s="193">
        <v>1.0227999999999999</v>
      </c>
      <c r="N60" s="116">
        <v>-2.9325234886590223E-2</v>
      </c>
      <c r="O60" s="116">
        <v>9.6742349457059618E-3</v>
      </c>
    </row>
    <row r="61" spans="2:17" x14ac:dyDescent="0.25">
      <c r="B61" s="114" t="s">
        <v>87</v>
      </c>
      <c r="C61" s="193">
        <v>0.96090000000000009</v>
      </c>
      <c r="D61" s="116"/>
      <c r="E61" s="193">
        <v>0</v>
      </c>
      <c r="F61" s="116">
        <f t="shared" si="3"/>
        <v>-1</v>
      </c>
      <c r="G61" s="193">
        <v>0</v>
      </c>
      <c r="H61" s="116" t="str">
        <f t="shared" si="3"/>
        <v>-</v>
      </c>
      <c r="I61" s="193">
        <v>0.8284999999999999</v>
      </c>
      <c r="J61" s="116" t="str">
        <f t="shared" si="3"/>
        <v>-</v>
      </c>
      <c r="K61" s="193">
        <v>0.89219999999999999</v>
      </c>
      <c r="L61" s="116">
        <f t="shared" si="4"/>
        <v>7.6885938442969426E-2</v>
      </c>
      <c r="M61" s="193">
        <v>0.87370000000000003</v>
      </c>
      <c r="N61" s="116">
        <v>-2.0735261152208029E-2</v>
      </c>
      <c r="O61" s="116">
        <v>-9.0748256842543507E-2</v>
      </c>
    </row>
    <row r="62" spans="2:17" x14ac:dyDescent="0.25">
      <c r="B62" s="114" t="s">
        <v>89</v>
      </c>
      <c r="C62" s="193">
        <v>0.93049999999999999</v>
      </c>
      <c r="D62" s="116"/>
      <c r="E62" s="193">
        <v>0</v>
      </c>
      <c r="F62" s="116">
        <f t="shared" si="3"/>
        <v>-1</v>
      </c>
      <c r="G62" s="193">
        <v>0</v>
      </c>
      <c r="H62" s="116" t="str">
        <f t="shared" si="3"/>
        <v>-</v>
      </c>
      <c r="I62" s="193">
        <v>0.91280000000000006</v>
      </c>
      <c r="J62" s="116" t="str">
        <f t="shared" si="3"/>
        <v>-</v>
      </c>
      <c r="K62" s="193">
        <v>1.0177</v>
      </c>
      <c r="L62" s="116">
        <f t="shared" si="4"/>
        <v>0.11492112182296221</v>
      </c>
      <c r="M62" s="193"/>
      <c r="N62" s="116" t="s">
        <v>236</v>
      </c>
      <c r="O62" s="116" t="s">
        <v>236</v>
      </c>
    </row>
    <row r="63" spans="2:17" x14ac:dyDescent="0.25">
      <c r="B63" s="114" t="s">
        <v>91</v>
      </c>
      <c r="C63" s="193">
        <v>0.77079999999999993</v>
      </c>
      <c r="D63" s="116"/>
      <c r="E63" s="193">
        <v>0</v>
      </c>
      <c r="F63" s="116">
        <f t="shared" si="3"/>
        <v>-1</v>
      </c>
      <c r="G63" s="193">
        <v>0</v>
      </c>
      <c r="H63" s="116" t="str">
        <f t="shared" si="3"/>
        <v>-</v>
      </c>
      <c r="I63" s="193">
        <v>0.89829999999999999</v>
      </c>
      <c r="J63" s="116" t="str">
        <f t="shared" si="3"/>
        <v>-</v>
      </c>
      <c r="K63" s="193">
        <v>0.9998999999999999</v>
      </c>
      <c r="L63" s="116">
        <f t="shared" si="4"/>
        <v>0.11310252699543577</v>
      </c>
      <c r="M63" s="193"/>
      <c r="N63" s="116" t="s">
        <v>236</v>
      </c>
      <c r="O63" s="116" t="s">
        <v>236</v>
      </c>
    </row>
    <row r="64" spans="2:17" x14ac:dyDescent="0.25">
      <c r="B64" s="114" t="s">
        <v>93</v>
      </c>
      <c r="C64" s="193">
        <v>0.78900000000000003</v>
      </c>
      <c r="D64" s="116"/>
      <c r="E64" s="193">
        <v>0</v>
      </c>
      <c r="F64" s="116">
        <f t="shared" si="3"/>
        <v>-1</v>
      </c>
      <c r="G64" s="193">
        <v>0</v>
      </c>
      <c r="H64" s="116" t="str">
        <f t="shared" si="3"/>
        <v>-</v>
      </c>
      <c r="I64" s="193">
        <v>0.88780000000000003</v>
      </c>
      <c r="J64" s="116" t="str">
        <f t="shared" si="3"/>
        <v>-</v>
      </c>
      <c r="K64" s="193">
        <v>0.90180000000000005</v>
      </c>
      <c r="L64" s="116">
        <f t="shared" si="4"/>
        <v>1.5769317413832029E-2</v>
      </c>
      <c r="M64" s="193"/>
      <c r="N64" s="116" t="s">
        <v>236</v>
      </c>
      <c r="O64" s="116" t="s">
        <v>236</v>
      </c>
    </row>
    <row r="65" spans="2:17" ht="15.75" x14ac:dyDescent="0.25">
      <c r="B65" s="117" t="s">
        <v>30</v>
      </c>
      <c r="C65" s="195">
        <v>0.90283418535920901</v>
      </c>
      <c r="D65" s="119"/>
      <c r="E65" s="195">
        <v>0</v>
      </c>
      <c r="F65" s="119">
        <v>-1</v>
      </c>
      <c r="G65" s="195">
        <v>0.62480000000000002</v>
      </c>
      <c r="H65" s="119" t="s">
        <v>236</v>
      </c>
      <c r="I65" s="195">
        <v>0.86230572081972345</v>
      </c>
      <c r="J65" s="119">
        <v>0.38013079516601067</v>
      </c>
      <c r="K65" s="195">
        <v>0.95995106478564085</v>
      </c>
      <c r="L65" s="119">
        <v>0.11323749988935927</v>
      </c>
      <c r="M65" s="200"/>
      <c r="N65" s="199" t="s">
        <v>236</v>
      </c>
      <c r="O65" s="199" t="s">
        <v>236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70" t="s">
        <v>312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273</v>
      </c>
      <c r="O74" s="112" t="s">
        <v>274</v>
      </c>
    </row>
    <row r="75" spans="2:17" x14ac:dyDescent="0.25">
      <c r="B75" s="114" t="s">
        <v>71</v>
      </c>
      <c r="C75" s="193">
        <v>0.44049999999999995</v>
      </c>
      <c r="D75" s="116"/>
      <c r="E75" s="193">
        <v>0</v>
      </c>
      <c r="F75" s="116">
        <f t="shared" ref="F75:J86" si="5">IFERROR(E75/C75-1,"-")</f>
        <v>-1</v>
      </c>
      <c r="G75" s="193">
        <v>0</v>
      </c>
      <c r="H75" s="116" t="str">
        <f t="shared" si="5"/>
        <v>-</v>
      </c>
      <c r="I75" s="193">
        <v>0.53200000000000003</v>
      </c>
      <c r="J75" s="116" t="str">
        <f t="shared" si="5"/>
        <v>-</v>
      </c>
      <c r="K75" s="193">
        <v>0.65390000000000004</v>
      </c>
      <c r="L75" s="116">
        <f t="shared" ref="L75:L86" si="6">IFERROR(K75/I75-1,"-")</f>
        <v>0.22913533834586475</v>
      </c>
      <c r="M75" s="193">
        <v>0.86799999999999999</v>
      </c>
      <c r="N75" s="116">
        <v>0.32742009481572087</v>
      </c>
      <c r="O75" s="116">
        <v>0.97048808172531231</v>
      </c>
    </row>
    <row r="76" spans="2:17" x14ac:dyDescent="0.25">
      <c r="B76" s="114" t="s">
        <v>73</v>
      </c>
      <c r="C76" s="193">
        <v>0.37810000000000005</v>
      </c>
      <c r="D76" s="116"/>
      <c r="E76" s="193">
        <v>0</v>
      </c>
      <c r="F76" s="116">
        <f t="shared" si="5"/>
        <v>-1</v>
      </c>
      <c r="G76" s="193">
        <v>0</v>
      </c>
      <c r="H76" s="116" t="str">
        <f t="shared" si="5"/>
        <v>-</v>
      </c>
      <c r="I76" s="193">
        <v>0.80279999999999996</v>
      </c>
      <c r="J76" s="116" t="str">
        <f t="shared" si="5"/>
        <v>-</v>
      </c>
      <c r="K76" s="193">
        <v>0.62309999999999999</v>
      </c>
      <c r="L76" s="116">
        <f t="shared" si="6"/>
        <v>-0.22384155455904331</v>
      </c>
      <c r="M76" s="193">
        <v>0.94669999999999999</v>
      </c>
      <c r="N76" s="116">
        <v>0.51933878992136084</v>
      </c>
      <c r="O76" s="116">
        <v>1.5038349642951596</v>
      </c>
    </row>
    <row r="77" spans="2:17" x14ac:dyDescent="0.25">
      <c r="B77" s="114" t="s">
        <v>75</v>
      </c>
      <c r="C77" s="193">
        <v>0.44890000000000002</v>
      </c>
      <c r="D77" s="116"/>
      <c r="E77" s="193">
        <v>0</v>
      </c>
      <c r="F77" s="116">
        <f t="shared" si="5"/>
        <v>-1</v>
      </c>
      <c r="G77" s="193">
        <v>0</v>
      </c>
      <c r="H77" s="116" t="str">
        <f t="shared" si="5"/>
        <v>-</v>
      </c>
      <c r="I77" s="193">
        <v>0.83989999999999998</v>
      </c>
      <c r="J77" s="116" t="str">
        <f t="shared" si="5"/>
        <v>-</v>
      </c>
      <c r="K77" s="193">
        <v>0.61819999999999997</v>
      </c>
      <c r="L77" s="116">
        <f t="shared" si="6"/>
        <v>-0.26395999523752833</v>
      </c>
      <c r="M77" s="193">
        <v>0.88969999999999994</v>
      </c>
      <c r="N77" s="116">
        <v>0.43917825946295697</v>
      </c>
      <c r="O77" s="116">
        <v>0.98195589218088641</v>
      </c>
    </row>
    <row r="78" spans="2:17" x14ac:dyDescent="0.25">
      <c r="B78" s="114" t="s">
        <v>77</v>
      </c>
      <c r="C78" s="193">
        <v>0.47</v>
      </c>
      <c r="D78" s="116"/>
      <c r="E78" s="193">
        <v>0</v>
      </c>
      <c r="F78" s="116">
        <f t="shared" si="5"/>
        <v>-1</v>
      </c>
      <c r="G78" s="193">
        <v>0</v>
      </c>
      <c r="H78" s="116" t="str">
        <f t="shared" si="5"/>
        <v>-</v>
      </c>
      <c r="I78" s="193">
        <v>0.7802</v>
      </c>
      <c r="J78" s="116" t="str">
        <f t="shared" si="5"/>
        <v>-</v>
      </c>
      <c r="K78" s="193">
        <v>0.6762999999999999</v>
      </c>
      <c r="L78" s="116">
        <f t="shared" si="6"/>
        <v>-0.13317098179953868</v>
      </c>
      <c r="M78" s="193">
        <v>0.754</v>
      </c>
      <c r="N78" s="116">
        <v>0.11488984178618966</v>
      </c>
      <c r="O78" s="116">
        <v>0.60425531914893638</v>
      </c>
    </row>
    <row r="79" spans="2:17" x14ac:dyDescent="0.25">
      <c r="B79" s="114" t="s">
        <v>79</v>
      </c>
      <c r="C79" s="193">
        <v>0.51700000000000002</v>
      </c>
      <c r="D79" s="116"/>
      <c r="E79" s="193">
        <v>0</v>
      </c>
      <c r="F79" s="116">
        <f t="shared" si="5"/>
        <v>-1</v>
      </c>
      <c r="G79" s="193">
        <v>0</v>
      </c>
      <c r="H79" s="116" t="str">
        <f t="shared" si="5"/>
        <v>-</v>
      </c>
      <c r="I79" s="193">
        <v>0.82669999999999999</v>
      </c>
      <c r="J79" s="116" t="str">
        <f t="shared" si="5"/>
        <v>-</v>
      </c>
      <c r="K79" s="193">
        <v>0.8075</v>
      </c>
      <c r="L79" s="116">
        <f t="shared" si="6"/>
        <v>-2.3224869964920791E-2</v>
      </c>
      <c r="M79" s="193">
        <v>0.93720000000000003</v>
      </c>
      <c r="N79" s="116">
        <v>0.16061919504643973</v>
      </c>
      <c r="O79" s="116">
        <v>0.81276595744680846</v>
      </c>
    </row>
    <row r="80" spans="2:17" x14ac:dyDescent="0.25">
      <c r="B80" s="114" t="s">
        <v>81</v>
      </c>
      <c r="C80" s="193">
        <v>0.81279999999999997</v>
      </c>
      <c r="D80" s="116"/>
      <c r="E80" s="193">
        <v>0</v>
      </c>
      <c r="F80" s="116">
        <f t="shared" si="5"/>
        <v>-1</v>
      </c>
      <c r="G80" s="193">
        <v>0</v>
      </c>
      <c r="H80" s="116" t="str">
        <f t="shared" si="5"/>
        <v>-</v>
      </c>
      <c r="I80" s="193">
        <v>0.87409999999999999</v>
      </c>
      <c r="J80" s="116" t="str">
        <f t="shared" si="5"/>
        <v>-</v>
      </c>
      <c r="K80" s="193">
        <v>0.77829999999999999</v>
      </c>
      <c r="L80" s="116">
        <f t="shared" si="6"/>
        <v>-0.10959844411394581</v>
      </c>
      <c r="M80" s="193">
        <v>0.98010000000000008</v>
      </c>
      <c r="N80" s="116">
        <v>0.25928305280740083</v>
      </c>
      <c r="O80" s="116">
        <v>0.20583169291338588</v>
      </c>
    </row>
    <row r="81" spans="2:17" x14ac:dyDescent="0.25">
      <c r="B81" s="114" t="s">
        <v>83</v>
      </c>
      <c r="C81" s="193">
        <v>0.84430000000000005</v>
      </c>
      <c r="D81" s="116"/>
      <c r="E81" s="193">
        <v>0</v>
      </c>
      <c r="F81" s="116">
        <f t="shared" si="5"/>
        <v>-1</v>
      </c>
      <c r="G81" s="193">
        <v>0</v>
      </c>
      <c r="H81" s="116" t="str">
        <f t="shared" si="5"/>
        <v>-</v>
      </c>
      <c r="I81" s="193">
        <v>0.90269999999999995</v>
      </c>
      <c r="J81" s="116" t="str">
        <f t="shared" si="5"/>
        <v>-</v>
      </c>
      <c r="K81" s="193">
        <v>0.87879999999999991</v>
      </c>
      <c r="L81" s="116">
        <f t="shared" si="6"/>
        <v>-2.647612717403347E-2</v>
      </c>
      <c r="M81" s="193">
        <v>0.95640000000000003</v>
      </c>
      <c r="N81" s="116">
        <v>8.8302230314064811E-2</v>
      </c>
      <c r="O81" s="116">
        <v>0.13277271112163924</v>
      </c>
    </row>
    <row r="82" spans="2:17" x14ac:dyDescent="0.25">
      <c r="B82" s="114" t="s">
        <v>85</v>
      </c>
      <c r="C82" s="193">
        <v>0.86919999999999997</v>
      </c>
      <c r="D82" s="116"/>
      <c r="E82" s="193">
        <v>0</v>
      </c>
      <c r="F82" s="116">
        <f t="shared" si="5"/>
        <v>-1</v>
      </c>
      <c r="G82" s="193">
        <v>0</v>
      </c>
      <c r="H82" s="116" t="str">
        <f t="shared" si="5"/>
        <v>-</v>
      </c>
      <c r="I82" s="193">
        <v>0.89249999999999996</v>
      </c>
      <c r="J82" s="116" t="str">
        <f t="shared" si="5"/>
        <v>-</v>
      </c>
      <c r="K82" s="193">
        <v>0.90639999999999998</v>
      </c>
      <c r="L82" s="116">
        <f t="shared" si="6"/>
        <v>1.5574229691876829E-2</v>
      </c>
      <c r="M82" s="193">
        <v>0.94879999999999998</v>
      </c>
      <c r="N82" s="116">
        <v>4.6778464254192409E-2</v>
      </c>
      <c r="O82" s="116">
        <v>9.1578462954440942E-2</v>
      </c>
    </row>
    <row r="83" spans="2:17" x14ac:dyDescent="0.25">
      <c r="B83" s="114" t="s">
        <v>87</v>
      </c>
      <c r="C83" s="193">
        <v>0.91010000000000002</v>
      </c>
      <c r="D83" s="116"/>
      <c r="E83" s="193">
        <v>0</v>
      </c>
      <c r="F83" s="116">
        <f t="shared" si="5"/>
        <v>-1</v>
      </c>
      <c r="G83" s="193">
        <v>0</v>
      </c>
      <c r="H83" s="116" t="str">
        <f t="shared" si="5"/>
        <v>-</v>
      </c>
      <c r="I83" s="193">
        <v>0.7881999999999999</v>
      </c>
      <c r="J83" s="116" t="str">
        <f t="shared" si="5"/>
        <v>-</v>
      </c>
      <c r="K83" s="193">
        <v>0.88049999999999995</v>
      </c>
      <c r="L83" s="116">
        <f t="shared" si="6"/>
        <v>0.11710225831007359</v>
      </c>
      <c r="M83" s="193">
        <v>0.80590000000000006</v>
      </c>
      <c r="N83" s="116">
        <v>-8.4724588302100945E-2</v>
      </c>
      <c r="O83" s="116">
        <v>-0.11449291286671792</v>
      </c>
    </row>
    <row r="84" spans="2:17" x14ac:dyDescent="0.25">
      <c r="B84" s="114" t="s">
        <v>89</v>
      </c>
      <c r="C84" s="193">
        <v>0.84360000000000002</v>
      </c>
      <c r="D84" s="116"/>
      <c r="E84" s="193">
        <v>0</v>
      </c>
      <c r="F84" s="116">
        <f t="shared" si="5"/>
        <v>-1</v>
      </c>
      <c r="G84" s="193">
        <v>0</v>
      </c>
      <c r="H84" s="116" t="str">
        <f t="shared" si="5"/>
        <v>-</v>
      </c>
      <c r="I84" s="193">
        <v>0.80189999999999995</v>
      </c>
      <c r="J84" s="116" t="str">
        <f t="shared" si="5"/>
        <v>-</v>
      </c>
      <c r="K84" s="193">
        <v>0.81169999999999998</v>
      </c>
      <c r="L84" s="116">
        <f t="shared" si="6"/>
        <v>1.2220975183938165E-2</v>
      </c>
      <c r="M84" s="193"/>
      <c r="N84" s="116" t="s">
        <v>236</v>
      </c>
      <c r="O84" s="116" t="s">
        <v>236</v>
      </c>
    </row>
    <row r="85" spans="2:17" x14ac:dyDescent="0.25">
      <c r="B85" s="114" t="s">
        <v>91</v>
      </c>
      <c r="C85" s="193">
        <v>0.83430000000000004</v>
      </c>
      <c r="D85" s="116"/>
      <c r="E85" s="193">
        <v>0</v>
      </c>
      <c r="F85" s="116">
        <f t="shared" si="5"/>
        <v>-1</v>
      </c>
      <c r="G85" s="193">
        <v>0</v>
      </c>
      <c r="H85" s="116" t="str">
        <f t="shared" si="5"/>
        <v>-</v>
      </c>
      <c r="I85" s="193">
        <v>0.78749999999999998</v>
      </c>
      <c r="J85" s="116" t="str">
        <f t="shared" si="5"/>
        <v>-</v>
      </c>
      <c r="K85" s="193">
        <v>0.77670000000000006</v>
      </c>
      <c r="L85" s="116">
        <f t="shared" si="6"/>
        <v>-1.3714285714285568E-2</v>
      </c>
      <c r="M85" s="193"/>
      <c r="N85" s="116" t="s">
        <v>236</v>
      </c>
      <c r="O85" s="116" t="s">
        <v>236</v>
      </c>
    </row>
    <row r="86" spans="2:17" x14ac:dyDescent="0.25">
      <c r="B86" s="114" t="s">
        <v>93</v>
      </c>
      <c r="C86" s="193">
        <v>0.81299999999999994</v>
      </c>
      <c r="D86" s="116"/>
      <c r="E86" s="193">
        <v>0</v>
      </c>
      <c r="F86" s="116">
        <f t="shared" si="5"/>
        <v>-1</v>
      </c>
      <c r="G86" s="193">
        <v>0</v>
      </c>
      <c r="H86" s="116" t="str">
        <f t="shared" si="5"/>
        <v>-</v>
      </c>
      <c r="I86" s="193">
        <v>0.79339999999999999</v>
      </c>
      <c r="J86" s="116" t="str">
        <f t="shared" si="5"/>
        <v>-</v>
      </c>
      <c r="K86" s="193">
        <v>0.7591</v>
      </c>
      <c r="L86" s="116">
        <f t="shared" si="6"/>
        <v>-4.3231661204940708E-2</v>
      </c>
      <c r="M86" s="193"/>
      <c r="N86" s="116" t="s">
        <v>236</v>
      </c>
      <c r="O86" s="116" t="s">
        <v>236</v>
      </c>
    </row>
    <row r="87" spans="2:17" ht="15.75" x14ac:dyDescent="0.25">
      <c r="B87" s="117" t="s">
        <v>30</v>
      </c>
      <c r="C87" s="195">
        <v>0.68181666666666674</v>
      </c>
      <c r="D87" s="119"/>
      <c r="E87" s="195">
        <v>0</v>
      </c>
      <c r="F87" s="119">
        <v>-1</v>
      </c>
      <c r="G87" s="195">
        <v>0.59250000000000003</v>
      </c>
      <c r="H87" s="119" t="s">
        <v>236</v>
      </c>
      <c r="I87" s="195">
        <v>0.80182500000000001</v>
      </c>
      <c r="J87" s="119">
        <v>0.35329113924050626</v>
      </c>
      <c r="K87" s="195">
        <v>0.76420833333333338</v>
      </c>
      <c r="L87" s="119">
        <v>-4.691381120152982E-2</v>
      </c>
      <c r="M87" s="198">
        <v>0.89853333333333341</v>
      </c>
      <c r="N87" s="199">
        <v>0.18327123917945753</v>
      </c>
      <c r="O87" s="199">
        <v>0.41717556643379505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93">
        <v>0.53839999999999999</v>
      </c>
      <c r="D97" s="116"/>
      <c r="E97" s="193">
        <v>0.56869999999999998</v>
      </c>
      <c r="F97" s="116">
        <f t="shared" ref="F97:J108" si="7">IFERROR(E97/C97-1,"-")</f>
        <v>5.6277860326894524E-2</v>
      </c>
      <c r="G97" s="193">
        <v>6.0400000000000002E-2</v>
      </c>
      <c r="H97" s="116">
        <f t="shared" si="7"/>
        <v>-0.89379286091084931</v>
      </c>
      <c r="I97" s="193">
        <v>0.47100000000000003</v>
      </c>
      <c r="J97" s="116">
        <f t="shared" si="7"/>
        <v>6.798013245033113</v>
      </c>
      <c r="K97" s="193">
        <v>0.5706</v>
      </c>
      <c r="L97" s="116">
        <f t="shared" ref="L97:L108" si="8">IFERROR(K97/I97-1,"-")</f>
        <v>0.2114649681528662</v>
      </c>
      <c r="M97" s="193">
        <v>0.60470000000000002</v>
      </c>
      <c r="N97" s="116">
        <v>5.9761654398878372E-2</v>
      </c>
      <c r="O97" s="116">
        <v>0.12314264487369986</v>
      </c>
    </row>
    <row r="98" spans="2:15" x14ac:dyDescent="0.25">
      <c r="B98" s="114" t="s">
        <v>73</v>
      </c>
      <c r="C98" s="193">
        <v>0.62290000000000001</v>
      </c>
      <c r="D98" s="116"/>
      <c r="E98" s="193">
        <v>0.55230000000000001</v>
      </c>
      <c r="F98" s="116">
        <f t="shared" si="7"/>
        <v>-0.11334082517257982</v>
      </c>
      <c r="G98" s="193">
        <v>8.09E-2</v>
      </c>
      <c r="H98" s="116">
        <f t="shared" si="7"/>
        <v>-0.85352163679159876</v>
      </c>
      <c r="I98" s="193">
        <v>0.57269999999999999</v>
      </c>
      <c r="J98" s="116">
        <f t="shared" si="7"/>
        <v>6.079110012360939</v>
      </c>
      <c r="K98" s="193">
        <v>0.60880000000000001</v>
      </c>
      <c r="L98" s="116">
        <f t="shared" si="8"/>
        <v>6.3034747686397719E-2</v>
      </c>
      <c r="M98" s="193">
        <v>0.53410000000000002</v>
      </c>
      <c r="N98" s="116">
        <v>-0.12270039421813406</v>
      </c>
      <c r="O98" s="116">
        <v>-0.14255899823406648</v>
      </c>
    </row>
    <row r="99" spans="2:15" x14ac:dyDescent="0.25">
      <c r="B99" s="114" t="s">
        <v>75</v>
      </c>
      <c r="C99" s="193">
        <v>0.56269999999999998</v>
      </c>
      <c r="D99" s="116"/>
      <c r="E99" s="193">
        <v>0.3044</v>
      </c>
      <c r="F99" s="116">
        <f t="shared" si="7"/>
        <v>-0.45903678692020611</v>
      </c>
      <c r="G99" s="193">
        <v>0.1027</v>
      </c>
      <c r="H99" s="116">
        <f t="shared" si="7"/>
        <v>-0.66261498028909327</v>
      </c>
      <c r="I99" s="193">
        <v>0.53579999999999994</v>
      </c>
      <c r="J99" s="116">
        <f t="shared" si="7"/>
        <v>4.21713729308666</v>
      </c>
      <c r="K99" s="193">
        <v>0.56409999999999993</v>
      </c>
      <c r="L99" s="116">
        <f t="shared" si="8"/>
        <v>5.2818215752146402E-2</v>
      </c>
      <c r="M99" s="193">
        <v>0.60250000000000004</v>
      </c>
      <c r="N99" s="116">
        <v>6.8073036695621481E-2</v>
      </c>
      <c r="O99" s="116">
        <v>7.0730406966412085E-2</v>
      </c>
    </row>
    <row r="100" spans="2:15" x14ac:dyDescent="0.25">
      <c r="B100" s="114" t="s">
        <v>77</v>
      </c>
      <c r="C100" s="193">
        <v>0.4501</v>
      </c>
      <c r="D100" s="116"/>
      <c r="E100" s="193">
        <v>0</v>
      </c>
      <c r="F100" s="116">
        <f t="shared" si="7"/>
        <v>-1</v>
      </c>
      <c r="G100" s="193">
        <v>0.13159999999999999</v>
      </c>
      <c r="H100" s="116" t="str">
        <f t="shared" si="7"/>
        <v>-</v>
      </c>
      <c r="I100" s="193">
        <v>0.45890000000000003</v>
      </c>
      <c r="J100" s="116">
        <f t="shared" si="7"/>
        <v>2.4870820668693012</v>
      </c>
      <c r="K100" s="193">
        <v>0.49159999999999998</v>
      </c>
      <c r="L100" s="116">
        <f t="shared" si="8"/>
        <v>7.1257354543473372E-2</v>
      </c>
      <c r="M100" s="193">
        <v>0.47450000000000003</v>
      </c>
      <c r="N100" s="116">
        <v>-3.4784377542717571E-2</v>
      </c>
      <c r="O100" s="116">
        <v>5.421017551655205E-2</v>
      </c>
    </row>
    <row r="101" spans="2:15" x14ac:dyDescent="0.25">
      <c r="B101" s="114" t="s">
        <v>79</v>
      </c>
      <c r="C101" s="193">
        <v>0.33179999999999998</v>
      </c>
      <c r="D101" s="116"/>
      <c r="E101" s="193">
        <v>0</v>
      </c>
      <c r="F101" s="116">
        <f t="shared" si="7"/>
        <v>-1</v>
      </c>
      <c r="G101" s="193">
        <v>0.13250000000000001</v>
      </c>
      <c r="H101" s="116" t="str">
        <f t="shared" si="7"/>
        <v>-</v>
      </c>
      <c r="I101" s="193">
        <v>0.2661</v>
      </c>
      <c r="J101" s="116">
        <f t="shared" si="7"/>
        <v>1.0083018867924527</v>
      </c>
      <c r="K101" s="193">
        <v>0.35649999999999998</v>
      </c>
      <c r="L101" s="116">
        <f t="shared" si="8"/>
        <v>0.3397219090567456</v>
      </c>
      <c r="M101" s="193">
        <v>0.4093</v>
      </c>
      <c r="N101" s="116">
        <v>0.14810659186535768</v>
      </c>
      <c r="O101" s="116">
        <v>0.23357444243520198</v>
      </c>
    </row>
    <row r="102" spans="2:15" x14ac:dyDescent="0.25">
      <c r="B102" s="114" t="s">
        <v>81</v>
      </c>
      <c r="C102" s="193">
        <v>0.50749999999999995</v>
      </c>
      <c r="D102" s="116"/>
      <c r="E102" s="193">
        <v>0</v>
      </c>
      <c r="F102" s="116">
        <f t="shared" si="7"/>
        <v>-1</v>
      </c>
      <c r="G102" s="193">
        <v>0.14460000000000001</v>
      </c>
      <c r="H102" s="116" t="str">
        <f t="shared" si="7"/>
        <v>-</v>
      </c>
      <c r="I102" s="193">
        <v>0.32020000000000004</v>
      </c>
      <c r="J102" s="116">
        <f t="shared" si="7"/>
        <v>1.2143845089903182</v>
      </c>
      <c r="K102" s="193">
        <v>0.38009999999999999</v>
      </c>
      <c r="L102" s="116">
        <f t="shared" si="8"/>
        <v>0.1870705808869455</v>
      </c>
      <c r="M102" s="193">
        <v>0.39950000000000002</v>
      </c>
      <c r="N102" s="116">
        <v>5.1039200210470925E-2</v>
      </c>
      <c r="O102" s="116">
        <v>-0.21280788177339893</v>
      </c>
    </row>
    <row r="103" spans="2:15" x14ac:dyDescent="0.25">
      <c r="B103" s="114" t="s">
        <v>83</v>
      </c>
      <c r="C103" s="193">
        <v>0.72099999999999997</v>
      </c>
      <c r="D103" s="116"/>
      <c r="E103" s="193">
        <v>0</v>
      </c>
      <c r="F103" s="116">
        <f t="shared" si="7"/>
        <v>-1</v>
      </c>
      <c r="G103" s="193">
        <v>0.22769999999999999</v>
      </c>
      <c r="H103" s="116" t="str">
        <f t="shared" si="7"/>
        <v>-</v>
      </c>
      <c r="I103" s="193">
        <v>0.44600000000000001</v>
      </c>
      <c r="J103" s="116">
        <f t="shared" si="7"/>
        <v>0.95871761089152407</v>
      </c>
      <c r="K103" s="193">
        <v>0.51519999999999999</v>
      </c>
      <c r="L103" s="116">
        <f t="shared" si="8"/>
        <v>0.15515695067264579</v>
      </c>
      <c r="M103" s="193">
        <v>0.52290000000000003</v>
      </c>
      <c r="N103" s="116">
        <v>1.4945652173913082E-2</v>
      </c>
      <c r="O103" s="116">
        <v>-0.27475728155339796</v>
      </c>
    </row>
    <row r="104" spans="2:15" x14ac:dyDescent="0.25">
      <c r="B104" s="114" t="s">
        <v>85</v>
      </c>
      <c r="C104" s="193">
        <v>0.62080000000000002</v>
      </c>
      <c r="D104" s="116"/>
      <c r="E104" s="193">
        <v>0.21350000000000002</v>
      </c>
      <c r="F104" s="116">
        <f t="shared" si="7"/>
        <v>-0.65608891752577314</v>
      </c>
      <c r="G104" s="193">
        <v>0.29410000000000003</v>
      </c>
      <c r="H104" s="116">
        <f t="shared" si="7"/>
        <v>0.37751756440281037</v>
      </c>
      <c r="I104" s="193">
        <v>0.53369999999999995</v>
      </c>
      <c r="J104" s="116">
        <f t="shared" si="7"/>
        <v>0.81468888133287964</v>
      </c>
      <c r="K104" s="193">
        <v>0.61020000000000008</v>
      </c>
      <c r="L104" s="116">
        <f t="shared" si="8"/>
        <v>0.14333895446880285</v>
      </c>
      <c r="M104" s="193">
        <v>0.60580000000000001</v>
      </c>
      <c r="N104" s="116">
        <v>-7.2107505735825583E-3</v>
      </c>
      <c r="O104" s="116">
        <v>-2.4162371134020644E-2</v>
      </c>
    </row>
    <row r="105" spans="2:15" x14ac:dyDescent="0.25">
      <c r="B105" s="114" t="s">
        <v>87</v>
      </c>
      <c r="C105" s="193">
        <v>0.51350000000000007</v>
      </c>
      <c r="D105" s="116"/>
      <c r="E105" s="193">
        <v>0.11220000000000001</v>
      </c>
      <c r="F105" s="116">
        <f t="shared" si="7"/>
        <v>-0.78149951314508281</v>
      </c>
      <c r="G105" s="193">
        <v>0.23929999999999998</v>
      </c>
      <c r="H105" s="116">
        <f t="shared" si="7"/>
        <v>1.1327985739750441</v>
      </c>
      <c r="I105" s="193">
        <v>0.38539999999999996</v>
      </c>
      <c r="J105" s="116">
        <f t="shared" si="7"/>
        <v>0.61053071458420383</v>
      </c>
      <c r="K105" s="193">
        <v>0.48009999999999997</v>
      </c>
      <c r="L105" s="116">
        <f t="shared" si="8"/>
        <v>0.24571873378308262</v>
      </c>
      <c r="M105" s="193">
        <v>0.4698</v>
      </c>
      <c r="N105" s="116">
        <v>-2.1453863778379434E-2</v>
      </c>
      <c r="O105" s="116">
        <v>-8.5102239532619417E-2</v>
      </c>
    </row>
    <row r="106" spans="2:15" x14ac:dyDescent="0.25">
      <c r="B106" s="114" t="s">
        <v>89</v>
      </c>
      <c r="C106" s="193">
        <v>0.47759999999999997</v>
      </c>
      <c r="D106" s="116"/>
      <c r="E106" s="193">
        <v>0.08</v>
      </c>
      <c r="F106" s="116">
        <f t="shared" si="7"/>
        <v>-0.8324958123953099</v>
      </c>
      <c r="G106" s="193">
        <v>0.3931</v>
      </c>
      <c r="H106" s="116">
        <f t="shared" si="7"/>
        <v>3.9137500000000003</v>
      </c>
      <c r="I106" s="193">
        <v>0.45100000000000001</v>
      </c>
      <c r="J106" s="116">
        <f t="shared" si="7"/>
        <v>0.14729076570847122</v>
      </c>
      <c r="K106" s="193">
        <v>0.53380000000000005</v>
      </c>
      <c r="L106" s="116">
        <f t="shared" si="8"/>
        <v>0.1835920177383592</v>
      </c>
      <c r="M106" s="193"/>
      <c r="N106" s="116" t="s">
        <v>236</v>
      </c>
      <c r="O106" s="116" t="s">
        <v>236</v>
      </c>
    </row>
    <row r="107" spans="2:15" x14ac:dyDescent="0.25">
      <c r="B107" s="114" t="s">
        <v>91</v>
      </c>
      <c r="C107" s="193">
        <v>0.55270000000000008</v>
      </c>
      <c r="D107" s="116"/>
      <c r="E107" s="193">
        <v>8.9700000000000002E-2</v>
      </c>
      <c r="F107" s="116">
        <f t="shared" si="7"/>
        <v>-0.83770580785236115</v>
      </c>
      <c r="G107" s="193">
        <v>0.46700000000000003</v>
      </c>
      <c r="H107" s="116">
        <f t="shared" si="7"/>
        <v>4.2062430323299891</v>
      </c>
      <c r="I107" s="193">
        <v>0.57030000000000003</v>
      </c>
      <c r="J107" s="116">
        <f t="shared" si="7"/>
        <v>0.22119914346895064</v>
      </c>
      <c r="K107" s="193">
        <v>0.57950000000000002</v>
      </c>
      <c r="L107" s="116">
        <f t="shared" si="8"/>
        <v>1.6131860424338118E-2</v>
      </c>
      <c r="M107" s="193"/>
      <c r="N107" s="116" t="s">
        <v>236</v>
      </c>
      <c r="O107" s="116" t="s">
        <v>236</v>
      </c>
    </row>
    <row r="108" spans="2:15" x14ac:dyDescent="0.25">
      <c r="B108" s="114" t="s">
        <v>93</v>
      </c>
      <c r="C108" s="193">
        <v>0.52770000000000006</v>
      </c>
      <c r="D108" s="116"/>
      <c r="E108" s="193">
        <v>0.10249999999999999</v>
      </c>
      <c r="F108" s="116">
        <f t="shared" si="7"/>
        <v>-0.80576084896721623</v>
      </c>
      <c r="G108" s="193">
        <v>0.48759999999999998</v>
      </c>
      <c r="H108" s="116">
        <f t="shared" si="7"/>
        <v>3.7570731707317071</v>
      </c>
      <c r="I108" s="193">
        <v>0.55159999999999998</v>
      </c>
      <c r="J108" s="116">
        <f t="shared" si="7"/>
        <v>0.13125512715340437</v>
      </c>
      <c r="K108" s="193">
        <v>0.58860000000000001</v>
      </c>
      <c r="L108" s="116">
        <f t="shared" si="8"/>
        <v>6.7077592458303137E-2</v>
      </c>
      <c r="M108" s="193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201">
        <v>0.53520000000000001</v>
      </c>
      <c r="D109" s="119"/>
      <c r="E109" s="201">
        <v>0.28499999999999998</v>
      </c>
      <c r="F109" s="119">
        <v>-0.46748878923766823</v>
      </c>
      <c r="G109" s="201">
        <v>0.23810000000000001</v>
      </c>
      <c r="H109" s="119">
        <v>-0.1645614035087718</v>
      </c>
      <c r="I109" s="201">
        <v>0.46300000000000002</v>
      </c>
      <c r="J109" s="119">
        <v>0.94456110877782451</v>
      </c>
      <c r="K109" s="201">
        <v>0.52325833333333349</v>
      </c>
      <c r="L109" s="119">
        <v>0.13014758819294481</v>
      </c>
      <c r="M109" s="201">
        <v>0.5136777777777779</v>
      </c>
      <c r="N109" s="119">
        <v>1.0976654028834298E-2</v>
      </c>
      <c r="O109" s="119">
        <v>-4.9839235424530948E-2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57370-3ED1-4EAC-AD6E-609F533B08CA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1AE78-34DB-42F7-ADCC-7D240057E631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162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163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164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262</v>
      </c>
      <c r="D7" s="203" t="s">
        <v>269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234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262</v>
      </c>
      <c r="T7" s="205" t="s">
        <v>269</v>
      </c>
      <c r="U7" s="205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234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262</v>
      </c>
      <c r="AJ7" s="205" t="s">
        <v>269</v>
      </c>
      <c r="AK7" s="205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234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86.837280333461948</v>
      </c>
      <c r="D8" s="209">
        <v>91.069380211097865</v>
      </c>
      <c r="E8" s="209">
        <v>103.29823765091633</v>
      </c>
      <c r="F8" s="210">
        <v>109.9946319260003</v>
      </c>
      <c r="G8" s="209">
        <v>121.66499039316359</v>
      </c>
      <c r="H8" s="132">
        <f>G8/F8-1</f>
        <v>0.1060993456027437</v>
      </c>
      <c r="I8" s="132">
        <f t="shared" ref="I8:I18" si="0">G8/C8-1</f>
        <v>0.40106864155533795</v>
      </c>
      <c r="J8" s="208">
        <v>83.06</v>
      </c>
      <c r="K8" s="211">
        <v>90.79</v>
      </c>
      <c r="L8" s="211">
        <v>95.91</v>
      </c>
      <c r="M8" s="211">
        <v>2490.0100000000002</v>
      </c>
      <c r="N8" s="211">
        <v>114.99</v>
      </c>
      <c r="O8" s="132">
        <f t="shared" ref="O8:O18" si="1">N8/M8-1</f>
        <v>-0.95381946257243944</v>
      </c>
      <c r="P8" s="212">
        <f t="shared" ref="P8:P18" si="2">N8/J8-1</f>
        <v>0.38442090055381639</v>
      </c>
      <c r="R8" s="207" t="s">
        <v>43</v>
      </c>
      <c r="S8" s="208">
        <v>69.440209401728779</v>
      </c>
      <c r="T8" s="210">
        <v>39.070215757544972</v>
      </c>
      <c r="U8" s="210">
        <v>76.933465226428424</v>
      </c>
      <c r="V8" s="210">
        <v>89.062594194965328</v>
      </c>
      <c r="W8" s="210">
        <v>100.79709840889498</v>
      </c>
      <c r="X8" s="132">
        <f t="shared" ref="X8:X18" si="3">W8/V8-1</f>
        <v>0.13175569743950932</v>
      </c>
      <c r="Y8" s="132">
        <f t="shared" ref="Y8:Y18" si="4">W8/S8-1</f>
        <v>0.45156674032704669</v>
      </c>
      <c r="Z8" s="208">
        <v>25.3</v>
      </c>
      <c r="AA8" s="211">
        <v>58.86</v>
      </c>
      <c r="AB8" s="211">
        <v>76.260000000000005</v>
      </c>
      <c r="AC8" s="211">
        <v>2028.6000000000001</v>
      </c>
      <c r="AD8" s="211">
        <v>96.18</v>
      </c>
      <c r="AE8" s="132">
        <f t="shared" ref="AE8:AE18" si="5">AD8/AC8-1</f>
        <v>-0.95258799171842645</v>
      </c>
      <c r="AF8" s="132">
        <f t="shared" ref="AF8:AF18" si="6">AD8/Z8-1</f>
        <v>2.8015810276679844</v>
      </c>
      <c r="AH8" s="63" t="s">
        <v>43</v>
      </c>
      <c r="AI8" s="213">
        <v>1045543907.38</v>
      </c>
      <c r="AJ8" s="131">
        <v>306312245.67000002</v>
      </c>
      <c r="AK8" s="131">
        <v>1085607020.7099998</v>
      </c>
      <c r="AL8" s="131">
        <v>1282076798.0699999</v>
      </c>
      <c r="AM8" s="131">
        <v>1472254155.6700001</v>
      </c>
      <c r="AN8" s="132">
        <f t="shared" ref="AN8:AN18" si="7">AM8/AL8-1</f>
        <v>0.14833538668376756</v>
      </c>
      <c r="AO8" s="131">
        <f t="shared" ref="AO8:AO18" si="8">AM8-AL8</f>
        <v>190177357.60000014</v>
      </c>
      <c r="AP8" s="132">
        <f t="shared" ref="AP8:AP18" si="9">AM8/AI8-1</f>
        <v>0.40812274384466707</v>
      </c>
      <c r="AQ8" s="131">
        <f t="shared" ref="AQ8:AQ18" si="10">AM8-AI8</f>
        <v>426710248.29000008</v>
      </c>
      <c r="AR8" s="133">
        <f t="shared" ref="AR8:AR18" si="11">AM8/AM$8</f>
        <v>1</v>
      </c>
      <c r="AS8" s="214">
        <v>20716474.809999999</v>
      </c>
      <c r="AT8" s="215">
        <v>79488939.680000007</v>
      </c>
      <c r="AU8" s="215">
        <v>119657578.95999999</v>
      </c>
      <c r="AV8" s="215">
        <v>409596343.76000005</v>
      </c>
      <c r="AW8" s="215">
        <v>154898697.19999999</v>
      </c>
      <c r="AX8" s="132">
        <f t="shared" ref="AX8:AX18" si="12">AW8/AV8-1</f>
        <v>-0.62182597681887086</v>
      </c>
      <c r="AY8" s="131">
        <f t="shared" ref="AY8:AY18" si="13">AW8-AV8</f>
        <v>-254697646.56000006</v>
      </c>
      <c r="AZ8" s="132">
        <f t="shared" ref="AZ8:AZ18" si="14">AW8/AS8-1</f>
        <v>6.4770779594812735</v>
      </c>
      <c r="BA8" s="131">
        <f t="shared" ref="BA8:BA18" si="15">AW8-AS8</f>
        <v>134182222.38999999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105.83803653049004</v>
      </c>
      <c r="D9" s="217">
        <v>116.11456663753094</v>
      </c>
      <c r="E9" s="217">
        <v>127.56544838319554</v>
      </c>
      <c r="F9" s="217">
        <v>133.71815371019682</v>
      </c>
      <c r="G9" s="217">
        <v>146.60236764592418</v>
      </c>
      <c r="H9" s="74">
        <f>G9/F9-1</f>
        <v>9.6353513552474901E-2</v>
      </c>
      <c r="I9" s="74">
        <f t="shared" si="0"/>
        <v>0.385157665918062</v>
      </c>
      <c r="J9" s="216">
        <v>96.03</v>
      </c>
      <c r="K9" s="217">
        <v>110.59</v>
      </c>
      <c r="L9" s="217">
        <v>113.51</v>
      </c>
      <c r="M9" s="217">
        <v>121.09</v>
      </c>
      <c r="N9" s="217">
        <v>133.80000000000001</v>
      </c>
      <c r="O9" s="74">
        <f t="shared" si="1"/>
        <v>0.10496325047485344</v>
      </c>
      <c r="P9" s="74">
        <f t="shared" si="2"/>
        <v>0.39331458919087803</v>
      </c>
      <c r="R9" s="15" t="s">
        <v>44</v>
      </c>
      <c r="S9" s="216">
        <v>88.85877070875992</v>
      </c>
      <c r="T9" s="217">
        <v>54.260030644457672</v>
      </c>
      <c r="U9" s="217">
        <v>103.08931734441472</v>
      </c>
      <c r="V9" s="217">
        <v>114.07144773444791</v>
      </c>
      <c r="W9" s="217">
        <v>125.80164989616743</v>
      </c>
      <c r="X9" s="74">
        <f t="shared" si="3"/>
        <v>0.10283206178838711</v>
      </c>
      <c r="Y9" s="74">
        <f t="shared" si="4"/>
        <v>0.41574825864393361</v>
      </c>
      <c r="Z9" s="216">
        <v>28.74</v>
      </c>
      <c r="AA9" s="217">
        <v>81.239999999999995</v>
      </c>
      <c r="AB9" s="217">
        <v>96.8</v>
      </c>
      <c r="AC9" s="217">
        <v>104.87</v>
      </c>
      <c r="AD9" s="217">
        <v>116.86</v>
      </c>
      <c r="AE9" s="74">
        <f t="shared" si="5"/>
        <v>0.114332030132545</v>
      </c>
      <c r="AF9" s="74">
        <f t="shared" si="6"/>
        <v>3.0661099512874044</v>
      </c>
      <c r="AH9" s="15" t="s">
        <v>44</v>
      </c>
      <c r="AI9" s="218">
        <v>468431127.44</v>
      </c>
      <c r="AJ9" s="52">
        <v>159592697.41000003</v>
      </c>
      <c r="AK9" s="52">
        <v>529239752.11999995</v>
      </c>
      <c r="AL9" s="52">
        <v>610441225.04999995</v>
      </c>
      <c r="AM9" s="52">
        <v>682827011.81999993</v>
      </c>
      <c r="AN9" s="74">
        <f t="shared" si="7"/>
        <v>0.11857945335207498</v>
      </c>
      <c r="AO9" s="52">
        <f t="shared" si="8"/>
        <v>72385786.769999981</v>
      </c>
      <c r="AP9" s="74">
        <f t="shared" si="9"/>
        <v>0.45768923502518799</v>
      </c>
      <c r="AQ9" s="52">
        <f t="shared" si="10"/>
        <v>214395884.37999994</v>
      </c>
      <c r="AR9" s="98">
        <f t="shared" si="11"/>
        <v>0.46379696684181265</v>
      </c>
      <c r="AS9" s="219">
        <v>8536263.7100000009</v>
      </c>
      <c r="AT9" s="220">
        <v>40620231.170000002</v>
      </c>
      <c r="AU9" s="220">
        <v>54807801.740000002</v>
      </c>
      <c r="AV9" s="220">
        <v>62550119.329999998</v>
      </c>
      <c r="AW9" s="220">
        <v>69335684.719999999</v>
      </c>
      <c r="AX9" s="74">
        <f t="shared" si="12"/>
        <v>0.10848205347460538</v>
      </c>
      <c r="AY9" s="52">
        <f t="shared" si="13"/>
        <v>6785565.3900000006</v>
      </c>
      <c r="AZ9" s="74">
        <f t="shared" si="14"/>
        <v>7.122486262786742</v>
      </c>
      <c r="BA9" s="52">
        <f t="shared" si="15"/>
        <v>60799421.009999998</v>
      </c>
      <c r="BB9" s="98">
        <f t="shared" si="16"/>
        <v>0.44761954731275821</v>
      </c>
    </row>
    <row r="10" spans="2:54" x14ac:dyDescent="0.25">
      <c r="B10" s="19" t="s">
        <v>45</v>
      </c>
      <c r="C10" s="216">
        <v>83.94854979315879</v>
      </c>
      <c r="D10" s="217">
        <v>77.447569223898185</v>
      </c>
      <c r="E10" s="217">
        <v>91.156906794478274</v>
      </c>
      <c r="F10" s="217">
        <v>98.386754095227644</v>
      </c>
      <c r="G10" s="217">
        <v>112.4581434025299</v>
      </c>
      <c r="H10" s="74">
        <f>G10/F10-1</f>
        <v>0.14302117634333866</v>
      </c>
      <c r="I10" s="74">
        <f t="shared" si="0"/>
        <v>0.33960793461728667</v>
      </c>
      <c r="J10" s="216">
        <v>75.73</v>
      </c>
      <c r="K10" s="217">
        <v>83.36</v>
      </c>
      <c r="L10" s="217">
        <v>92.01</v>
      </c>
      <c r="M10" s="217">
        <v>95.26</v>
      </c>
      <c r="N10" s="217">
        <v>109.97</v>
      </c>
      <c r="O10" s="74">
        <f t="shared" si="1"/>
        <v>0.15441948351879065</v>
      </c>
      <c r="P10" s="74">
        <f t="shared" si="2"/>
        <v>0.45213257625775771</v>
      </c>
      <c r="R10" s="19" t="s">
        <v>45</v>
      </c>
      <c r="S10" s="216">
        <v>67.350854140699994</v>
      </c>
      <c r="T10" s="217">
        <v>28.096422265804478</v>
      </c>
      <c r="U10" s="217">
        <v>67.596043762907556</v>
      </c>
      <c r="V10" s="217">
        <v>80.07520949776405</v>
      </c>
      <c r="W10" s="217">
        <v>93.934784079687773</v>
      </c>
      <c r="X10" s="74">
        <f t="shared" si="3"/>
        <v>0.17308196467860282</v>
      </c>
      <c r="Y10" s="74">
        <f t="shared" si="4"/>
        <v>0.39470813367047053</v>
      </c>
      <c r="Z10" s="216">
        <v>19.190000000000001</v>
      </c>
      <c r="AA10" s="217">
        <v>45.21</v>
      </c>
      <c r="AB10" s="217">
        <v>73.95</v>
      </c>
      <c r="AC10" s="217">
        <v>79.42</v>
      </c>
      <c r="AD10" s="217">
        <v>92.31</v>
      </c>
      <c r="AE10" s="74">
        <f t="shared" si="5"/>
        <v>0.16230168723243521</v>
      </c>
      <c r="AF10" s="74">
        <f t="shared" si="6"/>
        <v>3.810317873892652</v>
      </c>
      <c r="AH10" s="19" t="s">
        <v>45</v>
      </c>
      <c r="AI10" s="218">
        <v>289056270.31999999</v>
      </c>
      <c r="AJ10" s="52">
        <v>54643721.259999998</v>
      </c>
      <c r="AK10" s="52">
        <v>268240407.28</v>
      </c>
      <c r="AL10" s="52">
        <v>313022583.24000001</v>
      </c>
      <c r="AM10" s="52">
        <v>371808488.12</v>
      </c>
      <c r="AN10" s="74">
        <f t="shared" si="7"/>
        <v>0.18780084258306617</v>
      </c>
      <c r="AO10" s="52">
        <f t="shared" si="8"/>
        <v>58785904.879999995</v>
      </c>
      <c r="AP10" s="74">
        <f t="shared" si="9"/>
        <v>0.28628411246152563</v>
      </c>
      <c r="AQ10" s="52">
        <f t="shared" si="10"/>
        <v>82752217.800000012</v>
      </c>
      <c r="AR10" s="98">
        <f t="shared" si="11"/>
        <v>0.25254368390680187</v>
      </c>
      <c r="AS10" s="219">
        <v>4075824.7</v>
      </c>
      <c r="AT10" s="220">
        <v>17332275.870000001</v>
      </c>
      <c r="AU10" s="220">
        <v>33224281.379999999</v>
      </c>
      <c r="AV10" s="220">
        <v>35088456.539999999</v>
      </c>
      <c r="AW10" s="220">
        <v>40692426.149999999</v>
      </c>
      <c r="AX10" s="74">
        <f t="shared" si="12"/>
        <v>0.15970977816056431</v>
      </c>
      <c r="AY10" s="52">
        <f t="shared" si="13"/>
        <v>5603969.6099999994</v>
      </c>
      <c r="AZ10" s="74">
        <f t="shared" si="14"/>
        <v>8.9838509124300643</v>
      </c>
      <c r="BA10" s="52">
        <f t="shared" si="15"/>
        <v>36616601.449999996</v>
      </c>
      <c r="BB10" s="98">
        <f t="shared" si="16"/>
        <v>0.26270347579140257</v>
      </c>
    </row>
    <row r="11" spans="2:54" x14ac:dyDescent="0.25">
      <c r="B11" s="19" t="s">
        <v>46</v>
      </c>
      <c r="C11" s="216">
        <v>67.176998090791216</v>
      </c>
      <c r="D11" s="217">
        <v>62.252206793155345</v>
      </c>
      <c r="E11" s="217">
        <v>73.115820519666087</v>
      </c>
      <c r="F11" s="217">
        <v>77.188792727031</v>
      </c>
      <c r="G11" s="217">
        <v>85.301941675456575</v>
      </c>
      <c r="H11" s="74">
        <f>G11/F11-1</f>
        <v>0.10510786166998054</v>
      </c>
      <c r="I11" s="74">
        <f t="shared" si="0"/>
        <v>0.26980877532171199</v>
      </c>
      <c r="J11" s="216">
        <v>53.28</v>
      </c>
      <c r="K11" s="217">
        <v>66.47</v>
      </c>
      <c r="L11" s="217">
        <v>78.08</v>
      </c>
      <c r="M11" s="217">
        <v>78.900000000000006</v>
      </c>
      <c r="N11" s="217">
        <v>82.41</v>
      </c>
      <c r="O11" s="74">
        <f t="shared" si="1"/>
        <v>4.448669201520894E-2</v>
      </c>
      <c r="P11" s="74">
        <f t="shared" si="2"/>
        <v>0.54673423423423406</v>
      </c>
      <c r="R11" s="19" t="s">
        <v>46</v>
      </c>
      <c r="S11" s="216">
        <v>45.864424342831967</v>
      </c>
      <c r="T11" s="217">
        <v>27.88787801648812</v>
      </c>
      <c r="U11" s="217">
        <v>49.359293251360633</v>
      </c>
      <c r="V11" s="217">
        <v>48.672757237708105</v>
      </c>
      <c r="W11" s="217">
        <v>59.208941638137979</v>
      </c>
      <c r="X11" s="74">
        <f t="shared" si="3"/>
        <v>0.21646984881035691</v>
      </c>
      <c r="Y11" s="74">
        <f t="shared" si="4"/>
        <v>0.29095573500622374</v>
      </c>
      <c r="Z11" s="216">
        <v>9.67</v>
      </c>
      <c r="AA11" s="217">
        <v>41.39</v>
      </c>
      <c r="AB11" s="217">
        <v>52.42</v>
      </c>
      <c r="AC11" s="217">
        <v>46.32</v>
      </c>
      <c r="AD11" s="217">
        <v>56.32</v>
      </c>
      <c r="AE11" s="74">
        <f t="shared" si="5"/>
        <v>0.21588946459412783</v>
      </c>
      <c r="AF11" s="74">
        <f t="shared" si="6"/>
        <v>4.824198552223371</v>
      </c>
      <c r="AH11" s="19" t="s">
        <v>46</v>
      </c>
      <c r="AI11" s="218">
        <v>6473308.3900000006</v>
      </c>
      <c r="AJ11" s="52">
        <v>2313894.2200000002</v>
      </c>
      <c r="AK11" s="52">
        <v>5496393.5700000003</v>
      </c>
      <c r="AL11" s="52">
        <v>5867835.2400000002</v>
      </c>
      <c r="AM11" s="52">
        <v>7172406.2599999998</v>
      </c>
      <c r="AN11" s="74">
        <f t="shared" si="7"/>
        <v>0.22232577545923049</v>
      </c>
      <c r="AO11" s="52">
        <f t="shared" si="8"/>
        <v>1304571.0199999996</v>
      </c>
      <c r="AP11" s="74">
        <f t="shared" si="9"/>
        <v>0.10799699749821423</v>
      </c>
      <c r="AQ11" s="52">
        <f t="shared" si="10"/>
        <v>699097.86999999918</v>
      </c>
      <c r="AR11" s="98">
        <f t="shared" si="11"/>
        <v>4.8717174493122413E-3</v>
      </c>
      <c r="AS11" s="219">
        <v>41779.67</v>
      </c>
      <c r="AT11" s="220">
        <v>481806.9</v>
      </c>
      <c r="AU11" s="220">
        <v>682570.84</v>
      </c>
      <c r="AV11" s="220">
        <v>625306.80000000005</v>
      </c>
      <c r="AW11" s="220">
        <v>763726.75</v>
      </c>
      <c r="AX11" s="74">
        <f t="shared" si="12"/>
        <v>0.22136325720430339</v>
      </c>
      <c r="AY11" s="52">
        <f t="shared" si="13"/>
        <v>138419.94999999995</v>
      </c>
      <c r="AZ11" s="74">
        <f t="shared" si="14"/>
        <v>17.279865542260147</v>
      </c>
      <c r="BA11" s="52">
        <f t="shared" si="15"/>
        <v>721947.08</v>
      </c>
      <c r="BB11" s="98">
        <f t="shared" si="16"/>
        <v>4.9304917588422429E-3</v>
      </c>
    </row>
    <row r="12" spans="2:54" x14ac:dyDescent="0.25">
      <c r="B12" s="19" t="s">
        <v>47</v>
      </c>
      <c r="C12" s="216">
        <v>137.80014866794448</v>
      </c>
      <c r="D12" s="217">
        <v>145.02541470990838</v>
      </c>
      <c r="E12" s="217">
        <v>197.70591627292606</v>
      </c>
      <c r="F12" s="217">
        <v>190.78024471132977</v>
      </c>
      <c r="G12" s="217">
        <v>196.95834405586862</v>
      </c>
      <c r="H12" s="74">
        <f t="shared" ref="H12:H18" si="17">G12/F12-1</f>
        <v>3.238332854581949E-2</v>
      </c>
      <c r="I12" s="74">
        <f t="shared" si="0"/>
        <v>0.42930429291826822</v>
      </c>
      <c r="J12" s="216">
        <v>137.37</v>
      </c>
      <c r="K12" s="217">
        <v>145.12</v>
      </c>
      <c r="L12" s="217">
        <v>117.11</v>
      </c>
      <c r="M12" s="217">
        <v>206.94</v>
      </c>
      <c r="N12" s="217">
        <v>201.77</v>
      </c>
      <c r="O12" s="74">
        <f t="shared" si="1"/>
        <v>-2.4983086885087435E-2</v>
      </c>
      <c r="P12" s="74">
        <f t="shared" si="2"/>
        <v>0.46880687195166337</v>
      </c>
      <c r="R12" s="19" t="s">
        <v>47</v>
      </c>
      <c r="S12" s="216">
        <v>101.6440287574876</v>
      </c>
      <c r="T12" s="217">
        <v>32.24572252464683</v>
      </c>
      <c r="U12" s="217">
        <v>98.304300114448282</v>
      </c>
      <c r="V12" s="217">
        <v>102.10838505580971</v>
      </c>
      <c r="W12" s="217">
        <v>116.31423703748221</v>
      </c>
      <c r="X12" s="74">
        <f t="shared" si="3"/>
        <v>0.13912522437709662</v>
      </c>
      <c r="Y12" s="74">
        <f t="shared" si="4"/>
        <v>0.1443292681264754</v>
      </c>
      <c r="Z12" s="216">
        <v>31.88</v>
      </c>
      <c r="AA12" s="217">
        <v>71.989999999999995</v>
      </c>
      <c r="AB12" s="217">
        <v>61.82</v>
      </c>
      <c r="AC12" s="217">
        <v>97.35</v>
      </c>
      <c r="AD12" s="217">
        <v>109.32</v>
      </c>
      <c r="AE12" s="74">
        <f t="shared" si="5"/>
        <v>0.12295839753466864</v>
      </c>
      <c r="AF12" s="74">
        <f t="shared" si="6"/>
        <v>2.4291091593475533</v>
      </c>
      <c r="AH12" s="19" t="s">
        <v>47</v>
      </c>
      <c r="AI12" s="218">
        <v>43399086.400000006</v>
      </c>
      <c r="AJ12" s="52">
        <v>11528851.700000001</v>
      </c>
      <c r="AK12" s="52">
        <v>43858486.32</v>
      </c>
      <c r="AL12" s="52">
        <v>42685134.180000007</v>
      </c>
      <c r="AM12" s="52">
        <v>41549701.189999998</v>
      </c>
      <c r="AN12" s="74">
        <f t="shared" si="7"/>
        <v>-2.6600197277393378E-2</v>
      </c>
      <c r="AO12" s="52">
        <f t="shared" si="8"/>
        <v>-1135432.9900000095</v>
      </c>
      <c r="AP12" s="74">
        <f t="shared" si="9"/>
        <v>-4.261345948517492E-2</v>
      </c>
      <c r="AQ12" s="52">
        <f t="shared" si="10"/>
        <v>-1849385.2100000083</v>
      </c>
      <c r="AR12" s="98">
        <f t="shared" si="11"/>
        <v>2.8221826394567977E-2</v>
      </c>
      <c r="AS12" s="219">
        <v>1591276.45</v>
      </c>
      <c r="AT12" s="220">
        <v>2984832.55</v>
      </c>
      <c r="AU12" s="220">
        <v>3062020.17</v>
      </c>
      <c r="AV12" s="220">
        <v>4468236.7300000004</v>
      </c>
      <c r="AW12" s="220">
        <v>5073498.01</v>
      </c>
      <c r="AX12" s="74">
        <f t="shared" si="12"/>
        <v>0.13545864209392477</v>
      </c>
      <c r="AY12" s="52">
        <f t="shared" si="13"/>
        <v>605261.27999999933</v>
      </c>
      <c r="AZ12" s="74">
        <f t="shared" si="14"/>
        <v>2.1883196725496692</v>
      </c>
      <c r="BA12" s="52">
        <f t="shared" si="15"/>
        <v>3482221.5599999996</v>
      </c>
      <c r="BB12" s="98">
        <f t="shared" si="16"/>
        <v>3.2753651913865159E-2</v>
      </c>
    </row>
    <row r="13" spans="2:54" x14ac:dyDescent="0.25">
      <c r="B13" s="19" t="s">
        <v>48</v>
      </c>
      <c r="C13" s="216">
        <v>52.345899812926</v>
      </c>
      <c r="D13" s="217">
        <v>45.431996001572195</v>
      </c>
      <c r="E13" s="217">
        <v>57.011049776373788</v>
      </c>
      <c r="F13" s="217">
        <v>64.242639587111185</v>
      </c>
      <c r="G13" s="217">
        <v>72.971924235634589</v>
      </c>
      <c r="H13" s="74">
        <f t="shared" si="17"/>
        <v>0.13587991876776395</v>
      </c>
      <c r="I13" s="74">
        <f t="shared" si="0"/>
        <v>0.39403323844698379</v>
      </c>
      <c r="J13" s="216">
        <v>43.02</v>
      </c>
      <c r="K13" s="217">
        <v>49.5</v>
      </c>
      <c r="L13" s="217">
        <v>56.54</v>
      </c>
      <c r="M13" s="217">
        <v>63.46</v>
      </c>
      <c r="N13" s="217">
        <v>71.25</v>
      </c>
      <c r="O13" s="74">
        <f t="shared" si="1"/>
        <v>0.1227544910179641</v>
      </c>
      <c r="P13" s="74">
        <f t="shared" si="2"/>
        <v>0.65620641562064153</v>
      </c>
      <c r="R13" s="19" t="s">
        <v>48</v>
      </c>
      <c r="S13" s="216">
        <v>41.055269642731616</v>
      </c>
      <c r="T13" s="217">
        <v>22.074445220351141</v>
      </c>
      <c r="U13" s="217">
        <v>39.178031482317891</v>
      </c>
      <c r="V13" s="217">
        <v>50.356831767424417</v>
      </c>
      <c r="W13" s="217">
        <v>59.253101479720442</v>
      </c>
      <c r="X13" s="74">
        <f t="shared" si="3"/>
        <v>0.17666460339252277</v>
      </c>
      <c r="Y13" s="74">
        <f t="shared" si="4"/>
        <v>0.44325203549626546</v>
      </c>
      <c r="Z13" s="216">
        <v>14.52</v>
      </c>
      <c r="AA13" s="217">
        <v>32.75</v>
      </c>
      <c r="AB13" s="217">
        <v>43.87</v>
      </c>
      <c r="AC13" s="217">
        <v>51.13</v>
      </c>
      <c r="AD13" s="217">
        <v>59.56</v>
      </c>
      <c r="AE13" s="74">
        <f t="shared" si="5"/>
        <v>0.16487385096812046</v>
      </c>
      <c r="AF13" s="74">
        <f t="shared" si="6"/>
        <v>3.1019283746556479</v>
      </c>
      <c r="AH13" s="19" t="s">
        <v>48</v>
      </c>
      <c r="AI13" s="218">
        <v>115136718.49000001</v>
      </c>
      <c r="AJ13" s="52">
        <v>26544946.129999999</v>
      </c>
      <c r="AK13" s="52">
        <v>95422144.319999993</v>
      </c>
      <c r="AL13" s="52">
        <v>128217417.26000001</v>
      </c>
      <c r="AM13" s="52">
        <v>158145908.91000003</v>
      </c>
      <c r="AN13" s="74">
        <f t="shared" si="7"/>
        <v>0.23341986049610441</v>
      </c>
      <c r="AO13" s="52">
        <f t="shared" si="8"/>
        <v>29928491.650000021</v>
      </c>
      <c r="AP13" s="74">
        <f t="shared" si="9"/>
        <v>0.3735488642029996</v>
      </c>
      <c r="AQ13" s="52">
        <f t="shared" si="10"/>
        <v>43009190.420000017</v>
      </c>
      <c r="AR13" s="98">
        <f t="shared" si="11"/>
        <v>0.10741753270041222</v>
      </c>
      <c r="AS13" s="219">
        <v>1919548.67</v>
      </c>
      <c r="AT13" s="220">
        <v>7411200.8499999996</v>
      </c>
      <c r="AU13" s="220">
        <v>11547651.800000001</v>
      </c>
      <c r="AV13" s="220">
        <v>14509974.98</v>
      </c>
      <c r="AW13" s="220">
        <v>17443566.960000001</v>
      </c>
      <c r="AX13" s="74">
        <f t="shared" si="12"/>
        <v>0.2021776043062482</v>
      </c>
      <c r="AY13" s="52">
        <f t="shared" si="13"/>
        <v>2933591.9800000004</v>
      </c>
      <c r="AZ13" s="74">
        <f t="shared" si="14"/>
        <v>8.0873272621943997</v>
      </c>
      <c r="BA13" s="52">
        <f t="shared" si="15"/>
        <v>15524018.290000001</v>
      </c>
      <c r="BB13" s="98">
        <f t="shared" si="16"/>
        <v>0.11261274158734501</v>
      </c>
    </row>
    <row r="14" spans="2:54" x14ac:dyDescent="0.25">
      <c r="B14" s="19" t="s">
        <v>49</v>
      </c>
      <c r="C14" s="216">
        <v>80.429611760688061</v>
      </c>
      <c r="D14" s="217">
        <v>78.991272382036271</v>
      </c>
      <c r="E14" s="217">
        <v>85.661357201086574</v>
      </c>
      <c r="F14" s="217">
        <v>93.622227435458925</v>
      </c>
      <c r="G14" s="217">
        <v>105.5707711259422</v>
      </c>
      <c r="H14" s="74">
        <f t="shared" si="17"/>
        <v>0.12762507385033461</v>
      </c>
      <c r="I14" s="74">
        <f t="shared" si="0"/>
        <v>0.31258586004442823</v>
      </c>
      <c r="J14" s="216">
        <v>74.3</v>
      </c>
      <c r="K14" s="217">
        <v>77.52</v>
      </c>
      <c r="L14" s="217">
        <v>83.08</v>
      </c>
      <c r="M14" s="217">
        <v>86.77</v>
      </c>
      <c r="N14" s="217">
        <v>96.5</v>
      </c>
      <c r="O14" s="74">
        <f t="shared" si="1"/>
        <v>0.11213553071338023</v>
      </c>
      <c r="P14" s="74">
        <f t="shared" si="2"/>
        <v>0.29878869448183054</v>
      </c>
      <c r="R14" s="19" t="s">
        <v>49</v>
      </c>
      <c r="S14" s="216">
        <v>50.336852935250718</v>
      </c>
      <c r="T14" s="217">
        <v>36.686693882791289</v>
      </c>
      <c r="U14" s="217">
        <v>61.442744882519797</v>
      </c>
      <c r="V14" s="217">
        <v>68.753626238540946</v>
      </c>
      <c r="W14" s="217">
        <v>77.062558176548762</v>
      </c>
      <c r="X14" s="74">
        <f t="shared" si="3"/>
        <v>0.1208508175144094</v>
      </c>
      <c r="Y14" s="74">
        <f t="shared" si="4"/>
        <v>0.53093715007721776</v>
      </c>
      <c r="Z14" s="216">
        <v>41.37</v>
      </c>
      <c r="AA14" s="217">
        <v>45.93</v>
      </c>
      <c r="AB14" s="217">
        <v>57.49</v>
      </c>
      <c r="AC14" s="217">
        <v>58.36</v>
      </c>
      <c r="AD14" s="217">
        <v>62.89</v>
      </c>
      <c r="AE14" s="74">
        <f t="shared" si="5"/>
        <v>7.7621658670322224E-2</v>
      </c>
      <c r="AF14" s="74">
        <f t="shared" si="6"/>
        <v>0.52018370800096703</v>
      </c>
      <c r="AH14" s="19" t="s">
        <v>49</v>
      </c>
      <c r="AI14" s="218">
        <v>4864541.8199999994</v>
      </c>
      <c r="AJ14" s="52">
        <v>2550448.44</v>
      </c>
      <c r="AK14" s="52">
        <v>5559044.9500000002</v>
      </c>
      <c r="AL14" s="52">
        <v>6320545.1600000001</v>
      </c>
      <c r="AM14" s="52">
        <v>7263595.96</v>
      </c>
      <c r="AN14" s="74">
        <f t="shared" si="7"/>
        <v>0.14920402847022762</v>
      </c>
      <c r="AO14" s="52">
        <f t="shared" si="8"/>
        <v>943050.79999999981</v>
      </c>
      <c r="AP14" s="74">
        <f t="shared" si="9"/>
        <v>0.49317165496174131</v>
      </c>
      <c r="AQ14" s="52">
        <f t="shared" si="10"/>
        <v>2399054.1400000006</v>
      </c>
      <c r="AR14" s="98">
        <f t="shared" si="11"/>
        <v>4.9336562794040474E-3</v>
      </c>
      <c r="AS14" s="219">
        <v>182424.42</v>
      </c>
      <c r="AT14" s="220">
        <v>435462.52</v>
      </c>
      <c r="AU14" s="220">
        <v>584682.71</v>
      </c>
      <c r="AV14" s="220">
        <v>593567.82999999996</v>
      </c>
      <c r="AW14" s="220">
        <v>648994.98</v>
      </c>
      <c r="AX14" s="74">
        <f t="shared" si="12"/>
        <v>9.3379639526623315E-2</v>
      </c>
      <c r="AY14" s="52">
        <f t="shared" si="13"/>
        <v>55427.150000000023</v>
      </c>
      <c r="AZ14" s="74">
        <f t="shared" si="14"/>
        <v>2.5576102146850732</v>
      </c>
      <c r="BA14" s="52">
        <f t="shared" si="15"/>
        <v>466570.55999999994</v>
      </c>
      <c r="BB14" s="98">
        <f t="shared" si="16"/>
        <v>4.1898027015814052E-3</v>
      </c>
    </row>
    <row r="15" spans="2:54" x14ac:dyDescent="0.25">
      <c r="B15" s="19" t="s">
        <v>50</v>
      </c>
      <c r="C15" s="216">
        <v>84.913085272508027</v>
      </c>
      <c r="D15" s="217">
        <v>128.89620347432535</v>
      </c>
      <c r="E15" s="217">
        <v>122.8160418558389</v>
      </c>
      <c r="F15" s="217">
        <v>142.94760608122846</v>
      </c>
      <c r="G15" s="217">
        <v>161.79594661580293</v>
      </c>
      <c r="H15" s="74">
        <f t="shared" si="17"/>
        <v>0.13185488761430619</v>
      </c>
      <c r="I15" s="74">
        <f t="shared" si="0"/>
        <v>0.90543007707890877</v>
      </c>
      <c r="J15" s="216">
        <v>134.34</v>
      </c>
      <c r="K15" s="217">
        <v>125.98</v>
      </c>
      <c r="L15" s="217">
        <v>139.87</v>
      </c>
      <c r="M15" s="217">
        <v>139.94</v>
      </c>
      <c r="N15" s="217">
        <v>154.79</v>
      </c>
      <c r="O15" s="74">
        <f t="shared" si="1"/>
        <v>0.10611690724596246</v>
      </c>
      <c r="P15" s="74">
        <f t="shared" si="2"/>
        <v>0.15222569599523594</v>
      </c>
      <c r="R15" s="19" t="s">
        <v>50</v>
      </c>
      <c r="S15" s="216">
        <v>67.273663638327747</v>
      </c>
      <c r="T15" s="217">
        <v>76.200138860540562</v>
      </c>
      <c r="U15" s="217">
        <v>91.107067991600289</v>
      </c>
      <c r="V15" s="217">
        <v>116.21249856704911</v>
      </c>
      <c r="W15" s="217">
        <v>138.79785121848454</v>
      </c>
      <c r="X15" s="74">
        <f t="shared" si="3"/>
        <v>0.19434529788037169</v>
      </c>
      <c r="Y15" s="74">
        <f t="shared" si="4"/>
        <v>1.0631825845650451</v>
      </c>
      <c r="Z15" s="216">
        <v>89.19</v>
      </c>
      <c r="AA15" s="217">
        <v>99.24</v>
      </c>
      <c r="AB15" s="217">
        <v>105.09</v>
      </c>
      <c r="AC15" s="217">
        <v>121.4</v>
      </c>
      <c r="AD15" s="217">
        <v>137.01</v>
      </c>
      <c r="AE15" s="74">
        <f t="shared" si="5"/>
        <v>0.12858319604612833</v>
      </c>
      <c r="AF15" s="74">
        <f t="shared" si="6"/>
        <v>0.53615876219307101</v>
      </c>
      <c r="AH15" s="19" t="s">
        <v>50</v>
      </c>
      <c r="AI15" s="218">
        <v>31460592.870000001</v>
      </c>
      <c r="AJ15" s="52">
        <v>17746584.68</v>
      </c>
      <c r="AK15" s="52">
        <v>40132076.579999998</v>
      </c>
      <c r="AL15" s="52">
        <v>56631055.870000005</v>
      </c>
      <c r="AM15" s="52">
        <v>67997947.560000002</v>
      </c>
      <c r="AN15" s="74">
        <f t="shared" si="7"/>
        <v>0.200718342884042</v>
      </c>
      <c r="AO15" s="52">
        <f t="shared" si="8"/>
        <v>11366891.689999998</v>
      </c>
      <c r="AP15" s="74">
        <f t="shared" si="9"/>
        <v>1.1613689176481179</v>
      </c>
      <c r="AQ15" s="52">
        <f t="shared" si="10"/>
        <v>36537354.689999998</v>
      </c>
      <c r="AR15" s="98">
        <f t="shared" si="11"/>
        <v>4.618628332487551E-2</v>
      </c>
      <c r="AS15" s="219">
        <v>1795414.56</v>
      </c>
      <c r="AT15" s="220">
        <v>3751303.38</v>
      </c>
      <c r="AU15" s="220">
        <v>5627386.9400000004</v>
      </c>
      <c r="AV15" s="220">
        <v>6501029.0499999998</v>
      </c>
      <c r="AW15" s="220">
        <v>7349095.2000000002</v>
      </c>
      <c r="AX15" s="74">
        <f t="shared" si="12"/>
        <v>0.13045106297440712</v>
      </c>
      <c r="AY15" s="52">
        <f t="shared" si="13"/>
        <v>848066.15000000037</v>
      </c>
      <c r="AZ15" s="74">
        <f t="shared" si="14"/>
        <v>3.0932581052478483</v>
      </c>
      <c r="BA15" s="52">
        <f t="shared" si="15"/>
        <v>5553680.6400000006</v>
      </c>
      <c r="BB15" s="98">
        <f t="shared" si="16"/>
        <v>4.7444525569579808E-2</v>
      </c>
    </row>
    <row r="16" spans="2:54" x14ac:dyDescent="0.25">
      <c r="B16" s="19" t="s">
        <v>51</v>
      </c>
      <c r="C16" s="216">
        <v>63.29684259747895</v>
      </c>
      <c r="D16" s="217">
        <v>64.909324555774006</v>
      </c>
      <c r="E16" s="217">
        <v>75.108727733898903</v>
      </c>
      <c r="F16" s="217">
        <v>84.656473184680365</v>
      </c>
      <c r="G16" s="217">
        <v>93.883759765557116</v>
      </c>
      <c r="H16" s="74">
        <f t="shared" si="17"/>
        <v>0.1089968224963398</v>
      </c>
      <c r="I16" s="74">
        <f t="shared" si="0"/>
        <v>0.48322974595412771</v>
      </c>
      <c r="J16" s="216">
        <v>61.97</v>
      </c>
      <c r="K16" s="217">
        <v>68.05</v>
      </c>
      <c r="L16" s="217">
        <v>72.56</v>
      </c>
      <c r="M16" s="217">
        <v>82.4</v>
      </c>
      <c r="N16" s="217">
        <v>91.02</v>
      </c>
      <c r="O16" s="74">
        <f t="shared" si="1"/>
        <v>0.10461165048543686</v>
      </c>
      <c r="P16" s="74">
        <f t="shared" si="2"/>
        <v>0.46877521381313536</v>
      </c>
      <c r="R16" s="19" t="s">
        <v>51</v>
      </c>
      <c r="S16" s="216">
        <v>42.153454960155749</v>
      </c>
      <c r="T16" s="217">
        <v>30.775807978887137</v>
      </c>
      <c r="U16" s="217">
        <v>51.325970929787438</v>
      </c>
      <c r="V16" s="217">
        <v>58.967543053684317</v>
      </c>
      <c r="W16" s="217">
        <v>65.698341490115709</v>
      </c>
      <c r="X16" s="74">
        <f t="shared" si="3"/>
        <v>0.11414412213687863</v>
      </c>
      <c r="Y16" s="74">
        <f t="shared" si="4"/>
        <v>0.55855176170529885</v>
      </c>
      <c r="Z16" s="216">
        <v>26.13</v>
      </c>
      <c r="AA16" s="217">
        <v>40.89</v>
      </c>
      <c r="AB16" s="217">
        <v>44.25</v>
      </c>
      <c r="AC16" s="217">
        <v>56.46</v>
      </c>
      <c r="AD16" s="217">
        <v>59.57</v>
      </c>
      <c r="AE16" s="74">
        <f t="shared" si="5"/>
        <v>5.508324477506199E-2</v>
      </c>
      <c r="AF16" s="74">
        <f t="shared" si="6"/>
        <v>1.2797550707998471</v>
      </c>
      <c r="AH16" s="19" t="s">
        <v>51</v>
      </c>
      <c r="AI16" s="218">
        <v>16850122.48</v>
      </c>
      <c r="AJ16" s="52">
        <v>9798679.8099999968</v>
      </c>
      <c r="AK16" s="52">
        <v>19595798.870000001</v>
      </c>
      <c r="AL16" s="52">
        <v>23892952.149999995</v>
      </c>
      <c r="AM16" s="52">
        <v>26020653.029999997</v>
      </c>
      <c r="AN16" s="74">
        <f t="shared" si="7"/>
        <v>8.9051401712199274E-2</v>
      </c>
      <c r="AO16" s="52">
        <f t="shared" si="8"/>
        <v>2127700.8800000027</v>
      </c>
      <c r="AP16" s="74">
        <f t="shared" si="9"/>
        <v>0.54424118049496784</v>
      </c>
      <c r="AQ16" s="52">
        <f t="shared" si="10"/>
        <v>9170530.549999997</v>
      </c>
      <c r="AR16" s="98">
        <f t="shared" si="11"/>
        <v>1.7674022470772651E-2</v>
      </c>
      <c r="AS16" s="219">
        <v>710880.42</v>
      </c>
      <c r="AT16" s="220">
        <v>1605890.04</v>
      </c>
      <c r="AU16" s="220">
        <v>2019161.55</v>
      </c>
      <c r="AV16" s="220">
        <v>2477918.77</v>
      </c>
      <c r="AW16" s="220">
        <v>2358907.9</v>
      </c>
      <c r="AX16" s="74">
        <f t="shared" si="12"/>
        <v>-4.8028559870830656E-2</v>
      </c>
      <c r="AY16" s="52">
        <f t="shared" si="13"/>
        <v>-119010.87000000011</v>
      </c>
      <c r="AZ16" s="74">
        <f t="shared" si="14"/>
        <v>2.3182907189932167</v>
      </c>
      <c r="BA16" s="52">
        <f t="shared" si="15"/>
        <v>1648027.48</v>
      </c>
      <c r="BB16" s="98">
        <f t="shared" si="16"/>
        <v>1.5228713621485514E-2</v>
      </c>
    </row>
    <row r="17" spans="2:54" x14ac:dyDescent="0.25">
      <c r="B17" s="19" t="s">
        <v>52</v>
      </c>
      <c r="C17" s="216">
        <v>93.724877655279869</v>
      </c>
      <c r="D17" s="217">
        <v>87.976173759410173</v>
      </c>
      <c r="E17" s="217">
        <v>113.54222224282209</v>
      </c>
      <c r="F17" s="217">
        <v>127.20271219527278</v>
      </c>
      <c r="G17" s="217">
        <v>141.34515008100104</v>
      </c>
      <c r="H17" s="74">
        <f t="shared" si="17"/>
        <v>0.111180317161931</v>
      </c>
      <c r="I17" s="74">
        <f t="shared" si="0"/>
        <v>0.50808572512485473</v>
      </c>
      <c r="J17" s="216">
        <v>97.71</v>
      </c>
      <c r="K17" s="217">
        <v>81.89</v>
      </c>
      <c r="L17" s="217">
        <v>100.88</v>
      </c>
      <c r="M17" s="217">
        <v>114.9</v>
      </c>
      <c r="N17" s="217">
        <v>133.37</v>
      </c>
      <c r="O17" s="74">
        <f t="shared" si="1"/>
        <v>0.16074847693646643</v>
      </c>
      <c r="P17" s="74">
        <f t="shared" si="2"/>
        <v>0.36495752737693188</v>
      </c>
      <c r="R17" s="19" t="s">
        <v>52</v>
      </c>
      <c r="S17" s="216">
        <v>70.808517443568078</v>
      </c>
      <c r="T17" s="217">
        <v>38.30690146288255</v>
      </c>
      <c r="U17" s="217">
        <v>85.768592345001522</v>
      </c>
      <c r="V17" s="217">
        <v>106.23360360033993</v>
      </c>
      <c r="W17" s="217">
        <v>121.4923751774291</v>
      </c>
      <c r="X17" s="74">
        <f t="shared" si="3"/>
        <v>0.14363413326816987</v>
      </c>
      <c r="Y17" s="74">
        <f t="shared" si="4"/>
        <v>0.7157875855013387</v>
      </c>
      <c r="Z17" s="216">
        <v>35.96</v>
      </c>
      <c r="AA17" s="217">
        <v>55.6</v>
      </c>
      <c r="AB17" s="217">
        <v>83.34</v>
      </c>
      <c r="AC17" s="217">
        <v>97.6</v>
      </c>
      <c r="AD17" s="217">
        <v>115.05</v>
      </c>
      <c r="AE17" s="74">
        <f t="shared" si="5"/>
        <v>0.17879098360655732</v>
      </c>
      <c r="AF17" s="74">
        <f t="shared" si="6"/>
        <v>2.1993882091212456</v>
      </c>
      <c r="AH17" s="19" t="s">
        <v>52</v>
      </c>
      <c r="AI17" s="218">
        <v>54725159.789999992</v>
      </c>
      <c r="AJ17" s="52">
        <v>14746931.270000001</v>
      </c>
      <c r="AK17" s="52">
        <v>63716539.430000007</v>
      </c>
      <c r="AL17" s="52">
        <v>77821341.640000015</v>
      </c>
      <c r="AM17" s="52">
        <v>90611134.789999992</v>
      </c>
      <c r="AN17" s="74">
        <f t="shared" si="7"/>
        <v>0.16434814512920259</v>
      </c>
      <c r="AO17" s="52">
        <f t="shared" si="8"/>
        <v>12789793.149999976</v>
      </c>
      <c r="AP17" s="74">
        <f t="shared" si="9"/>
        <v>0.65574911316307372</v>
      </c>
      <c r="AQ17" s="52">
        <f t="shared" si="10"/>
        <v>35885975</v>
      </c>
      <c r="AR17" s="98">
        <f t="shared" si="11"/>
        <v>6.154585092596615E-2</v>
      </c>
      <c r="AS17" s="219">
        <v>1579390.75</v>
      </c>
      <c r="AT17" s="220">
        <v>3674888.49</v>
      </c>
      <c r="AU17" s="220">
        <v>6805555.3399999999</v>
      </c>
      <c r="AV17" s="220">
        <v>7969784.6900000004</v>
      </c>
      <c r="AW17" s="220">
        <v>9394902.0399999991</v>
      </c>
      <c r="AX17" s="74">
        <f t="shared" si="12"/>
        <v>0.17881503772468887</v>
      </c>
      <c r="AY17" s="52">
        <f t="shared" si="13"/>
        <v>1425117.3499999987</v>
      </c>
      <c r="AZ17" s="74">
        <f t="shared" si="14"/>
        <v>4.9484342554241243</v>
      </c>
      <c r="BA17" s="52">
        <f t="shared" si="15"/>
        <v>7815511.2899999991</v>
      </c>
      <c r="BB17" s="98">
        <f t="shared" si="16"/>
        <v>6.065191128024542E-2</v>
      </c>
    </row>
    <row r="18" spans="2:54" x14ac:dyDescent="0.25">
      <c r="B18" s="23" t="s">
        <v>53</v>
      </c>
      <c r="C18" s="216">
        <v>54.255392349063989</v>
      </c>
      <c r="D18" s="217">
        <v>72.80868191370773</v>
      </c>
      <c r="E18" s="217">
        <v>61.43364458127553</v>
      </c>
      <c r="F18" s="217">
        <v>67.118639328002203</v>
      </c>
      <c r="G18" s="217">
        <v>70.510168822446659</v>
      </c>
      <c r="H18" s="74">
        <f t="shared" si="17"/>
        <v>5.0530367248215358E-2</v>
      </c>
      <c r="I18" s="74">
        <f t="shared" si="0"/>
        <v>0.29959743667143712</v>
      </c>
      <c r="J18" s="216">
        <v>45.21</v>
      </c>
      <c r="K18" s="217">
        <v>62.96</v>
      </c>
      <c r="L18" s="217">
        <v>58.98</v>
      </c>
      <c r="M18" s="217">
        <v>64.19</v>
      </c>
      <c r="N18" s="217">
        <v>63.32</v>
      </c>
      <c r="O18" s="74">
        <f t="shared" si="1"/>
        <v>-1.355351300825669E-2</v>
      </c>
      <c r="P18" s="74">
        <f t="shared" si="2"/>
        <v>0.40057509400575086</v>
      </c>
      <c r="R18" s="23" t="s">
        <v>53</v>
      </c>
      <c r="S18" s="216">
        <v>39.460924753672209</v>
      </c>
      <c r="T18" s="217">
        <v>22.424748770603909</v>
      </c>
      <c r="U18" s="217">
        <v>39.849310605114908</v>
      </c>
      <c r="V18" s="217">
        <v>51.606305178527741</v>
      </c>
      <c r="W18" s="217">
        <v>54.367415463873591</v>
      </c>
      <c r="X18" s="74">
        <f t="shared" si="3"/>
        <v>5.3503351495403972E-2</v>
      </c>
      <c r="Y18" s="74">
        <f t="shared" si="4"/>
        <v>0.3777532027759738</v>
      </c>
      <c r="Z18" s="216">
        <v>10.38</v>
      </c>
      <c r="AA18" s="217">
        <v>33.9</v>
      </c>
      <c r="AB18" s="217">
        <v>35.25</v>
      </c>
      <c r="AC18" s="217">
        <v>47.95</v>
      </c>
      <c r="AD18" s="217">
        <v>47.97</v>
      </c>
      <c r="AE18" s="74">
        <f t="shared" si="5"/>
        <v>4.1710114702797618E-4</v>
      </c>
      <c r="AF18" s="74">
        <f t="shared" si="6"/>
        <v>3.6213872832369933</v>
      </c>
      <c r="AH18" s="23" t="s">
        <v>53</v>
      </c>
      <c r="AI18" s="218">
        <v>15146979.370000001</v>
      </c>
      <c r="AJ18" s="52">
        <v>6845490.75</v>
      </c>
      <c r="AK18" s="52">
        <v>14346377.300000001</v>
      </c>
      <c r="AL18" s="52">
        <v>17176708.300000001</v>
      </c>
      <c r="AM18" s="52">
        <v>18857308.010000002</v>
      </c>
      <c r="AN18" s="74">
        <f t="shared" si="7"/>
        <v>9.7841779731451917E-2</v>
      </c>
      <c r="AO18" s="52">
        <f t="shared" si="8"/>
        <v>1680599.7100000009</v>
      </c>
      <c r="AP18" s="74">
        <f t="shared" si="9"/>
        <v>0.2449550203619244</v>
      </c>
      <c r="AQ18" s="52">
        <f t="shared" si="10"/>
        <v>3710328.6400000006</v>
      </c>
      <c r="AR18" s="98">
        <f t="shared" si="11"/>
        <v>1.2808459692489938E-2</v>
      </c>
      <c r="AS18" s="219">
        <v>283671.45</v>
      </c>
      <c r="AT18" s="220">
        <v>1191047.9099999999</v>
      </c>
      <c r="AU18" s="220">
        <v>1296466.51</v>
      </c>
      <c r="AV18" s="220">
        <v>1747719.86</v>
      </c>
      <c r="AW18" s="220">
        <v>1837894.48</v>
      </c>
      <c r="AX18" s="74">
        <f t="shared" si="12"/>
        <v>5.1595580083412251E-2</v>
      </c>
      <c r="AY18" s="52">
        <f t="shared" si="13"/>
        <v>90174.619999999879</v>
      </c>
      <c r="AZ18" s="74">
        <f t="shared" si="14"/>
        <v>5.4789547203287459</v>
      </c>
      <c r="BA18" s="52">
        <f t="shared" si="15"/>
        <v>1554223.03</v>
      </c>
      <c r="BB18" s="98">
        <f t="shared" si="16"/>
        <v>1.1865138398336382E-2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165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166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167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168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169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9267.4038344861056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170</v>
      </c>
      <c r="C27" s="270"/>
      <c r="D27" s="270"/>
      <c r="E27" s="270"/>
      <c r="F27" s="270"/>
      <c r="G27" s="270"/>
      <c r="H27" s="270"/>
      <c r="I27" s="270"/>
      <c r="R27" s="270" t="s">
        <v>171</v>
      </c>
      <c r="S27" s="270"/>
      <c r="T27" s="270"/>
      <c r="U27" s="270"/>
      <c r="V27" s="270"/>
      <c r="W27" s="270"/>
      <c r="X27" s="270"/>
      <c r="Y27" s="270"/>
      <c r="AH27" s="270" t="s">
        <v>172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165</v>
      </c>
      <c r="C43" s="268"/>
      <c r="D43" s="268"/>
      <c r="E43" s="268"/>
      <c r="F43" s="268"/>
      <c r="G43" s="268"/>
      <c r="H43" s="268"/>
      <c r="I43" s="268"/>
      <c r="R43" s="268" t="s">
        <v>166</v>
      </c>
      <c r="S43" s="268"/>
      <c r="T43" s="268"/>
      <c r="U43" s="268"/>
      <c r="V43" s="268"/>
      <c r="W43" s="268"/>
      <c r="X43" s="268"/>
      <c r="Y43" s="268"/>
      <c r="AH43" s="309" t="s">
        <v>167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168</v>
      </c>
      <c r="C44" s="268"/>
      <c r="D44" s="268"/>
      <c r="E44" s="268"/>
      <c r="F44" s="268"/>
      <c r="G44" s="268"/>
      <c r="H44" s="268"/>
      <c r="I44" s="268"/>
      <c r="R44" s="310" t="s">
        <v>169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912CB-1544-4CF5-B592-BD5AFE2AE26D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C2197-15DA-4A87-9B6F-FB9FE8A3BF59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186886</v>
      </c>
      <c r="D6" s="225">
        <v>71319</v>
      </c>
      <c r="E6" s="225">
        <v>77584</v>
      </c>
      <c r="F6" s="225">
        <v>190426</v>
      </c>
      <c r="G6" s="226">
        <f t="shared" ref="G6:G11" si="0">F6/E6-1</f>
        <v>1.4544493710043307</v>
      </c>
      <c r="H6" s="225">
        <f t="shared" ref="H6:H11" si="1">F6-E6</f>
        <v>112842</v>
      </c>
      <c r="I6" s="226"/>
      <c r="J6" s="225">
        <v>205238</v>
      </c>
      <c r="K6" s="226">
        <f t="shared" ref="K6:K11" si="2">J6/F6-1</f>
        <v>7.7783495951183168E-2</v>
      </c>
      <c r="L6" s="225">
        <f t="shared" ref="L6:L11" si="3">J6-F6</f>
        <v>14812</v>
      </c>
      <c r="M6" s="226"/>
      <c r="N6" s="225">
        <v>213816</v>
      </c>
      <c r="O6" s="226">
        <f t="shared" ref="O6:O11" si="4">N6/J6-1</f>
        <v>4.1795379023377821E-2</v>
      </c>
      <c r="P6" s="225">
        <f t="shared" ref="P6:P11" si="5">N6-J6</f>
        <v>8578</v>
      </c>
      <c r="Q6" s="226">
        <f>N6/C6-1</f>
        <v>0.14409854135676303</v>
      </c>
      <c r="R6" s="225">
        <f>N6-C6</f>
        <v>26930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37574</v>
      </c>
      <c r="D7" s="225">
        <v>14652</v>
      </c>
      <c r="E7" s="225">
        <v>37616</v>
      </c>
      <c r="F7" s="225">
        <v>24500</v>
      </c>
      <c r="G7" s="226">
        <f t="shared" si="0"/>
        <v>-0.34868141216503612</v>
      </c>
      <c r="H7" s="225">
        <f t="shared" si="1"/>
        <v>-13116</v>
      </c>
      <c r="I7" s="226">
        <f>F7/$F$7</f>
        <v>1</v>
      </c>
      <c r="J7" s="225">
        <v>26474</v>
      </c>
      <c r="K7" s="226">
        <f t="shared" si="2"/>
        <v>8.0571428571428516E-2</v>
      </c>
      <c r="L7" s="225">
        <f t="shared" si="3"/>
        <v>1974</v>
      </c>
      <c r="M7" s="226">
        <f>J7/$J$7</f>
        <v>1</v>
      </c>
      <c r="N7" s="225">
        <v>22996</v>
      </c>
      <c r="O7" s="226">
        <f t="shared" si="4"/>
        <v>-0.13137417843922339</v>
      </c>
      <c r="P7" s="225">
        <f t="shared" si="5"/>
        <v>-3478</v>
      </c>
      <c r="Q7" s="226">
        <f t="shared" ref="Q7:Q11" si="6">N7/C7-1</f>
        <v>-0.38798105072656619</v>
      </c>
      <c r="R7" s="225">
        <f t="shared" ref="R7:R11" si="7">N7-C7</f>
        <v>-14578</v>
      </c>
      <c r="S7" s="226">
        <f>N7/$N$7</f>
        <v>1</v>
      </c>
      <c r="T7" s="226">
        <f>N7/$N$6</f>
        <v>0.10755041718112771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16407</v>
      </c>
      <c r="D8" s="228">
        <v>4587</v>
      </c>
      <c r="E8" s="228">
        <v>9019</v>
      </c>
      <c r="F8" s="228">
        <v>7256</v>
      </c>
      <c r="G8" s="229">
        <f t="shared" si="0"/>
        <v>-0.19547621687548511</v>
      </c>
      <c r="H8" s="228">
        <f t="shared" si="1"/>
        <v>-1763</v>
      </c>
      <c r="I8" s="229">
        <f>F8/$F$7</f>
        <v>0.29616326530612247</v>
      </c>
      <c r="J8" s="228">
        <v>9010</v>
      </c>
      <c r="K8" s="229">
        <f t="shared" si="2"/>
        <v>0.24173098125689085</v>
      </c>
      <c r="L8" s="228">
        <f t="shared" si="3"/>
        <v>1754</v>
      </c>
      <c r="M8" s="229">
        <f>J8/$J$7</f>
        <v>0.34033391251794215</v>
      </c>
      <c r="N8" s="228">
        <v>7991</v>
      </c>
      <c r="O8" s="229">
        <f t="shared" si="4"/>
        <v>-0.11309655937846841</v>
      </c>
      <c r="P8" s="228">
        <f t="shared" si="5"/>
        <v>-1019</v>
      </c>
      <c r="Q8" s="229">
        <f t="shared" si="6"/>
        <v>-0.512951788870604</v>
      </c>
      <c r="R8" s="228">
        <f t="shared" si="7"/>
        <v>-8416</v>
      </c>
      <c r="S8" s="229">
        <f>N8/$N$7</f>
        <v>0.34749521655940163</v>
      </c>
      <c r="T8" s="229">
        <f>N8/$N$6</f>
        <v>3.737325550940996E-2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21167</v>
      </c>
      <c r="D9" s="231">
        <v>10065</v>
      </c>
      <c r="E9" s="231">
        <v>28597</v>
      </c>
      <c r="F9" s="231">
        <v>17244</v>
      </c>
      <c r="G9" s="232">
        <f t="shared" si="0"/>
        <v>-0.39699968528167295</v>
      </c>
      <c r="H9" s="233">
        <f t="shared" si="1"/>
        <v>-11353</v>
      </c>
      <c r="I9" s="234">
        <f>F9/$F$7</f>
        <v>0.70383673469387753</v>
      </c>
      <c r="J9" s="231">
        <v>17464</v>
      </c>
      <c r="K9" s="232">
        <f t="shared" si="2"/>
        <v>1.2758060774762159E-2</v>
      </c>
      <c r="L9" s="233">
        <f t="shared" si="3"/>
        <v>220</v>
      </c>
      <c r="M9" s="234">
        <f>J9/$J$7</f>
        <v>0.65966608748205791</v>
      </c>
      <c r="N9" s="231">
        <v>15005</v>
      </c>
      <c r="O9" s="232">
        <f t="shared" si="4"/>
        <v>-0.14080393953275305</v>
      </c>
      <c r="P9" s="233">
        <f t="shared" si="5"/>
        <v>-2459</v>
      </c>
      <c r="Q9" s="232">
        <f t="shared" si="6"/>
        <v>-0.29111352577124772</v>
      </c>
      <c r="R9" s="233">
        <f t="shared" si="7"/>
        <v>-6162</v>
      </c>
      <c r="S9" s="234">
        <f>N9/$N$7</f>
        <v>0.65250478344059837</v>
      </c>
      <c r="T9" s="234">
        <f>N9/$N$6</f>
        <v>7.0177161671717739E-2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20987</v>
      </c>
      <c r="D10" s="29">
        <v>9720</v>
      </c>
      <c r="E10" s="29">
        <v>17704</v>
      </c>
      <c r="F10" s="29">
        <v>12527</v>
      </c>
      <c r="G10" s="22">
        <f t="shared" si="0"/>
        <v>-0.29241979213737013</v>
      </c>
      <c r="H10" s="20">
        <f t="shared" si="1"/>
        <v>-5177</v>
      </c>
      <c r="I10" s="31">
        <f>F10/$F$7</f>
        <v>0.51130612244897955</v>
      </c>
      <c r="J10" s="29">
        <v>15483</v>
      </c>
      <c r="K10" s="22">
        <f t="shared" si="2"/>
        <v>0.23597030414305098</v>
      </c>
      <c r="L10" s="20">
        <f t="shared" si="3"/>
        <v>2956</v>
      </c>
      <c r="M10" s="31">
        <f>J10/$J$7</f>
        <v>0.58483795421923401</v>
      </c>
      <c r="N10" s="29">
        <v>11950</v>
      </c>
      <c r="O10" s="22">
        <f t="shared" si="4"/>
        <v>-0.22818575211522318</v>
      </c>
      <c r="P10" s="20">
        <f t="shared" si="5"/>
        <v>-3533</v>
      </c>
      <c r="Q10" s="22">
        <f t="shared" si="6"/>
        <v>-0.43059989517320241</v>
      </c>
      <c r="R10" s="20">
        <f t="shared" si="7"/>
        <v>-9037</v>
      </c>
      <c r="S10" s="31">
        <f>N10/$N$7</f>
        <v>0.51965559227691771</v>
      </c>
      <c r="T10" s="31">
        <f>N10/$N$6</f>
        <v>5.5889175739888504E-2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180</v>
      </c>
      <c r="D11" s="29">
        <f>D9-D10</f>
        <v>345</v>
      </c>
      <c r="E11" s="29">
        <f>E9-E10</f>
        <v>10893</v>
      </c>
      <c r="F11" s="29">
        <f>F9-F10</f>
        <v>4717</v>
      </c>
      <c r="G11" s="22">
        <f t="shared" si="0"/>
        <v>-0.56696961351326536</v>
      </c>
      <c r="H11" s="20">
        <f t="shared" si="1"/>
        <v>-6176</v>
      </c>
      <c r="I11" s="31">
        <f>F11/$F$7</f>
        <v>0.19253061224489795</v>
      </c>
      <c r="J11" s="29">
        <f>J9-J10</f>
        <v>1981</v>
      </c>
      <c r="K11" s="22">
        <f t="shared" si="2"/>
        <v>-0.58002967988128051</v>
      </c>
      <c r="L11" s="20">
        <f t="shared" si="3"/>
        <v>-2736</v>
      </c>
      <c r="M11" s="31">
        <f>J11/$J$7</f>
        <v>7.4828133262823907E-2</v>
      </c>
      <c r="N11" s="29">
        <f>N9-N10</f>
        <v>3055</v>
      </c>
      <c r="O11" s="22">
        <f t="shared" si="4"/>
        <v>0.54215042907622424</v>
      </c>
      <c r="P11" s="20">
        <f t="shared" si="5"/>
        <v>1074</v>
      </c>
      <c r="Q11" s="22">
        <f t="shared" si="6"/>
        <v>15.972222222222221</v>
      </c>
      <c r="R11" s="20">
        <f t="shared" si="7"/>
        <v>2875</v>
      </c>
      <c r="S11" s="31">
        <f>N11/$N$7</f>
        <v>0.13284919116368063</v>
      </c>
      <c r="T11" s="31">
        <f>N11/$N$6</f>
        <v>1.4287985931829237E-2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185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69" t="s">
        <v>183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250224</v>
      </c>
      <c r="D124" s="225">
        <v>96681</v>
      </c>
      <c r="E124" s="225">
        <v>140346</v>
      </c>
      <c r="F124" s="225">
        <v>257117</v>
      </c>
      <c r="G124" s="226">
        <f t="shared" ref="G124:G129" si="8">F124/E124-1</f>
        <v>0.83202228777450027</v>
      </c>
      <c r="H124" s="225">
        <f t="shared" ref="H124:H129" si="9">F124-E124</f>
        <v>116771</v>
      </c>
      <c r="I124" s="226"/>
      <c r="J124" s="225">
        <v>278594</v>
      </c>
      <c r="K124" s="226"/>
      <c r="L124" s="226">
        <f t="shared" ref="L124:L129" si="10">J124/F124-1</f>
        <v>8.3530066078866927E-2</v>
      </c>
      <c r="M124" s="225">
        <f t="shared" ref="M124:M129" si="11">J124-F124</f>
        <v>21477</v>
      </c>
      <c r="N124" s="226">
        <f t="shared" ref="N124:N129" si="12">J124/D124-1</f>
        <v>1.8815796278482844</v>
      </c>
      <c r="O124" s="225">
        <f t="shared" ref="O124:O129" si="13">J124-D124</f>
        <v>181913</v>
      </c>
      <c r="Z124" s="1"/>
      <c r="AE124"/>
    </row>
    <row r="125" spans="2:31" ht="18.75" x14ac:dyDescent="0.3">
      <c r="B125" s="224" t="s">
        <v>174</v>
      </c>
      <c r="C125" s="225">
        <v>45577</v>
      </c>
      <c r="D125" s="225">
        <v>26839</v>
      </c>
      <c r="E125" s="225">
        <v>45216</v>
      </c>
      <c r="F125" s="225">
        <v>29061</v>
      </c>
      <c r="G125" s="226">
        <f t="shared" si="8"/>
        <v>-0.35728503184713378</v>
      </c>
      <c r="H125" s="225">
        <f t="shared" si="9"/>
        <v>-16155</v>
      </c>
      <c r="I125" s="226">
        <f>F125/$F$7</f>
        <v>1.1861632653061225</v>
      </c>
      <c r="J125" s="225">
        <v>32018</v>
      </c>
      <c r="K125" s="226">
        <f>J125/$J$125</f>
        <v>1</v>
      </c>
      <c r="L125" s="226">
        <f t="shared" si="10"/>
        <v>0.10175148824885594</v>
      </c>
      <c r="M125" s="225">
        <f t="shared" si="11"/>
        <v>2957</v>
      </c>
      <c r="N125" s="226">
        <f t="shared" si="12"/>
        <v>0.19296546071016052</v>
      </c>
      <c r="O125" s="225">
        <f t="shared" si="13"/>
        <v>5179</v>
      </c>
      <c r="Z125" s="1"/>
      <c r="AE125"/>
    </row>
    <row r="126" spans="2:31" ht="15.75" x14ac:dyDescent="0.25">
      <c r="B126" s="227" t="s">
        <v>100</v>
      </c>
      <c r="C126" s="228">
        <v>20687</v>
      </c>
      <c r="D126" s="228">
        <v>6781</v>
      </c>
      <c r="E126" s="228">
        <v>11021</v>
      </c>
      <c r="F126" s="228">
        <v>9118</v>
      </c>
      <c r="G126" s="229">
        <f t="shared" si="8"/>
        <v>-0.17267035659196084</v>
      </c>
      <c r="H126" s="228">
        <f t="shared" si="9"/>
        <v>-1903</v>
      </c>
      <c r="I126" s="229">
        <f>F126/$F$7</f>
        <v>0.37216326530612243</v>
      </c>
      <c r="J126" s="228">
        <v>11280</v>
      </c>
      <c r="K126" s="229">
        <f>J126/$J$125</f>
        <v>0.35230183022050099</v>
      </c>
      <c r="L126" s="229">
        <f t="shared" si="10"/>
        <v>0.23711340206185572</v>
      </c>
      <c r="M126" s="228">
        <f t="shared" si="11"/>
        <v>2162</v>
      </c>
      <c r="N126" s="229">
        <f t="shared" si="12"/>
        <v>0.66347146438578375</v>
      </c>
      <c r="O126" s="228">
        <f t="shared" si="13"/>
        <v>4499</v>
      </c>
      <c r="Z126" s="1"/>
      <c r="AE126"/>
    </row>
    <row r="127" spans="2:31" x14ac:dyDescent="0.25">
      <c r="B127" s="230" t="s">
        <v>103</v>
      </c>
      <c r="C127" s="231">
        <v>24890</v>
      </c>
      <c r="D127" s="231">
        <v>20058</v>
      </c>
      <c r="E127" s="231">
        <v>34195</v>
      </c>
      <c r="F127" s="231">
        <v>19943</v>
      </c>
      <c r="G127" s="232">
        <f t="shared" si="8"/>
        <v>-0.41678607983623339</v>
      </c>
      <c r="H127" s="233">
        <f t="shared" si="9"/>
        <v>-14252</v>
      </c>
      <c r="I127" s="234">
        <f>F127/$F$7</f>
        <v>0.81399999999999995</v>
      </c>
      <c r="J127" s="231">
        <v>20738</v>
      </c>
      <c r="K127" s="234">
        <f>J127/$J$125</f>
        <v>0.64769816977949901</v>
      </c>
      <c r="L127" s="232">
        <f t="shared" si="10"/>
        <v>3.9863611292182632E-2</v>
      </c>
      <c r="M127" s="233">
        <f t="shared" si="11"/>
        <v>795</v>
      </c>
      <c r="N127" s="232">
        <f t="shared" si="12"/>
        <v>3.3901685113171709E-2</v>
      </c>
      <c r="O127" s="233">
        <f t="shared" si="13"/>
        <v>680</v>
      </c>
      <c r="Z127" s="1"/>
      <c r="AE127"/>
    </row>
    <row r="128" spans="2:31" x14ac:dyDescent="0.25">
      <c r="B128" s="235" t="s">
        <v>178</v>
      </c>
      <c r="C128" s="29">
        <v>24626</v>
      </c>
      <c r="D128" s="29">
        <v>19550</v>
      </c>
      <c r="E128" s="29">
        <v>22992</v>
      </c>
      <c r="F128" s="29">
        <v>14901</v>
      </c>
      <c r="G128" s="22">
        <f t="shared" si="8"/>
        <v>-0.35190501043841338</v>
      </c>
      <c r="H128" s="20">
        <f t="shared" si="9"/>
        <v>-8091</v>
      </c>
      <c r="I128" s="31">
        <f>F128/$F$7</f>
        <v>0.60820408163265305</v>
      </c>
      <c r="J128" s="29">
        <v>18512</v>
      </c>
      <c r="K128" s="31">
        <f>J128/$J$125</f>
        <v>0.5781747766881129</v>
      </c>
      <c r="L128" s="22">
        <f t="shared" si="10"/>
        <v>0.24233272934702366</v>
      </c>
      <c r="M128" s="20">
        <f t="shared" si="11"/>
        <v>3611</v>
      </c>
      <c r="N128" s="22">
        <f t="shared" si="12"/>
        <v>-5.3094629156010265E-2</v>
      </c>
      <c r="O128" s="20">
        <f t="shared" si="13"/>
        <v>-1038</v>
      </c>
      <c r="Z128" s="1"/>
      <c r="AE128"/>
    </row>
    <row r="129" spans="2:31" x14ac:dyDescent="0.25">
      <c r="B129" s="235" t="s">
        <v>180</v>
      </c>
      <c r="C129" s="29">
        <f>C127-C128</f>
        <v>264</v>
      </c>
      <c r="D129" s="29">
        <f>D127-D128</f>
        <v>508</v>
      </c>
      <c r="E129" s="29">
        <f>E127-E128</f>
        <v>11203</v>
      </c>
      <c r="F129" s="29">
        <f>F127-F128</f>
        <v>5042</v>
      </c>
      <c r="G129" s="22">
        <f t="shared" si="8"/>
        <v>-0.54994197982683213</v>
      </c>
      <c r="H129" s="20">
        <f t="shared" si="9"/>
        <v>-6161</v>
      </c>
      <c r="I129" s="31">
        <f>F129/$F$7</f>
        <v>0.20579591836734693</v>
      </c>
      <c r="J129" s="29">
        <f>J127-J128</f>
        <v>2226</v>
      </c>
      <c r="K129" s="31">
        <f>J129/$J$125</f>
        <v>6.9523393091386096E-2</v>
      </c>
      <c r="L129" s="22">
        <f t="shared" si="10"/>
        <v>-0.55850852836176124</v>
      </c>
      <c r="M129" s="20">
        <f t="shared" si="11"/>
        <v>-2816</v>
      </c>
      <c r="N129" s="22">
        <f t="shared" si="12"/>
        <v>3.3818897637795278</v>
      </c>
      <c r="O129" s="20">
        <f t="shared" si="13"/>
        <v>1718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3180E-C46A-4C4E-8C5F-87FB174D0262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37574</v>
      </c>
      <c r="D6" s="243">
        <v>14652</v>
      </c>
      <c r="E6" s="243">
        <v>37616</v>
      </c>
      <c r="F6" s="244">
        <f>E6/$E$6</f>
        <v>1</v>
      </c>
      <c r="G6" s="243">
        <v>24500</v>
      </c>
      <c r="H6" s="244">
        <f>G6/E6-1</f>
        <v>-0.34868141216503612</v>
      </c>
      <c r="I6" s="243">
        <f>G6-E6</f>
        <v>-13116</v>
      </c>
      <c r="J6" s="244">
        <f>G6/$G$6</f>
        <v>1</v>
      </c>
      <c r="K6" s="243">
        <v>26474</v>
      </c>
      <c r="L6" s="244">
        <f t="shared" ref="L6:L12" si="0">K6/G6-1</f>
        <v>8.0571428571428516E-2</v>
      </c>
      <c r="M6" s="243">
        <f t="shared" ref="M6:M12" si="1">K6-G6</f>
        <v>1974</v>
      </c>
      <c r="N6" s="244">
        <f>K6/$K$6</f>
        <v>1</v>
      </c>
      <c r="O6" s="243">
        <v>22996</v>
      </c>
      <c r="P6" s="244">
        <f t="shared" ref="P6:P11" si="2">O6/K6-1</f>
        <v>-0.13137417843922339</v>
      </c>
      <c r="Q6" s="243">
        <f t="shared" ref="Q6:Q12" si="3">O6-K6</f>
        <v>-3478</v>
      </c>
      <c r="R6" s="244">
        <f>O6/C6-1</f>
        <v>-0.38798105072656619</v>
      </c>
      <c r="S6" s="243">
        <f>O6-C6</f>
        <v>-14578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28853</v>
      </c>
      <c r="D7" s="246">
        <v>11787</v>
      </c>
      <c r="E7" s="246">
        <v>31570</v>
      </c>
      <c r="F7" s="247">
        <f t="shared" ref="F7:F12" si="4">E7/$E$6</f>
        <v>0.83927052318162487</v>
      </c>
      <c r="G7" s="246">
        <v>17845</v>
      </c>
      <c r="H7" s="248">
        <f>G7/E7-1</f>
        <v>-0.43474817865061766</v>
      </c>
      <c r="I7" s="249">
        <f>G7-E7</f>
        <v>-13725</v>
      </c>
      <c r="J7" s="247">
        <f>G7/$G$6</f>
        <v>0.72836734693877547</v>
      </c>
      <c r="K7" s="246">
        <v>18970</v>
      </c>
      <c r="L7" s="250">
        <f t="shared" si="0"/>
        <v>6.3042869151022751E-2</v>
      </c>
      <c r="M7" s="251">
        <f t="shared" si="1"/>
        <v>1125</v>
      </c>
      <c r="N7" s="247">
        <f>K7/$K$6</f>
        <v>0.7165520888418826</v>
      </c>
      <c r="O7" s="246">
        <v>16443</v>
      </c>
      <c r="P7" s="248">
        <f t="shared" si="2"/>
        <v>-0.13321033210332101</v>
      </c>
      <c r="Q7" s="249">
        <f t="shared" si="3"/>
        <v>-2527</v>
      </c>
      <c r="R7" s="248">
        <f t="shared" ref="R7:R10" si="5">O7/C7-1</f>
        <v>-0.43011125359581326</v>
      </c>
      <c r="S7" s="249">
        <f t="shared" ref="S7:S10" si="6">O7-C7</f>
        <v>-12410</v>
      </c>
      <c r="T7" s="247">
        <f>O7/$O$6</f>
        <v>0.71503739780831443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7332</v>
      </c>
      <c r="D8" s="252">
        <v>2454</v>
      </c>
      <c r="E8" s="252">
        <v>4622</v>
      </c>
      <c r="F8" s="253">
        <f t="shared" si="4"/>
        <v>0.12287324542747767</v>
      </c>
      <c r="G8" s="252">
        <v>4456</v>
      </c>
      <c r="H8" s="254">
        <f>IFERROR(G8/E8-1,"-")</f>
        <v>-3.5915188230203343E-2</v>
      </c>
      <c r="I8" s="255">
        <f t="shared" ref="I8:I12" si="7">G8-E8</f>
        <v>-166</v>
      </c>
      <c r="J8" s="253">
        <f t="shared" ref="J8:J12" si="8">G8/$G$6</f>
        <v>0.18187755102040817</v>
      </c>
      <c r="K8" s="252">
        <v>5848</v>
      </c>
      <c r="L8" s="256">
        <f>IFERROR(K8/G8-1,"-")</f>
        <v>0.31238779174147213</v>
      </c>
      <c r="M8" s="257">
        <f>IF(G8=0,"nd",K8-G8)</f>
        <v>1392</v>
      </c>
      <c r="N8" s="258">
        <f t="shared" ref="N8:N12" si="9">K8/$K$6</f>
        <v>0.22089597340787187</v>
      </c>
      <c r="O8" s="252">
        <v>6251</v>
      </c>
      <c r="P8" s="256">
        <f>IFERROR(O8/K8-1,"-")</f>
        <v>6.8912448700410467E-2</v>
      </c>
      <c r="Q8" s="259">
        <f t="shared" si="3"/>
        <v>403</v>
      </c>
      <c r="R8" s="256">
        <f>IFERROR(O8/C8-1,"-")</f>
        <v>-0.14743589743589747</v>
      </c>
      <c r="S8" s="259">
        <f t="shared" si="6"/>
        <v>-1081</v>
      </c>
      <c r="T8" s="258">
        <f t="shared" ref="T8:T12" si="10">O8/$O$6</f>
        <v>0.27182988345799269</v>
      </c>
      <c r="V8" s="29"/>
      <c r="W8" s="79"/>
      <c r="AE8" s="1"/>
    </row>
    <row r="9" spans="1:31" s="4" customFormat="1" x14ac:dyDescent="0.25">
      <c r="B9" s="97" t="s">
        <v>61</v>
      </c>
      <c r="C9" s="252">
        <v>21521</v>
      </c>
      <c r="D9" s="252">
        <v>6197</v>
      </c>
      <c r="E9" s="252">
        <v>10309</v>
      </c>
      <c r="F9" s="258">
        <f t="shared" si="4"/>
        <v>0.27405891110165886</v>
      </c>
      <c r="G9" s="252">
        <v>13389</v>
      </c>
      <c r="H9" s="254">
        <f>IFERROR(G9/E9-1,"-")</f>
        <v>0.29876806673780187</v>
      </c>
      <c r="I9" s="259">
        <f t="shared" si="7"/>
        <v>3080</v>
      </c>
      <c r="J9" s="258">
        <f t="shared" si="8"/>
        <v>0.54648979591836733</v>
      </c>
      <c r="K9" s="252">
        <v>13122</v>
      </c>
      <c r="L9" s="256">
        <f>IFERROR(K9/G9-1,"-")</f>
        <v>-1.9941743222048003E-2</v>
      </c>
      <c r="M9" s="257">
        <f>IF(G9=0,"nd",K9-G9)</f>
        <v>-267</v>
      </c>
      <c r="N9" s="258">
        <f t="shared" si="9"/>
        <v>0.49565611543401072</v>
      </c>
      <c r="O9" s="252">
        <v>10192</v>
      </c>
      <c r="P9" s="256">
        <f t="shared" si="2"/>
        <v>-0.2232891327541533</v>
      </c>
      <c r="Q9" s="259">
        <f t="shared" si="3"/>
        <v>-2930</v>
      </c>
      <c r="R9" s="260">
        <f t="shared" si="5"/>
        <v>-0.52641605873333019</v>
      </c>
      <c r="S9" s="259">
        <f t="shared" si="6"/>
        <v>-11329</v>
      </c>
      <c r="T9" s="258">
        <f t="shared" si="10"/>
        <v>0.4432075143503218</v>
      </c>
      <c r="V9" s="29"/>
      <c r="W9" s="79"/>
      <c r="AE9" s="1"/>
    </row>
    <row r="10" spans="1:31" s="4" customFormat="1" x14ac:dyDescent="0.25">
      <c r="B10" s="245" t="s">
        <v>193</v>
      </c>
      <c r="C10" s="261">
        <v>8721</v>
      </c>
      <c r="D10" s="261">
        <v>2865</v>
      </c>
      <c r="E10" s="261">
        <v>6046</v>
      </c>
      <c r="F10" s="262">
        <f>IFERROR(E10/$E$6,"-")</f>
        <v>0.16072947681837516</v>
      </c>
      <c r="G10" s="261">
        <v>6655</v>
      </c>
      <c r="H10" s="250">
        <f>IFERROR(G10/E10-1,"-")</f>
        <v>0.10072775388686739</v>
      </c>
      <c r="I10" s="251">
        <f>IFERROR(G10-E10,"-")</f>
        <v>609</v>
      </c>
      <c r="J10" s="262">
        <f>IFERROR(G10/$G$6,"-")</f>
        <v>0.27163265306122447</v>
      </c>
      <c r="K10" s="261">
        <v>7504</v>
      </c>
      <c r="L10" s="250">
        <f>IFERROR(K10/G10-1,"-")</f>
        <v>0.12757325319308799</v>
      </c>
      <c r="M10" s="251">
        <f>IFERROR(K10-G10,"-")</f>
        <v>849</v>
      </c>
      <c r="N10" s="262">
        <f>IFERROR(K10/$K$6,"-")</f>
        <v>0.2834479111581174</v>
      </c>
      <c r="O10" s="261">
        <v>6553</v>
      </c>
      <c r="P10" s="250">
        <f>IFERROR(O10/K10-1,"-")</f>
        <v>-0.12673240938166308</v>
      </c>
      <c r="Q10" s="251">
        <f>IFERROR(O10-K10,"-")</f>
        <v>-951</v>
      </c>
      <c r="R10" s="250">
        <f t="shared" si="5"/>
        <v>-0.24859534457057675</v>
      </c>
      <c r="S10" s="251">
        <f t="shared" si="6"/>
        <v>-2168</v>
      </c>
      <c r="T10" s="262">
        <f>IFERROR(O10/$O$6,"-")</f>
        <v>0.28496260219168551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2256</v>
      </c>
      <c r="D11" s="252">
        <v>483</v>
      </c>
      <c r="E11" s="252">
        <v>2306</v>
      </c>
      <c r="F11" s="258">
        <f t="shared" si="4"/>
        <v>6.130370055295619E-2</v>
      </c>
      <c r="G11" s="252">
        <v>1907</v>
      </c>
      <c r="H11" s="260">
        <f t="shared" ref="H11:H12" si="11">G11/E11-1</f>
        <v>-0.17302688638334773</v>
      </c>
      <c r="I11" s="259">
        <f t="shared" si="7"/>
        <v>-399</v>
      </c>
      <c r="J11" s="258">
        <f t="shared" si="8"/>
        <v>7.7836734693877557E-2</v>
      </c>
      <c r="K11" s="252">
        <v>2269</v>
      </c>
      <c r="L11" s="256">
        <f>K11/G11-1</f>
        <v>0.18982695332983734</v>
      </c>
      <c r="M11" s="259">
        <f t="shared" si="1"/>
        <v>362</v>
      </c>
      <c r="N11" s="258">
        <f t="shared" si="9"/>
        <v>8.5706731132431824E-2</v>
      </c>
      <c r="O11" s="252">
        <v>1836</v>
      </c>
      <c r="P11" s="260">
        <f t="shared" si="2"/>
        <v>-0.19083296606434552</v>
      </c>
      <c r="Q11" s="259">
        <f t="shared" si="3"/>
        <v>-433</v>
      </c>
      <c r="R11" s="260">
        <f t="shared" ref="R11:R12" si="12">O11/D11-1</f>
        <v>2.8012422360248448</v>
      </c>
      <c r="S11" s="259">
        <f t="shared" ref="S11:S12" si="13">O11-D11</f>
        <v>1353</v>
      </c>
      <c r="T11" s="258">
        <f t="shared" si="10"/>
        <v>7.9839972169072876E-2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16.443 viajeros 
cuota: 71,5%</v>
      </c>
    </row>
    <row r="20" spans="1:27" x14ac:dyDescent="0.25">
      <c r="AA20" t="str">
        <f>CONCATENATE("Apartamentos: 
",FIXED(O10,0)," viajeros
cuota: ",FIXED(T10*100,1),"%")</f>
        <v>Apartamentos: 
6.553 viajeros
cuota: 28,5%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37574</v>
      </c>
      <c r="D134" s="228">
        <v>6781</v>
      </c>
      <c r="E134" s="228">
        <v>11021</v>
      </c>
      <c r="F134" s="228">
        <v>9118</v>
      </c>
      <c r="G134" s="229">
        <f>F134/E134-1</f>
        <v>-0.17267035659196084</v>
      </c>
      <c r="H134" s="228">
        <f>F134-E134</f>
        <v>-1903</v>
      </c>
      <c r="I134" s="229">
        <f>F134/F$134</f>
        <v>1</v>
      </c>
      <c r="J134" s="228">
        <v>11280</v>
      </c>
      <c r="K134" s="229">
        <f>J134/J$134</f>
        <v>1</v>
      </c>
      <c r="L134" s="229">
        <f>J134/F134-1</f>
        <v>0.23711340206185572</v>
      </c>
      <c r="M134" s="228">
        <f>J134-F134</f>
        <v>2162</v>
      </c>
      <c r="N134" s="229">
        <f>J134/D134-1</f>
        <v>0.66347146438578375</v>
      </c>
      <c r="O134" s="228">
        <f>J134-D134</f>
        <v>4499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28853</v>
      </c>
      <c r="D135" s="246">
        <v>6066</v>
      </c>
      <c r="E135" s="246">
        <v>8246</v>
      </c>
      <c r="F135" s="246">
        <v>6650</v>
      </c>
      <c r="G135" s="250">
        <f>IFERROR(F135/E135-1,"-")</f>
        <v>-0.19354838709677424</v>
      </c>
      <c r="H135" s="246">
        <f t="shared" ref="H135:H138" si="14">F135-E135</f>
        <v>-1596</v>
      </c>
      <c r="I135" s="248">
        <f>F135/F$134</f>
        <v>0.72932660671199823</v>
      </c>
      <c r="J135" s="246">
        <v>8525</v>
      </c>
      <c r="K135" s="247">
        <f t="shared" ref="K135:K138" si="15">J135/J$134</f>
        <v>0.75576241134751776</v>
      </c>
      <c r="L135" s="248">
        <f t="shared" ref="L135:L138" si="16">J135/F135-1</f>
        <v>0.28195488721804507</v>
      </c>
      <c r="M135" s="249">
        <f t="shared" ref="M135:M138" si="17">J135-F135</f>
        <v>1875</v>
      </c>
      <c r="N135" s="247">
        <f t="shared" ref="N135:N138" si="18">J135/D135-1</f>
        <v>0.40537421694691722</v>
      </c>
      <c r="O135" s="246">
        <f t="shared" ref="O135:O138" si="19">J135-D135</f>
        <v>2459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7332</v>
      </c>
      <c r="D136" s="252">
        <v>0</v>
      </c>
      <c r="E136" s="252">
        <v>0</v>
      </c>
      <c r="F136" s="252">
        <v>71</v>
      </c>
      <c r="G136" s="256" t="str">
        <f t="shared" ref="G136:G138" si="20">IFERROR(F136/E136-1,"-")</f>
        <v>-</v>
      </c>
      <c r="H136" s="252">
        <f t="shared" si="14"/>
        <v>71</v>
      </c>
      <c r="I136" s="260">
        <f t="shared" ref="I136:I138" si="21">F136/F$134</f>
        <v>7.7867953498574251E-3</v>
      </c>
      <c r="J136" s="252">
        <v>0</v>
      </c>
      <c r="K136" s="258">
        <f t="shared" si="15"/>
        <v>0</v>
      </c>
      <c r="L136" s="260">
        <f t="shared" si="16"/>
        <v>-1</v>
      </c>
      <c r="M136" s="259">
        <f t="shared" si="17"/>
        <v>-71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17996</v>
      </c>
      <c r="D137" s="252">
        <v>0</v>
      </c>
      <c r="E137" s="252">
        <v>8246</v>
      </c>
      <c r="F137" s="252">
        <v>6579</v>
      </c>
      <c r="G137" s="254">
        <f t="shared" si="20"/>
        <v>-0.20215862236235749</v>
      </c>
      <c r="H137" s="252">
        <f t="shared" si="14"/>
        <v>-1667</v>
      </c>
      <c r="I137" s="264">
        <f t="shared" si="21"/>
        <v>0.72153981136214085</v>
      </c>
      <c r="J137" s="252">
        <v>8525</v>
      </c>
      <c r="K137" s="258">
        <f t="shared" si="15"/>
        <v>0.75576241134751776</v>
      </c>
      <c r="L137" s="260">
        <f t="shared" si="16"/>
        <v>0.29578963368293043</v>
      </c>
      <c r="M137" s="259">
        <f t="shared" si="17"/>
        <v>1946</v>
      </c>
      <c r="N137" s="258" t="e">
        <f t="shared" si="18"/>
        <v>#DIV/0!</v>
      </c>
      <c r="O137" s="252">
        <f t="shared" si="19"/>
        <v>8525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2691</v>
      </c>
      <c r="D138" s="246">
        <v>715</v>
      </c>
      <c r="E138" s="246">
        <v>2775</v>
      </c>
      <c r="F138" s="246">
        <v>2468</v>
      </c>
      <c r="G138" s="250">
        <f t="shared" si="20"/>
        <v>-0.11063063063063061</v>
      </c>
      <c r="H138" s="246">
        <f t="shared" si="14"/>
        <v>-307</v>
      </c>
      <c r="I138" s="248">
        <f t="shared" si="21"/>
        <v>0.27067339328800177</v>
      </c>
      <c r="J138" s="246">
        <v>2755</v>
      </c>
      <c r="K138" s="247">
        <f t="shared" si="15"/>
        <v>0.24423758865248227</v>
      </c>
      <c r="L138" s="248">
        <f t="shared" si="16"/>
        <v>0.11628849270664499</v>
      </c>
      <c r="M138" s="249">
        <f t="shared" si="17"/>
        <v>287</v>
      </c>
      <c r="N138" s="247">
        <f t="shared" si="18"/>
        <v>2.8531468531468533</v>
      </c>
      <c r="O138" s="246">
        <f t="shared" si="19"/>
        <v>2040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03E24-1DA8-4958-B7B2-F91CC2D076A6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16407</v>
      </c>
      <c r="D6" s="243">
        <v>4587</v>
      </c>
      <c r="E6" s="243">
        <v>9019</v>
      </c>
      <c r="F6" s="244">
        <f>E6/$E$6</f>
        <v>1</v>
      </c>
      <c r="G6" s="243">
        <v>7256</v>
      </c>
      <c r="H6" s="244">
        <f>G6/E6-1</f>
        <v>-0.19547621687548511</v>
      </c>
      <c r="I6" s="243">
        <f>G6-E6</f>
        <v>-1763</v>
      </c>
      <c r="J6" s="244">
        <f>G6/$G$6</f>
        <v>1</v>
      </c>
      <c r="K6" s="243">
        <v>9010</v>
      </c>
      <c r="L6" s="244">
        <f t="shared" ref="L6:L12" si="0">K6/G6-1</f>
        <v>0.24173098125689085</v>
      </c>
      <c r="M6" s="243">
        <f t="shared" ref="M6:M12" si="1">K6-G6</f>
        <v>1754</v>
      </c>
      <c r="N6" s="244">
        <f>K6/$K$6</f>
        <v>1</v>
      </c>
      <c r="O6" s="243">
        <v>7991</v>
      </c>
      <c r="P6" s="244">
        <f t="shared" ref="P6:P11" si="2">O6/K6-1</f>
        <v>-0.11309655937846841</v>
      </c>
      <c r="Q6" s="243">
        <f t="shared" ref="Q6:Q12" si="3">O6-K6</f>
        <v>-1019</v>
      </c>
      <c r="R6" s="244">
        <f>O6/C6-1</f>
        <v>-0.512951788870604</v>
      </c>
      <c r="S6" s="243">
        <f>O6-C6</f>
        <v>-8416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14151</v>
      </c>
      <c r="D7" s="246">
        <v>4104</v>
      </c>
      <c r="E7" s="246">
        <v>6713</v>
      </c>
      <c r="F7" s="247">
        <f t="shared" ref="F7:F12" si="4">E7/$E$6</f>
        <v>0.74431755183501502</v>
      </c>
      <c r="G7" s="246">
        <v>5349</v>
      </c>
      <c r="H7" s="248">
        <f>G7/E7-1</f>
        <v>-0.20318784448085803</v>
      </c>
      <c r="I7" s="249">
        <f>G7-E7</f>
        <v>-1364</v>
      </c>
      <c r="J7" s="247">
        <f>G7/$G$6</f>
        <v>0.73718302094818078</v>
      </c>
      <c r="K7" s="246">
        <v>6741</v>
      </c>
      <c r="L7" s="250">
        <f t="shared" si="0"/>
        <v>0.2602355580482334</v>
      </c>
      <c r="M7" s="251">
        <f t="shared" si="1"/>
        <v>1392</v>
      </c>
      <c r="N7" s="247">
        <f>K7/$K$6</f>
        <v>0.74816870144284131</v>
      </c>
      <c r="O7" s="246">
        <v>6155</v>
      </c>
      <c r="P7" s="248">
        <f t="shared" si="2"/>
        <v>-8.6930722444741093E-2</v>
      </c>
      <c r="Q7" s="249">
        <f t="shared" si="3"/>
        <v>-586</v>
      </c>
      <c r="R7" s="248">
        <f t="shared" ref="R7:R10" si="5">O7/C7-1</f>
        <v>-0.56504840647304078</v>
      </c>
      <c r="S7" s="249">
        <f t="shared" ref="S7:S10" si="6">O7-C7</f>
        <v>-7996</v>
      </c>
      <c r="T7" s="247">
        <f>O7/$O$6</f>
        <v>0.77024152171192595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0</v>
      </c>
      <c r="D8" s="252">
        <v>0</v>
      </c>
      <c r="E8" s="252">
        <v>0</v>
      </c>
      <c r="F8" s="253">
        <f t="shared" si="4"/>
        <v>0</v>
      </c>
      <c r="G8" s="252">
        <v>71</v>
      </c>
      <c r="H8" s="254" t="str">
        <f>IFERROR(G8/E8-1,"-")</f>
        <v>-</v>
      </c>
      <c r="I8" s="255">
        <f t="shared" ref="I8:I12" si="7">G8-E8</f>
        <v>71</v>
      </c>
      <c r="J8" s="253">
        <f t="shared" ref="J8:J12" si="8">G8/$G$6</f>
        <v>9.7850055126791624E-3</v>
      </c>
      <c r="K8" s="252">
        <v>0</v>
      </c>
      <c r="L8" s="256">
        <f>IFERROR(K8/G8-1,"-")</f>
        <v>-1</v>
      </c>
      <c r="M8" s="257">
        <f>IF(G8=0,"nd",K8-G8)</f>
        <v>-71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14151</v>
      </c>
      <c r="D9" s="252">
        <v>2669</v>
      </c>
      <c r="E9" s="252">
        <v>4618</v>
      </c>
      <c r="F9" s="258">
        <f t="shared" si="4"/>
        <v>0.51203015855416345</v>
      </c>
      <c r="G9" s="252">
        <v>5278</v>
      </c>
      <c r="H9" s="254">
        <f>IFERROR(G9/E9-1,"-")</f>
        <v>0.14291901255954964</v>
      </c>
      <c r="I9" s="259">
        <f t="shared" si="7"/>
        <v>660</v>
      </c>
      <c r="J9" s="258">
        <f t="shared" si="8"/>
        <v>0.72739801543550164</v>
      </c>
      <c r="K9" s="252">
        <v>6741</v>
      </c>
      <c r="L9" s="256">
        <f>IFERROR(K9/G9-1,"-")</f>
        <v>0.27718832891246681</v>
      </c>
      <c r="M9" s="257">
        <f>IF(G9=0,"nd",K9-G9)</f>
        <v>1463</v>
      </c>
      <c r="N9" s="258">
        <f t="shared" si="9"/>
        <v>0.74816870144284131</v>
      </c>
      <c r="O9" s="252">
        <v>6155</v>
      </c>
      <c r="P9" s="256">
        <f t="shared" si="2"/>
        <v>-8.6930722444741093E-2</v>
      </c>
      <c r="Q9" s="259">
        <f t="shared" si="3"/>
        <v>-586</v>
      </c>
      <c r="R9" s="260">
        <f t="shared" si="5"/>
        <v>-0.56504840647304078</v>
      </c>
      <c r="S9" s="259">
        <f t="shared" si="6"/>
        <v>-7996</v>
      </c>
      <c r="T9" s="258">
        <f t="shared" si="10"/>
        <v>0.77024152171192595</v>
      </c>
      <c r="V9" s="29"/>
      <c r="W9" s="79"/>
      <c r="AE9" s="1"/>
    </row>
    <row r="10" spans="1:31" s="4" customFormat="1" x14ac:dyDescent="0.25">
      <c r="B10" s="245" t="s">
        <v>193</v>
      </c>
      <c r="C10" s="261">
        <v>2256</v>
      </c>
      <c r="D10" s="261">
        <v>483</v>
      </c>
      <c r="E10" s="261">
        <v>2306</v>
      </c>
      <c r="F10" s="262">
        <f>IFERROR(E10/$E$6,"-")</f>
        <v>0.25568244816498503</v>
      </c>
      <c r="G10" s="261">
        <v>1907</v>
      </c>
      <c r="H10" s="250">
        <f>IFERROR(G10/E10-1,"-")</f>
        <v>-0.17302688638334773</v>
      </c>
      <c r="I10" s="251">
        <f>IFERROR(G10-E10,"-")</f>
        <v>-399</v>
      </c>
      <c r="J10" s="262">
        <f>IFERROR(G10/$G$6,"-")</f>
        <v>0.26281697905181917</v>
      </c>
      <c r="K10" s="261">
        <v>2269</v>
      </c>
      <c r="L10" s="250">
        <f>IFERROR(K10/G10-1,"-")</f>
        <v>0.18982695332983734</v>
      </c>
      <c r="M10" s="251">
        <f>IFERROR(K10-G10,"-")</f>
        <v>362</v>
      </c>
      <c r="N10" s="262">
        <f>IFERROR(K10/$K$6,"-")</f>
        <v>0.25183129855715869</v>
      </c>
      <c r="O10" s="261">
        <v>1836</v>
      </c>
      <c r="P10" s="250">
        <f>IFERROR(O10/K10-1,"-")</f>
        <v>-0.19083296606434552</v>
      </c>
      <c r="Q10" s="251">
        <f>IFERROR(O10-K10,"-")</f>
        <v>-433</v>
      </c>
      <c r="R10" s="250">
        <f t="shared" si="5"/>
        <v>-0.18617021276595747</v>
      </c>
      <c r="S10" s="251">
        <f t="shared" si="6"/>
        <v>-420</v>
      </c>
      <c r="T10" s="262">
        <f>IFERROR(O10/$O$6,"-")</f>
        <v>0.22975847828807408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2256</v>
      </c>
      <c r="D11" s="252">
        <v>483</v>
      </c>
      <c r="E11" s="252">
        <v>2306</v>
      </c>
      <c r="F11" s="258">
        <f t="shared" si="4"/>
        <v>0.25568244816498503</v>
      </c>
      <c r="G11" s="252">
        <v>1907</v>
      </c>
      <c r="H11" s="260">
        <f t="shared" ref="H11:H12" si="11">G11/E11-1</f>
        <v>-0.17302688638334773</v>
      </c>
      <c r="I11" s="259">
        <f t="shared" si="7"/>
        <v>-399</v>
      </c>
      <c r="J11" s="258">
        <f t="shared" si="8"/>
        <v>0.26281697905181917</v>
      </c>
      <c r="K11" s="252">
        <v>2269</v>
      </c>
      <c r="L11" s="256">
        <f>K11/G11-1</f>
        <v>0.18982695332983734</v>
      </c>
      <c r="M11" s="259">
        <f t="shared" si="1"/>
        <v>362</v>
      </c>
      <c r="N11" s="258">
        <f t="shared" si="9"/>
        <v>0.25183129855715869</v>
      </c>
      <c r="O11" s="252">
        <v>1836</v>
      </c>
      <c r="P11" s="260">
        <f t="shared" si="2"/>
        <v>-0.19083296606434552</v>
      </c>
      <c r="Q11" s="259">
        <f t="shared" si="3"/>
        <v>-433</v>
      </c>
      <c r="R11" s="260">
        <f t="shared" ref="R11:R12" si="12">O11/D11-1</f>
        <v>2.8012422360248448</v>
      </c>
      <c r="S11" s="259">
        <f t="shared" ref="S11:S12" si="13">O11-D11</f>
        <v>1353</v>
      </c>
      <c r="T11" s="258">
        <f t="shared" si="10"/>
        <v>0.22975847828807408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6.155 viajeros 
cuota: 77,0%</v>
      </c>
    </row>
    <row r="20" spans="27:27" x14ac:dyDescent="0.25">
      <c r="AA20" t="str">
        <f>CONCATENATE("Apartamentos: 
",FIXED(O10,0)," viajeros
cuota: ",FIXED(T10*100,1),"%")</f>
        <v>Apartamentos: 
1.836 viajeros
cuota: 23,0%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20687</v>
      </c>
      <c r="D134" s="228">
        <v>6781</v>
      </c>
      <c r="E134" s="228">
        <v>11021</v>
      </c>
      <c r="F134" s="228">
        <v>9118</v>
      </c>
      <c r="G134" s="229">
        <f>F134/E134-1</f>
        <v>-0.17267035659196084</v>
      </c>
      <c r="H134" s="228">
        <f>F134-E134</f>
        <v>-1903</v>
      </c>
      <c r="I134" s="229">
        <f>F134/F$134</f>
        <v>1</v>
      </c>
      <c r="J134" s="228">
        <v>11280</v>
      </c>
      <c r="K134" s="229">
        <f>J134/J$134</f>
        <v>1</v>
      </c>
      <c r="L134" s="229">
        <f>J134/F134-1</f>
        <v>0.23711340206185572</v>
      </c>
      <c r="M134" s="228">
        <f>J134-F134</f>
        <v>2162</v>
      </c>
      <c r="N134" s="229">
        <f>J134/D134-1</f>
        <v>0.66347146438578375</v>
      </c>
      <c r="O134" s="228">
        <f>J134-D134</f>
        <v>4499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17996</v>
      </c>
      <c r="D135" s="246">
        <v>6066</v>
      </c>
      <c r="E135" s="246">
        <v>8246</v>
      </c>
      <c r="F135" s="246">
        <v>6650</v>
      </c>
      <c r="G135" s="250">
        <f>IFERROR(F135/E135-1,"-")</f>
        <v>-0.19354838709677424</v>
      </c>
      <c r="H135" s="246">
        <f t="shared" ref="H135:H138" si="14">F135-E135</f>
        <v>-1596</v>
      </c>
      <c r="I135" s="248">
        <f>F135/F$134</f>
        <v>0.72932660671199823</v>
      </c>
      <c r="J135" s="246">
        <v>8525</v>
      </c>
      <c r="K135" s="247">
        <f t="shared" ref="K135:K138" si="15">J135/J$134</f>
        <v>0.75576241134751776</v>
      </c>
      <c r="L135" s="248">
        <f t="shared" ref="L135:L138" si="16">J135/F135-1</f>
        <v>0.28195488721804507</v>
      </c>
      <c r="M135" s="249">
        <f t="shared" ref="M135:M138" si="17">J135-F135</f>
        <v>1875</v>
      </c>
      <c r="N135" s="247">
        <f t="shared" ref="N135:N138" si="18">J135/D135-1</f>
        <v>0.40537421694691722</v>
      </c>
      <c r="O135" s="246">
        <f t="shared" ref="O135:O138" si="19">J135-D135</f>
        <v>2459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71</v>
      </c>
      <c r="G136" s="256" t="str">
        <f t="shared" ref="G136:G138" si="20">IFERROR(F136/E136-1,"-")</f>
        <v>-</v>
      </c>
      <c r="H136" s="252">
        <f t="shared" si="14"/>
        <v>71</v>
      </c>
      <c r="I136" s="260">
        <f t="shared" ref="I136:I138" si="21">F136/F$134</f>
        <v>7.7867953498574251E-3</v>
      </c>
      <c r="J136" s="252">
        <v>0</v>
      </c>
      <c r="K136" s="258">
        <f t="shared" si="15"/>
        <v>0</v>
      </c>
      <c r="L136" s="260">
        <f t="shared" si="16"/>
        <v>-1</v>
      </c>
      <c r="M136" s="259">
        <f t="shared" si="17"/>
        <v>-71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17996</v>
      </c>
      <c r="D137" s="252">
        <v>0</v>
      </c>
      <c r="E137" s="252">
        <v>8246</v>
      </c>
      <c r="F137" s="252">
        <v>6579</v>
      </c>
      <c r="G137" s="254">
        <f t="shared" si="20"/>
        <v>-0.20215862236235749</v>
      </c>
      <c r="H137" s="252">
        <f t="shared" si="14"/>
        <v>-1667</v>
      </c>
      <c r="I137" s="264">
        <f t="shared" si="21"/>
        <v>0.72153981136214085</v>
      </c>
      <c r="J137" s="252">
        <v>8525</v>
      </c>
      <c r="K137" s="258">
        <f t="shared" si="15"/>
        <v>0.75576241134751776</v>
      </c>
      <c r="L137" s="260">
        <f t="shared" si="16"/>
        <v>0.29578963368293043</v>
      </c>
      <c r="M137" s="259">
        <f t="shared" si="17"/>
        <v>1946</v>
      </c>
      <c r="N137" s="258" t="e">
        <f t="shared" si="18"/>
        <v>#DIV/0!</v>
      </c>
      <c r="O137" s="252">
        <f t="shared" si="19"/>
        <v>8525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2691</v>
      </c>
      <c r="D138" s="246">
        <v>715</v>
      </c>
      <c r="E138" s="246">
        <v>2775</v>
      </c>
      <c r="F138" s="246">
        <v>2468</v>
      </c>
      <c r="G138" s="250">
        <f t="shared" si="20"/>
        <v>-0.11063063063063061</v>
      </c>
      <c r="H138" s="246">
        <f t="shared" si="14"/>
        <v>-307</v>
      </c>
      <c r="I138" s="248">
        <f t="shared" si="21"/>
        <v>0.27067339328800177</v>
      </c>
      <c r="J138" s="246">
        <v>2755</v>
      </c>
      <c r="K138" s="247">
        <f t="shared" si="15"/>
        <v>0.24423758865248227</v>
      </c>
      <c r="L138" s="248">
        <f t="shared" si="16"/>
        <v>0.11628849270664499</v>
      </c>
      <c r="M138" s="249">
        <f t="shared" si="17"/>
        <v>287</v>
      </c>
      <c r="N138" s="247">
        <f t="shared" si="18"/>
        <v>2.8531468531468533</v>
      </c>
      <c r="O138" s="246">
        <f t="shared" si="19"/>
        <v>2040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FF555-BA93-422E-A8ED-E182DFC16FC2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5D1AB-19DA-41BE-8B4A-1AFC7F13D223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21167</v>
      </c>
      <c r="D6" s="243">
        <v>10065</v>
      </c>
      <c r="E6" s="243">
        <v>28597</v>
      </c>
      <c r="F6" s="244">
        <f>E6/$E$6</f>
        <v>1</v>
      </c>
      <c r="G6" s="243">
        <v>17244</v>
      </c>
      <c r="H6" s="244">
        <f>G6/E6-1</f>
        <v>-0.39699968528167295</v>
      </c>
      <c r="I6" s="243">
        <f>G6-E6</f>
        <v>-11353</v>
      </c>
      <c r="J6" s="244">
        <f>G6/$G$6</f>
        <v>1</v>
      </c>
      <c r="K6" s="243">
        <v>17464</v>
      </c>
      <c r="L6" s="244">
        <f t="shared" ref="L6:L12" si="0">K6/G6-1</f>
        <v>1.2758060774762159E-2</v>
      </c>
      <c r="M6" s="243">
        <f t="shared" ref="M6:M12" si="1">K6-G6</f>
        <v>220</v>
      </c>
      <c r="N6" s="244">
        <f>K6/$K$6</f>
        <v>1</v>
      </c>
      <c r="O6" s="243">
        <v>15005</v>
      </c>
      <c r="P6" s="244">
        <f t="shared" ref="P6:P11" si="2">O6/K6-1</f>
        <v>-0.14080393953275305</v>
      </c>
      <c r="Q6" s="243">
        <f t="shared" ref="Q6:Q12" si="3">O6-K6</f>
        <v>-2459</v>
      </c>
      <c r="R6" s="244">
        <f>O6/C6-1</f>
        <v>-0.29111352577124772</v>
      </c>
      <c r="S6" s="243">
        <f>O6-C6</f>
        <v>-6162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14702</v>
      </c>
      <c r="D7" s="246">
        <v>7683</v>
      </c>
      <c r="E7" s="246">
        <v>24857</v>
      </c>
      <c r="F7" s="247">
        <f t="shared" ref="F7:F12" si="4">E7/$E$6</f>
        <v>0.8692170507395881</v>
      </c>
      <c r="G7" s="246">
        <v>12496</v>
      </c>
      <c r="H7" s="248">
        <f>G7/E7-1</f>
        <v>-0.49728446715211005</v>
      </c>
      <c r="I7" s="249">
        <f>G7-E7</f>
        <v>-12361</v>
      </c>
      <c r="J7" s="247">
        <f>G7/$G$6</f>
        <v>0.72465785200649502</v>
      </c>
      <c r="K7" s="246">
        <v>12229</v>
      </c>
      <c r="L7" s="250">
        <f t="shared" si="0"/>
        <v>-2.1366837387964188E-2</v>
      </c>
      <c r="M7" s="251">
        <f t="shared" si="1"/>
        <v>-267</v>
      </c>
      <c r="N7" s="247">
        <f>K7/$K$6</f>
        <v>0.7002404947320201</v>
      </c>
      <c r="O7" s="246">
        <v>10288</v>
      </c>
      <c r="P7" s="248">
        <f t="shared" si="2"/>
        <v>-0.15872107285959602</v>
      </c>
      <c r="Q7" s="249">
        <f t="shared" si="3"/>
        <v>-1941</v>
      </c>
      <c r="R7" s="248">
        <f t="shared" ref="R7:R10" si="5">O7/C7-1</f>
        <v>-0.30023126105291797</v>
      </c>
      <c r="S7" s="249">
        <f t="shared" ref="S7:S10" si="6">O7-C7</f>
        <v>-4414</v>
      </c>
      <c r="T7" s="247">
        <f>O7/$O$6</f>
        <v>0.68563812062645779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7332</v>
      </c>
      <c r="D8" s="252">
        <v>2454</v>
      </c>
      <c r="E8" s="252">
        <v>4622</v>
      </c>
      <c r="F8" s="253">
        <f t="shared" si="4"/>
        <v>0.16162534531594222</v>
      </c>
      <c r="G8" s="252">
        <v>4385</v>
      </c>
      <c r="H8" s="254">
        <f>IFERROR(G8/E8-1,"-")</f>
        <v>-5.1276503678061469E-2</v>
      </c>
      <c r="I8" s="255">
        <f t="shared" ref="I8:I12" si="7">G8-E8</f>
        <v>-237</v>
      </c>
      <c r="J8" s="253">
        <f t="shared" ref="J8:J12" si="8">G8/$G$6</f>
        <v>0.25429134771514728</v>
      </c>
      <c r="K8" s="252">
        <v>5848</v>
      </c>
      <c r="L8" s="256">
        <f>IFERROR(K8/G8-1,"-")</f>
        <v>0.33363740022805022</v>
      </c>
      <c r="M8" s="257">
        <f>IF(G8=0,"nd",K8-G8)</f>
        <v>1463</v>
      </c>
      <c r="N8" s="258">
        <f t="shared" ref="N8:N12" si="9">K8/$K$6</f>
        <v>0.33486028401282636</v>
      </c>
      <c r="O8" s="252">
        <v>6251</v>
      </c>
      <c r="P8" s="256">
        <f>IFERROR(O8/K8-1,"-")</f>
        <v>6.8912448700410467E-2</v>
      </c>
      <c r="Q8" s="259">
        <f t="shared" si="3"/>
        <v>403</v>
      </c>
      <c r="R8" s="256">
        <f>IFERROR(O8/C8-1,"-")</f>
        <v>-0.14743589743589747</v>
      </c>
      <c r="S8" s="259">
        <f t="shared" si="6"/>
        <v>-1081</v>
      </c>
      <c r="T8" s="258">
        <f t="shared" ref="T8:T12" si="10">O8/$O$6</f>
        <v>0.41659446851049647</v>
      </c>
      <c r="V8" s="29"/>
      <c r="W8" s="79"/>
      <c r="AE8" s="1"/>
    </row>
    <row r="9" spans="1:31" s="4" customFormat="1" x14ac:dyDescent="0.25">
      <c r="B9" s="97" t="s">
        <v>61</v>
      </c>
      <c r="C9" s="252">
        <v>7370</v>
      </c>
      <c r="D9" s="252">
        <v>3528</v>
      </c>
      <c r="E9" s="252">
        <v>5691</v>
      </c>
      <c r="F9" s="258">
        <f t="shared" si="4"/>
        <v>0.19900688883449313</v>
      </c>
      <c r="G9" s="252">
        <v>8111</v>
      </c>
      <c r="H9" s="254">
        <f>IFERROR(G9/E9-1,"-")</f>
        <v>0.42523282375680904</v>
      </c>
      <c r="I9" s="259">
        <f t="shared" si="7"/>
        <v>2420</v>
      </c>
      <c r="J9" s="258">
        <f t="shared" si="8"/>
        <v>0.47036650429134774</v>
      </c>
      <c r="K9" s="252">
        <v>6381</v>
      </c>
      <c r="L9" s="256">
        <f>IFERROR(K9/G9-1,"-")</f>
        <v>-0.21329059302182218</v>
      </c>
      <c r="M9" s="257">
        <f>IF(G9=0,"nd",K9-G9)</f>
        <v>-1730</v>
      </c>
      <c r="N9" s="258">
        <f t="shared" si="9"/>
        <v>0.36538021071919374</v>
      </c>
      <c r="O9" s="252">
        <v>4037</v>
      </c>
      <c r="P9" s="256">
        <f t="shared" si="2"/>
        <v>-0.36734054223475943</v>
      </c>
      <c r="Q9" s="259">
        <f t="shared" si="3"/>
        <v>-2344</v>
      </c>
      <c r="R9" s="260">
        <f t="shared" si="5"/>
        <v>-0.4522388059701492</v>
      </c>
      <c r="S9" s="259">
        <f t="shared" si="6"/>
        <v>-3333</v>
      </c>
      <c r="T9" s="258">
        <f t="shared" si="10"/>
        <v>0.26904365211596137</v>
      </c>
      <c r="V9" s="29"/>
      <c r="W9" s="79"/>
      <c r="AE9" s="1"/>
    </row>
    <row r="10" spans="1:31" s="4" customFormat="1" x14ac:dyDescent="0.25">
      <c r="B10" s="245" t="s">
        <v>193</v>
      </c>
      <c r="C10" s="261">
        <v>6465</v>
      </c>
      <c r="D10" s="261">
        <v>2382</v>
      </c>
      <c r="E10" s="261">
        <v>3740</v>
      </c>
      <c r="F10" s="262">
        <f>IFERROR(E10/$E$6,"-")</f>
        <v>0.13078294926041192</v>
      </c>
      <c r="G10" s="261">
        <v>4748</v>
      </c>
      <c r="H10" s="250">
        <f>IFERROR(G10/E10-1,"-")</f>
        <v>0.26951871657754012</v>
      </c>
      <c r="I10" s="251">
        <f>IFERROR(G10-E10,"-")</f>
        <v>1008</v>
      </c>
      <c r="J10" s="262">
        <f>IFERROR(G10/$G$6,"-")</f>
        <v>0.27534214799350498</v>
      </c>
      <c r="K10" s="261">
        <v>5235</v>
      </c>
      <c r="L10" s="250">
        <f>IFERROR(K10/G10-1,"-")</f>
        <v>0.10256950294861</v>
      </c>
      <c r="M10" s="251">
        <f>IFERROR(K10-G10,"-")</f>
        <v>487</v>
      </c>
      <c r="N10" s="262">
        <f>IFERROR(K10/$K$6,"-")</f>
        <v>0.29975950526797984</v>
      </c>
      <c r="O10" s="261">
        <v>4717</v>
      </c>
      <c r="P10" s="250">
        <f>IFERROR(O10/K10-1,"-")</f>
        <v>-9.8949379178605579E-2</v>
      </c>
      <c r="Q10" s="251">
        <f>IFERROR(O10-K10,"-")</f>
        <v>-518</v>
      </c>
      <c r="R10" s="250">
        <f t="shared" si="5"/>
        <v>-0.27037896365042535</v>
      </c>
      <c r="S10" s="251">
        <f t="shared" si="6"/>
        <v>-1748</v>
      </c>
      <c r="T10" s="262">
        <f>IFERROR(O10/$O$6,"-")</f>
        <v>0.31436187937354215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6465</v>
      </c>
      <c r="D11" s="252">
        <v>2382</v>
      </c>
      <c r="E11" s="252">
        <v>3740</v>
      </c>
      <c r="F11" s="258">
        <f t="shared" si="4"/>
        <v>0.13078294926041192</v>
      </c>
      <c r="G11" s="252">
        <v>4748</v>
      </c>
      <c r="H11" s="260">
        <f t="shared" ref="H11:H12" si="11">G11/E11-1</f>
        <v>0.26951871657754012</v>
      </c>
      <c r="I11" s="259">
        <f t="shared" si="7"/>
        <v>1008</v>
      </c>
      <c r="J11" s="258">
        <f t="shared" si="8"/>
        <v>0.27534214799350498</v>
      </c>
      <c r="K11" s="252">
        <v>5235</v>
      </c>
      <c r="L11" s="256">
        <f>K11/G11-1</f>
        <v>0.10256950294861</v>
      </c>
      <c r="M11" s="259">
        <f t="shared" si="1"/>
        <v>487</v>
      </c>
      <c r="N11" s="258">
        <f t="shared" si="9"/>
        <v>0.29975950526797984</v>
      </c>
      <c r="O11" s="252">
        <v>4717</v>
      </c>
      <c r="P11" s="260">
        <f t="shared" si="2"/>
        <v>-9.8949379178605579E-2</v>
      </c>
      <c r="Q11" s="259">
        <f t="shared" si="3"/>
        <v>-518</v>
      </c>
      <c r="R11" s="260">
        <f t="shared" ref="R11:R12" si="12">O11/D11-1</f>
        <v>0.9802686817800168</v>
      </c>
      <c r="S11" s="259">
        <f t="shared" ref="S11:S12" si="13">O11-D11</f>
        <v>2335</v>
      </c>
      <c r="T11" s="258">
        <f t="shared" si="10"/>
        <v>0.31436187937354215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10.288 viajeros 
cuota: 68,6%</v>
      </c>
    </row>
    <row r="20" spans="27:27" x14ac:dyDescent="0.25">
      <c r="AA20" t="str">
        <f>CONCATENATE("Apartamentos: 
",FIXED(O10,0)," viajeros
cuota: ",FIXED(T10*100,1),"%")</f>
        <v>Apartamentos: 
4.717 viajeros
cuota: 31,4%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24890</v>
      </c>
      <c r="D134" s="228">
        <v>20058</v>
      </c>
      <c r="E134" s="228">
        <v>34195</v>
      </c>
      <c r="F134" s="228">
        <v>19943</v>
      </c>
      <c r="G134" s="229">
        <f>F134/E134-1</f>
        <v>-0.41678607983623339</v>
      </c>
      <c r="H134" s="228">
        <f>F134-E134</f>
        <v>-14252</v>
      </c>
      <c r="I134" s="229">
        <f>F134/F$134</f>
        <v>1</v>
      </c>
      <c r="J134" s="228">
        <v>20738</v>
      </c>
      <c r="K134" s="229">
        <f>J134/J$134</f>
        <v>1</v>
      </c>
      <c r="L134" s="229">
        <f>J134/F134-1</f>
        <v>3.9863611292182632E-2</v>
      </c>
      <c r="M134" s="228">
        <f>J134-F134</f>
        <v>795</v>
      </c>
      <c r="N134" s="229">
        <f>J134/D134-1</f>
        <v>3.3901685113171709E-2</v>
      </c>
      <c r="O134" s="228">
        <f>J134-D134</f>
        <v>680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17177</v>
      </c>
      <c r="D135" s="246">
        <v>16366</v>
      </c>
      <c r="E135" s="246">
        <v>29524</v>
      </c>
      <c r="F135" s="246">
        <v>14679</v>
      </c>
      <c r="G135" s="250">
        <f>IFERROR(F135/E135-1,"-")</f>
        <v>-0.50281127218534072</v>
      </c>
      <c r="H135" s="246">
        <f t="shared" ref="H135:H138" si="14">F135-E135</f>
        <v>-14845</v>
      </c>
      <c r="I135" s="248">
        <f>F135/F$134</f>
        <v>0.7360477360477361</v>
      </c>
      <c r="J135" s="246">
        <v>14638</v>
      </c>
      <c r="K135" s="247">
        <f t="shared" ref="K135:K138" si="15">J135/J$134</f>
        <v>0.70585398784839426</v>
      </c>
      <c r="L135" s="248">
        <f t="shared" ref="L135:L138" si="16">J135/F135-1</f>
        <v>-2.7931057973976658E-3</v>
      </c>
      <c r="M135" s="249">
        <f t="shared" ref="M135:M138" si="17">J135-F135</f>
        <v>-41</v>
      </c>
      <c r="N135" s="247">
        <f t="shared" ref="N135:N138" si="18">J135/D135-1</f>
        <v>-0.10558474886960767</v>
      </c>
      <c r="O135" s="246">
        <f t="shared" ref="O135:O138" si="19">J135-D135</f>
        <v>-1728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8311</v>
      </c>
      <c r="D136" s="252">
        <v>0</v>
      </c>
      <c r="E136" s="252">
        <v>9339</v>
      </c>
      <c r="F136" s="252">
        <v>5415</v>
      </c>
      <c r="G136" s="256">
        <f t="shared" ref="G136:G138" si="20">IFERROR(F136/E136-1,"-")</f>
        <v>-0.42017346610986184</v>
      </c>
      <c r="H136" s="252">
        <f t="shared" si="14"/>
        <v>-3924</v>
      </c>
      <c r="I136" s="260">
        <f t="shared" ref="I136:I138" si="21">F136/F$134</f>
        <v>0.27152384295241438</v>
      </c>
      <c r="J136" s="252">
        <v>7999</v>
      </c>
      <c r="K136" s="258">
        <f t="shared" si="15"/>
        <v>0.3857170411804417</v>
      </c>
      <c r="L136" s="260">
        <f t="shared" si="16"/>
        <v>0.47719298245614028</v>
      </c>
      <c r="M136" s="259">
        <f t="shared" si="17"/>
        <v>2584</v>
      </c>
      <c r="N136" s="258" t="e">
        <f t="shared" si="18"/>
        <v>#DIV/0!</v>
      </c>
      <c r="O136" s="252">
        <f t="shared" si="19"/>
        <v>7999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8866</v>
      </c>
      <c r="D137" s="252">
        <v>0</v>
      </c>
      <c r="E137" s="252">
        <v>20185</v>
      </c>
      <c r="F137" s="252">
        <v>9264</v>
      </c>
      <c r="G137" s="254">
        <f t="shared" si="20"/>
        <v>-0.54104533069110727</v>
      </c>
      <c r="H137" s="252">
        <f t="shared" si="14"/>
        <v>-10921</v>
      </c>
      <c r="I137" s="264">
        <f t="shared" si="21"/>
        <v>0.46452389309532166</v>
      </c>
      <c r="J137" s="252">
        <v>6639</v>
      </c>
      <c r="K137" s="258">
        <f t="shared" si="15"/>
        <v>0.32013694666795256</v>
      </c>
      <c r="L137" s="260">
        <f t="shared" si="16"/>
        <v>-0.28335492227979275</v>
      </c>
      <c r="M137" s="259">
        <f t="shared" si="17"/>
        <v>-2625</v>
      </c>
      <c r="N137" s="258" t="e">
        <f t="shared" si="18"/>
        <v>#DIV/0!</v>
      </c>
      <c r="O137" s="252">
        <f t="shared" si="19"/>
        <v>6639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7713</v>
      </c>
      <c r="D138" s="246">
        <v>3692</v>
      </c>
      <c r="E138" s="246">
        <v>4671</v>
      </c>
      <c r="F138" s="246">
        <v>5264</v>
      </c>
      <c r="G138" s="250">
        <f t="shared" si="20"/>
        <v>0.12695354313851426</v>
      </c>
      <c r="H138" s="246">
        <f t="shared" si="14"/>
        <v>593</v>
      </c>
      <c r="I138" s="248">
        <f t="shared" si="21"/>
        <v>0.26395226395226395</v>
      </c>
      <c r="J138" s="246">
        <v>6100</v>
      </c>
      <c r="K138" s="247">
        <f t="shared" si="15"/>
        <v>0.29414601215160574</v>
      </c>
      <c r="L138" s="248">
        <f t="shared" si="16"/>
        <v>0.15881458966565343</v>
      </c>
      <c r="M138" s="249">
        <f t="shared" si="17"/>
        <v>836</v>
      </c>
      <c r="N138" s="247">
        <f t="shared" si="18"/>
        <v>0.65222101841820157</v>
      </c>
      <c r="O138" s="246">
        <f t="shared" si="19"/>
        <v>2408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26F8C-C5AA-4421-97F0-8390BB14EEF5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824041</v>
      </c>
      <c r="D6" s="243">
        <v>355635</v>
      </c>
      <c r="E6" s="243">
        <v>606515</v>
      </c>
      <c r="F6" s="244">
        <f>E6/$E$6</f>
        <v>1</v>
      </c>
      <c r="G6" s="243">
        <v>802083</v>
      </c>
      <c r="H6" s="244">
        <f>G6/E6-1</f>
        <v>0.32244544652646678</v>
      </c>
      <c r="I6" s="243">
        <f>G6-E6</f>
        <v>195568</v>
      </c>
      <c r="J6" s="244">
        <f>G6/$G$6</f>
        <v>1</v>
      </c>
      <c r="K6" s="243">
        <v>830806</v>
      </c>
      <c r="L6" s="244">
        <f>K6/G6-1</f>
        <v>3.5810508388782747E-2</v>
      </c>
      <c r="M6" s="243">
        <f>K6-G6</f>
        <v>28723</v>
      </c>
      <c r="N6" s="244">
        <f>K6/$K$6</f>
        <v>1</v>
      </c>
      <c r="O6" s="243">
        <v>834904</v>
      </c>
      <c r="P6" s="244">
        <f>O6/K6-1</f>
        <v>4.9325594663496286E-3</v>
      </c>
      <c r="Q6" s="243">
        <f>O6-K6</f>
        <v>4098</v>
      </c>
      <c r="R6" s="244">
        <f>IFERROR(O6/C6-1,"-")</f>
        <v>1.3182596497018917E-2</v>
      </c>
      <c r="S6" s="243">
        <f>O6-C6</f>
        <v>10863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183116</v>
      </c>
      <c r="D7" s="252">
        <v>76613</v>
      </c>
      <c r="E7" s="252">
        <v>207995</v>
      </c>
      <c r="F7" s="258">
        <f t="shared" ref="F7:F16" si="0">E7/$E$6</f>
        <v>0.34293463475759051</v>
      </c>
      <c r="G7" s="252">
        <v>171971</v>
      </c>
      <c r="H7" s="260">
        <f>G7/E7-1</f>
        <v>-0.17319647106901603</v>
      </c>
      <c r="I7" s="259">
        <f>G7-E7</f>
        <v>-36024</v>
      </c>
      <c r="J7" s="258">
        <f>G7/$G$6</f>
        <v>0.21440549170098355</v>
      </c>
      <c r="K7" s="252">
        <v>148781</v>
      </c>
      <c r="L7" s="260">
        <f>K7/G7-1</f>
        <v>-0.13484831744887216</v>
      </c>
      <c r="M7" s="259">
        <f>K7-G7</f>
        <v>-23190</v>
      </c>
      <c r="N7" s="258">
        <f>K7/$K$6</f>
        <v>0.17908031477866071</v>
      </c>
      <c r="O7" s="252">
        <v>132009</v>
      </c>
      <c r="P7" s="260">
        <f>O7/K7-1</f>
        <v>-0.11272944798058893</v>
      </c>
      <c r="Q7" s="259">
        <f>O7-K7</f>
        <v>-16772</v>
      </c>
      <c r="R7" s="260">
        <f t="shared" ref="R7:R16" si="1">IFERROR(O7/C7-1,"-")</f>
        <v>-0.2790963105353983</v>
      </c>
      <c r="S7" s="259">
        <f t="shared" ref="S7:S16" si="2">O7-C7</f>
        <v>-51107</v>
      </c>
      <c r="T7" s="258">
        <f>O7/$O$6</f>
        <v>0.15811278901526404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101088</v>
      </c>
      <c r="D8" s="252">
        <v>34195</v>
      </c>
      <c r="E8" s="252">
        <v>62289</v>
      </c>
      <c r="F8" s="258">
        <f t="shared" si="0"/>
        <v>0.10269985078687255</v>
      </c>
      <c r="G8" s="252">
        <v>100475</v>
      </c>
      <c r="H8" s="260">
        <f t="shared" ref="H8:H16" si="3">G8/E8-1</f>
        <v>0.61304564208768797</v>
      </c>
      <c r="I8" s="259">
        <f t="shared" ref="I8:I16" si="4">G8-E8</f>
        <v>38186</v>
      </c>
      <c r="J8" s="258">
        <f t="shared" ref="J8:J16" si="5">G8/$G$6</f>
        <v>0.12526758452678838</v>
      </c>
      <c r="K8" s="252">
        <v>94395</v>
      </c>
      <c r="L8" s="260">
        <f t="shared" ref="L8:L16" si="6">K8/G8-1</f>
        <v>-6.0512565314754907E-2</v>
      </c>
      <c r="M8" s="259">
        <f t="shared" ref="M8:M16" si="7">K8-G8</f>
        <v>-6080</v>
      </c>
      <c r="N8" s="258">
        <f t="shared" ref="N8:N16" si="8">K8/$K$6</f>
        <v>0.11361858243681437</v>
      </c>
      <c r="O8" s="252">
        <v>91109</v>
      </c>
      <c r="P8" s="260">
        <f t="shared" ref="P8:P16" si="9">O8/K8-1</f>
        <v>-3.4811165845648584E-2</v>
      </c>
      <c r="Q8" s="259">
        <f t="shared" ref="Q8:Q16" si="10">O8-K8</f>
        <v>-3286</v>
      </c>
      <c r="R8" s="260">
        <f t="shared" si="1"/>
        <v>-9.8715970243748008E-2</v>
      </c>
      <c r="S8" s="259">
        <f t="shared" si="2"/>
        <v>-9979</v>
      </c>
      <c r="T8" s="258">
        <f t="shared" ref="T8:T16" si="11">O8/$O$6</f>
        <v>0.10912512097199199</v>
      </c>
      <c r="V8" s="29"/>
      <c r="W8" s="79"/>
      <c r="AE8" s="1"/>
    </row>
    <row r="9" spans="1:31" s="4" customFormat="1" x14ac:dyDescent="0.25">
      <c r="B9" s="235" t="s">
        <v>46</v>
      </c>
      <c r="C9" s="252">
        <v>8490</v>
      </c>
      <c r="D9" s="252">
        <v>2129</v>
      </c>
      <c r="E9" s="252">
        <v>3943</v>
      </c>
      <c r="F9" s="253">
        <f t="shared" si="0"/>
        <v>6.5010758184051503E-3</v>
      </c>
      <c r="G9" s="252">
        <v>4228</v>
      </c>
      <c r="H9" s="264">
        <f t="shared" si="3"/>
        <v>7.2279989855440041E-2</v>
      </c>
      <c r="I9" s="255">
        <f t="shared" si="4"/>
        <v>285</v>
      </c>
      <c r="J9" s="253">
        <f t="shared" si="5"/>
        <v>5.2712749179324335E-3</v>
      </c>
      <c r="K9" s="252">
        <v>16405</v>
      </c>
      <c r="L9" s="260">
        <f t="shared" si="6"/>
        <v>2.8800851466414379</v>
      </c>
      <c r="M9" s="259">
        <f t="shared" si="7"/>
        <v>12177</v>
      </c>
      <c r="N9" s="258">
        <f t="shared" si="8"/>
        <v>1.9745885321001532E-2</v>
      </c>
      <c r="O9" s="252">
        <v>8742</v>
      </c>
      <c r="P9" s="260">
        <f t="shared" si="9"/>
        <v>-0.46711368485217919</v>
      </c>
      <c r="Q9" s="259">
        <f t="shared" si="10"/>
        <v>-7663</v>
      </c>
      <c r="R9" s="260">
        <f t="shared" si="1"/>
        <v>2.9681978798586472E-2</v>
      </c>
      <c r="S9" s="259">
        <f t="shared" si="2"/>
        <v>252</v>
      </c>
      <c r="T9" s="258">
        <f t="shared" si="11"/>
        <v>1.0470664890813794E-2</v>
      </c>
      <c r="V9" s="29"/>
      <c r="W9" s="79"/>
      <c r="AE9" s="1"/>
    </row>
    <row r="10" spans="1:31" s="4" customFormat="1" x14ac:dyDescent="0.25">
      <c r="B10" s="235" t="s">
        <v>48</v>
      </c>
      <c r="C10" s="252">
        <v>280056</v>
      </c>
      <c r="D10" s="252">
        <v>75068</v>
      </c>
      <c r="E10" s="252">
        <v>127023</v>
      </c>
      <c r="F10" s="258">
        <f t="shared" si="0"/>
        <v>0.20943092916086165</v>
      </c>
      <c r="G10" s="252">
        <v>267342</v>
      </c>
      <c r="H10" s="260">
        <f t="shared" si="3"/>
        <v>1.1046739566850099</v>
      </c>
      <c r="I10" s="259">
        <f t="shared" si="4"/>
        <v>140319</v>
      </c>
      <c r="J10" s="258">
        <f t="shared" si="5"/>
        <v>0.33330964501180055</v>
      </c>
      <c r="K10" s="252">
        <v>277292</v>
      </c>
      <c r="L10" s="260">
        <f t="shared" si="6"/>
        <v>3.7218244795056421E-2</v>
      </c>
      <c r="M10" s="259">
        <f t="shared" si="7"/>
        <v>9950</v>
      </c>
      <c r="N10" s="258">
        <f t="shared" si="8"/>
        <v>0.33376263532039968</v>
      </c>
      <c r="O10" s="252">
        <v>305825</v>
      </c>
      <c r="P10" s="260">
        <f t="shared" si="9"/>
        <v>0.10289874933283327</v>
      </c>
      <c r="Q10" s="259">
        <f t="shared" si="10"/>
        <v>28533</v>
      </c>
      <c r="R10" s="260">
        <f t="shared" si="1"/>
        <v>9.2013740109121001E-2</v>
      </c>
      <c r="S10" s="259">
        <f t="shared" si="2"/>
        <v>25769</v>
      </c>
      <c r="T10" s="258">
        <f>O10/$O$6</f>
        <v>0.36629959851671567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23748</v>
      </c>
      <c r="D11" s="252">
        <v>24373</v>
      </c>
      <c r="E11" s="252">
        <v>37856</v>
      </c>
      <c r="F11" s="253">
        <f t="shared" si="0"/>
        <v>6.2415603900975246E-2</v>
      </c>
      <c r="G11" s="252">
        <v>37846</v>
      </c>
      <c r="H11" s="264">
        <f t="shared" si="3"/>
        <v>-2.6415891800501967E-4</v>
      </c>
      <c r="I11" s="255">
        <f t="shared" si="4"/>
        <v>-10</v>
      </c>
      <c r="J11" s="253">
        <f t="shared" si="5"/>
        <v>4.7184642985825656E-2</v>
      </c>
      <c r="K11" s="252">
        <v>43389</v>
      </c>
      <c r="L11" s="260">
        <f t="shared" si="6"/>
        <v>0.14646197748771339</v>
      </c>
      <c r="M11" s="259">
        <f t="shared" si="7"/>
        <v>5543</v>
      </c>
      <c r="N11" s="258">
        <f t="shared" si="8"/>
        <v>5.2225188551840024E-2</v>
      </c>
      <c r="O11" s="252">
        <v>40492</v>
      </c>
      <c r="P11" s="260">
        <f t="shared" si="9"/>
        <v>-6.6768074857682769E-2</v>
      </c>
      <c r="Q11" s="259">
        <f t="shared" si="10"/>
        <v>-2897</v>
      </c>
      <c r="R11" s="260">
        <f t="shared" si="1"/>
        <v>0.7050699006232104</v>
      </c>
      <c r="S11" s="259">
        <f t="shared" si="2"/>
        <v>16744</v>
      </c>
      <c r="T11" s="258">
        <f t="shared" si="11"/>
        <v>4.8498989105334268E-2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87514</v>
      </c>
      <c r="D12" s="252">
        <v>36330</v>
      </c>
      <c r="E12" s="252">
        <v>68840</v>
      </c>
      <c r="F12" s="258">
        <f t="shared" si="0"/>
        <v>0.11350090269820202</v>
      </c>
      <c r="G12" s="252">
        <v>97242</v>
      </c>
      <c r="H12" s="260">
        <f t="shared" si="3"/>
        <v>0.41257989540964557</v>
      </c>
      <c r="I12" s="259">
        <f t="shared" si="4"/>
        <v>28402</v>
      </c>
      <c r="J12" s="258">
        <f t="shared" si="5"/>
        <v>0.1212368296049162</v>
      </c>
      <c r="K12" s="252">
        <v>108324</v>
      </c>
      <c r="L12" s="260">
        <f t="shared" si="6"/>
        <v>0.11396310236317642</v>
      </c>
      <c r="M12" s="259">
        <f t="shared" si="7"/>
        <v>11082</v>
      </c>
      <c r="N12" s="258">
        <f t="shared" si="8"/>
        <v>0.13038422929059251</v>
      </c>
      <c r="O12" s="252">
        <v>115851</v>
      </c>
      <c r="P12" s="260">
        <f t="shared" si="9"/>
        <v>6.9485986484989493E-2</v>
      </c>
      <c r="Q12" s="259">
        <f t="shared" si="10"/>
        <v>7527</v>
      </c>
      <c r="R12" s="260">
        <f t="shared" si="1"/>
        <v>0.32379962063212742</v>
      </c>
      <c r="S12" s="259">
        <f t="shared" si="2"/>
        <v>28337</v>
      </c>
      <c r="T12" s="258">
        <f t="shared" si="11"/>
        <v>0.13875966578193422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26258</v>
      </c>
      <c r="D13" s="252">
        <v>11031</v>
      </c>
      <c r="E13" s="252">
        <v>13958</v>
      </c>
      <c r="F13" s="253">
        <f t="shared" si="0"/>
        <v>2.3013445669109584E-2</v>
      </c>
      <c r="G13" s="252">
        <v>24786</v>
      </c>
      <c r="H13" s="264">
        <f t="shared" si="3"/>
        <v>0.77575583894540756</v>
      </c>
      <c r="I13" s="255">
        <f t="shared" si="4"/>
        <v>10828</v>
      </c>
      <c r="J13" s="253">
        <f t="shared" si="5"/>
        <v>3.0902038816431717E-2</v>
      </c>
      <c r="K13" s="252">
        <v>29860</v>
      </c>
      <c r="L13" s="260">
        <f t="shared" si="6"/>
        <v>0.20471233760994112</v>
      </c>
      <c r="M13" s="259">
        <f t="shared" si="7"/>
        <v>5074</v>
      </c>
      <c r="N13" s="258">
        <f t="shared" si="8"/>
        <v>3.594100187047277E-2</v>
      </c>
      <c r="O13" s="252">
        <v>26153</v>
      </c>
      <c r="P13" s="260">
        <f t="shared" si="9"/>
        <v>-0.12414601473543196</v>
      </c>
      <c r="Q13" s="259">
        <f t="shared" si="10"/>
        <v>-3707</v>
      </c>
      <c r="R13" s="260">
        <f t="shared" si="1"/>
        <v>-3.9987813237870595E-3</v>
      </c>
      <c r="S13" s="259">
        <f t="shared" si="2"/>
        <v>-105</v>
      </c>
      <c r="T13" s="258">
        <f t="shared" si="11"/>
        <v>3.1324559470310362E-2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37574</v>
      </c>
      <c r="D14" s="252">
        <v>14652</v>
      </c>
      <c r="E14" s="252">
        <v>37616</v>
      </c>
      <c r="F14" s="258">
        <f t="shared" si="0"/>
        <v>6.2019900579540488E-2</v>
      </c>
      <c r="G14" s="252">
        <v>24500</v>
      </c>
      <c r="H14" s="260">
        <f t="shared" si="3"/>
        <v>-0.34868141216503612</v>
      </c>
      <c r="I14" s="259">
        <f t="shared" si="4"/>
        <v>-13116</v>
      </c>
      <c r="J14" s="258">
        <f t="shared" si="5"/>
        <v>3.0545467239674697E-2</v>
      </c>
      <c r="K14" s="252">
        <v>26474</v>
      </c>
      <c r="L14" s="260">
        <f t="shared" si="6"/>
        <v>8.0571428571428516E-2</v>
      </c>
      <c r="M14" s="259">
        <f t="shared" si="7"/>
        <v>1974</v>
      </c>
      <c r="N14" s="258">
        <f t="shared" si="8"/>
        <v>3.1865441511014607E-2</v>
      </c>
      <c r="O14" s="252">
        <v>22996</v>
      </c>
      <c r="P14" s="260">
        <f t="shared" si="9"/>
        <v>-0.13137417843922339</v>
      </c>
      <c r="Q14" s="259">
        <f t="shared" si="10"/>
        <v>-3478</v>
      </c>
      <c r="R14" s="260">
        <f t="shared" si="1"/>
        <v>-0.38798105072656619</v>
      </c>
      <c r="S14" s="259">
        <f t="shared" si="2"/>
        <v>-14578</v>
      </c>
      <c r="T14" s="258">
        <f t="shared" si="11"/>
        <v>2.7543286413767333E-2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33892</v>
      </c>
      <c r="D15" s="252">
        <v>16922</v>
      </c>
      <c r="E15" s="252">
        <v>19322</v>
      </c>
      <c r="F15" s="253">
        <f t="shared" si="0"/>
        <v>3.1857414903176347E-2</v>
      </c>
      <c r="G15" s="252">
        <v>29432</v>
      </c>
      <c r="H15" s="264">
        <f t="shared" si="3"/>
        <v>0.52323776006624567</v>
      </c>
      <c r="I15" s="255">
        <f t="shared" si="4"/>
        <v>10110</v>
      </c>
      <c r="J15" s="253">
        <f t="shared" si="5"/>
        <v>3.6694456808085946E-2</v>
      </c>
      <c r="K15" s="252">
        <v>39183</v>
      </c>
      <c r="L15" s="260">
        <f t="shared" si="6"/>
        <v>0.33130606142973629</v>
      </c>
      <c r="M15" s="259">
        <f t="shared" si="7"/>
        <v>9751</v>
      </c>
      <c r="N15" s="258">
        <f t="shared" si="8"/>
        <v>4.7162634838939538E-2</v>
      </c>
      <c r="O15" s="252">
        <v>48762</v>
      </c>
      <c r="P15" s="260">
        <f t="shared" si="9"/>
        <v>0.24446826429829271</v>
      </c>
      <c r="Q15" s="259">
        <f t="shared" si="10"/>
        <v>9579</v>
      </c>
      <c r="R15" s="260">
        <f t="shared" si="1"/>
        <v>0.43874660686887768</v>
      </c>
      <c r="S15" s="259">
        <f t="shared" si="2"/>
        <v>14870</v>
      </c>
      <c r="T15" s="258">
        <f t="shared" si="11"/>
        <v>5.8404319538533769E-2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42305</v>
      </c>
      <c r="D16" s="252">
        <f>D6-SUM(D7:D15)</f>
        <v>64322</v>
      </c>
      <c r="E16" s="252">
        <f>E6-SUM(E7:E15)</f>
        <v>27673</v>
      </c>
      <c r="F16" s="258">
        <f t="shared" si="0"/>
        <v>4.5626241725266484E-2</v>
      </c>
      <c r="G16" s="252">
        <f>G6-SUM(G7:G15)</f>
        <v>44261</v>
      </c>
      <c r="H16" s="260">
        <f t="shared" si="3"/>
        <v>0.59942904636288086</v>
      </c>
      <c r="I16" s="259">
        <f t="shared" si="4"/>
        <v>16588</v>
      </c>
      <c r="J16" s="258">
        <f t="shared" si="5"/>
        <v>5.5182568387560887E-2</v>
      </c>
      <c r="K16" s="252">
        <f>K6-SUM(K7:K15)</f>
        <v>46703</v>
      </c>
      <c r="L16" s="260">
        <f t="shared" si="6"/>
        <v>5.5172725424188274E-2</v>
      </c>
      <c r="M16" s="259">
        <f t="shared" si="7"/>
        <v>2442</v>
      </c>
      <c r="N16" s="258">
        <f t="shared" si="8"/>
        <v>5.6214086080264222E-2</v>
      </c>
      <c r="O16" s="252">
        <f>O6-SUM(O7:O15)</f>
        <v>42965</v>
      </c>
      <c r="P16" s="260">
        <f t="shared" si="9"/>
        <v>-8.003768494529262E-2</v>
      </c>
      <c r="Q16" s="259">
        <f t="shared" si="10"/>
        <v>-3738</v>
      </c>
      <c r="R16" s="260">
        <f t="shared" si="1"/>
        <v>1.5600992790450352E-2</v>
      </c>
      <c r="S16" s="259">
        <f t="shared" si="2"/>
        <v>660</v>
      </c>
      <c r="T16" s="258">
        <f t="shared" si="11"/>
        <v>5.1461006295334552E-2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6D1AA-B974-41A2-8A7E-2F8A83A3673B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495721</v>
      </c>
      <c r="D6" s="243">
        <v>204209</v>
      </c>
      <c r="E6" s="243">
        <v>281277</v>
      </c>
      <c r="F6" s="244">
        <f>E6/$E$6</f>
        <v>1</v>
      </c>
      <c r="G6" s="243">
        <v>460086</v>
      </c>
      <c r="H6" s="244">
        <f>G6/E6-1</f>
        <v>0.63570430571998426</v>
      </c>
      <c r="I6" s="243">
        <f>G6-E6</f>
        <v>178809</v>
      </c>
      <c r="J6" s="244">
        <f>G6/$G$6</f>
        <v>1</v>
      </c>
      <c r="K6" s="243">
        <v>482014</v>
      </c>
      <c r="L6" s="244">
        <f>K6/G6-1</f>
        <v>4.7660654747155862E-2</v>
      </c>
      <c r="M6" s="243">
        <f>K6-G6</f>
        <v>21928</v>
      </c>
      <c r="N6" s="244">
        <f>K6/$K$6</f>
        <v>1</v>
      </c>
      <c r="O6" s="243">
        <v>496711</v>
      </c>
      <c r="P6" s="244">
        <f>O6/K6-1</f>
        <v>3.0490815619463429E-2</v>
      </c>
      <c r="Q6" s="243">
        <f>O6-K6</f>
        <v>14697</v>
      </c>
      <c r="R6" s="244">
        <f>IFERROR(O6/C6-1,"-")</f>
        <v>1.9970911056823581E-3</v>
      </c>
      <c r="S6" s="243">
        <f>O6-C6</f>
        <v>990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88532</v>
      </c>
      <c r="D7" s="252">
        <v>33771</v>
      </c>
      <c r="E7" s="252">
        <v>97863</v>
      </c>
      <c r="F7" s="258">
        <f t="shared" ref="F7:F16" si="0">E7/$E$6</f>
        <v>0.34792393263580029</v>
      </c>
      <c r="G7" s="252">
        <v>97931</v>
      </c>
      <c r="H7" s="260">
        <f>G7/E7-1</f>
        <v>6.9484892145132982E-4</v>
      </c>
      <c r="I7" s="259">
        <f>G7-E7</f>
        <v>68</v>
      </c>
      <c r="J7" s="258">
        <f>G7/$G$6</f>
        <v>0.21285368387649264</v>
      </c>
      <c r="K7" s="252">
        <v>85390</v>
      </c>
      <c r="L7" s="260">
        <f>K7/G7-1</f>
        <v>-0.12805955213364517</v>
      </c>
      <c r="M7" s="259">
        <f>K7-G7</f>
        <v>-12541</v>
      </c>
      <c r="N7" s="258">
        <f>K7/$K$6</f>
        <v>0.1771525308393532</v>
      </c>
      <c r="O7" s="252">
        <v>81243</v>
      </c>
      <c r="P7" s="260">
        <f>O7/K7-1</f>
        <v>-4.8565405785220728E-2</v>
      </c>
      <c r="Q7" s="259">
        <f>O7-K7</f>
        <v>-4147</v>
      </c>
      <c r="R7" s="260">
        <f t="shared" ref="R7:R16" si="1">IFERROR(O7/C7-1,"-")</f>
        <v>-8.2331812226087764E-2</v>
      </c>
      <c r="S7" s="259">
        <f t="shared" ref="S7:S16" si="2">O7-C7</f>
        <v>-7289</v>
      </c>
      <c r="T7" s="258">
        <f>O7/$O$6</f>
        <v>0.16356191024559552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60203</v>
      </c>
      <c r="D8" s="252">
        <v>18052</v>
      </c>
      <c r="E8" s="252">
        <v>26434</v>
      </c>
      <c r="F8" s="258">
        <f t="shared" si="0"/>
        <v>9.3978533616328394E-2</v>
      </c>
      <c r="G8" s="252">
        <v>59034</v>
      </c>
      <c r="H8" s="260">
        <f t="shared" ref="H8:H16" si="3">G8/E8-1</f>
        <v>1.2332601952031474</v>
      </c>
      <c r="I8" s="259">
        <f t="shared" ref="I8:I16" si="4">G8-E8</f>
        <v>32600</v>
      </c>
      <c r="J8" s="258">
        <f t="shared" ref="J8:J16" si="5">G8/$G$6</f>
        <v>0.12831079406893495</v>
      </c>
      <c r="K8" s="252">
        <v>52383</v>
      </c>
      <c r="L8" s="260">
        <f t="shared" ref="L8:L16" si="6">K8/G8-1</f>
        <v>-0.11266388860656573</v>
      </c>
      <c r="M8" s="259">
        <f t="shared" ref="M8:M16" si="7">K8-G8</f>
        <v>-6651</v>
      </c>
      <c r="N8" s="258">
        <f t="shared" ref="N8:N16" si="8">K8/$K$6</f>
        <v>0.10867526669349853</v>
      </c>
      <c r="O8" s="252">
        <v>49661</v>
      </c>
      <c r="P8" s="260">
        <f t="shared" ref="P8:P16" si="9">O8/K8-1</f>
        <v>-5.1963423248000296E-2</v>
      </c>
      <c r="Q8" s="259">
        <f t="shared" ref="Q8:Q16" si="10">O8-K8</f>
        <v>-2722</v>
      </c>
      <c r="R8" s="260">
        <f t="shared" si="1"/>
        <v>-0.17510755277976175</v>
      </c>
      <c r="S8" s="259">
        <f t="shared" si="2"/>
        <v>-10542</v>
      </c>
      <c r="T8" s="258">
        <f t="shared" ref="T8:T16" si="11">O8/$O$6</f>
        <v>9.9979666244556689E-2</v>
      </c>
      <c r="V8" s="29"/>
      <c r="W8" s="79"/>
      <c r="AE8" s="1"/>
    </row>
    <row r="9" spans="1:31" s="4" customFormat="1" x14ac:dyDescent="0.25">
      <c r="B9" s="235" t="s">
        <v>46</v>
      </c>
      <c r="C9" s="252">
        <v>3531</v>
      </c>
      <c r="D9" s="252">
        <v>626</v>
      </c>
      <c r="E9" s="252">
        <v>1949</v>
      </c>
      <c r="F9" s="253">
        <f t="shared" si="0"/>
        <v>6.9291125829698125E-3</v>
      </c>
      <c r="G9" s="252">
        <v>2041</v>
      </c>
      <c r="H9" s="264">
        <f t="shared" si="3"/>
        <v>4.7203694202154978E-2</v>
      </c>
      <c r="I9" s="255">
        <f t="shared" si="4"/>
        <v>92</v>
      </c>
      <c r="J9" s="253">
        <f t="shared" si="5"/>
        <v>4.4361271588355218E-3</v>
      </c>
      <c r="K9" s="252">
        <v>4123</v>
      </c>
      <c r="L9" s="260">
        <f t="shared" si="6"/>
        <v>1.0200881920627145</v>
      </c>
      <c r="M9" s="259">
        <f t="shared" si="7"/>
        <v>2082</v>
      </c>
      <c r="N9" s="258">
        <f t="shared" si="8"/>
        <v>8.5536934611857747E-3</v>
      </c>
      <c r="O9" s="252">
        <v>2811</v>
      </c>
      <c r="P9" s="260">
        <f t="shared" si="9"/>
        <v>-0.31821489206888187</v>
      </c>
      <c r="Q9" s="259">
        <f t="shared" si="10"/>
        <v>-1312</v>
      </c>
      <c r="R9" s="260">
        <f t="shared" si="1"/>
        <v>-0.20390824129141882</v>
      </c>
      <c r="S9" s="259">
        <f t="shared" si="2"/>
        <v>-720</v>
      </c>
      <c r="T9" s="258">
        <f t="shared" si="11"/>
        <v>5.659226391201322E-3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223870</v>
      </c>
      <c r="D10" s="252">
        <v>58827</v>
      </c>
      <c r="E10" s="252">
        <v>81037</v>
      </c>
      <c r="F10" s="258">
        <f t="shared" si="0"/>
        <v>0.28810389758138777</v>
      </c>
      <c r="G10" s="252">
        <v>191127</v>
      </c>
      <c r="H10" s="260">
        <f t="shared" si="3"/>
        <v>1.3585152461221419</v>
      </c>
      <c r="I10" s="259">
        <f t="shared" si="4"/>
        <v>110090</v>
      </c>
      <c r="J10" s="258">
        <f t="shared" si="5"/>
        <v>0.41541581356528995</v>
      </c>
      <c r="K10" s="252">
        <v>201213</v>
      </c>
      <c r="L10" s="260">
        <f t="shared" si="6"/>
        <v>5.2771194022822598E-2</v>
      </c>
      <c r="M10" s="259">
        <f t="shared" si="7"/>
        <v>10086</v>
      </c>
      <c r="N10" s="258">
        <f t="shared" si="8"/>
        <v>0.41744223196836605</v>
      </c>
      <c r="O10" s="252">
        <v>219443</v>
      </c>
      <c r="P10" s="260">
        <f t="shared" si="9"/>
        <v>9.0600507919468498E-2</v>
      </c>
      <c r="Q10" s="259">
        <f t="shared" si="10"/>
        <v>18230</v>
      </c>
      <c r="R10" s="260">
        <f t="shared" si="1"/>
        <v>-1.977486934381556E-2</v>
      </c>
      <c r="S10" s="259">
        <f t="shared" si="2"/>
        <v>-4427</v>
      </c>
      <c r="T10" s="258">
        <f>O10/$O$6</f>
        <v>0.4417921084896449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14514</v>
      </c>
      <c r="D11" s="252">
        <v>22315</v>
      </c>
      <c r="E11" s="252">
        <v>15909</v>
      </c>
      <c r="F11" s="253">
        <f t="shared" si="0"/>
        <v>5.6559903582589402E-2</v>
      </c>
      <c r="G11" s="252">
        <v>24254</v>
      </c>
      <c r="H11" s="264">
        <f t="shared" si="3"/>
        <v>0.52454585454774016</v>
      </c>
      <c r="I11" s="255">
        <f t="shared" si="4"/>
        <v>8345</v>
      </c>
      <c r="J11" s="253">
        <f t="shared" si="5"/>
        <v>5.2716231313276213E-2</v>
      </c>
      <c r="K11" s="252">
        <v>26621</v>
      </c>
      <c r="L11" s="260">
        <f t="shared" si="6"/>
        <v>9.7592149748495061E-2</v>
      </c>
      <c r="M11" s="259">
        <f t="shared" si="7"/>
        <v>2367</v>
      </c>
      <c r="N11" s="258">
        <f t="shared" si="8"/>
        <v>5.5228686303717321E-2</v>
      </c>
      <c r="O11" s="252">
        <v>27150</v>
      </c>
      <c r="P11" s="260">
        <f t="shared" si="9"/>
        <v>1.9871529995116655E-2</v>
      </c>
      <c r="Q11" s="259">
        <f t="shared" si="10"/>
        <v>529</v>
      </c>
      <c r="R11" s="260">
        <f t="shared" si="1"/>
        <v>0.87060768912773878</v>
      </c>
      <c r="S11" s="259">
        <f t="shared" si="2"/>
        <v>12636</v>
      </c>
      <c r="T11" s="258">
        <f t="shared" si="11"/>
        <v>5.4659550523342544E-2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43263</v>
      </c>
      <c r="D12" s="252">
        <v>19639</v>
      </c>
      <c r="E12" s="252">
        <v>33892</v>
      </c>
      <c r="F12" s="258">
        <f t="shared" si="0"/>
        <v>0.12049332153002201</v>
      </c>
      <c r="G12" s="252">
        <v>46536</v>
      </c>
      <c r="H12" s="260">
        <f t="shared" si="3"/>
        <v>0.37306739053463955</v>
      </c>
      <c r="I12" s="259">
        <f t="shared" si="4"/>
        <v>12644</v>
      </c>
      <c r="J12" s="258">
        <f t="shared" si="5"/>
        <v>0.10114630742948058</v>
      </c>
      <c r="K12" s="252">
        <v>59509</v>
      </c>
      <c r="L12" s="260">
        <f t="shared" si="6"/>
        <v>0.2787734227264913</v>
      </c>
      <c r="M12" s="259">
        <f t="shared" si="7"/>
        <v>12973</v>
      </c>
      <c r="N12" s="258">
        <f t="shared" si="8"/>
        <v>0.12345906965357853</v>
      </c>
      <c r="O12" s="252">
        <v>58416</v>
      </c>
      <c r="P12" s="260">
        <f t="shared" si="9"/>
        <v>-1.8366969702061864E-2</v>
      </c>
      <c r="Q12" s="259">
        <f t="shared" si="10"/>
        <v>-1093</v>
      </c>
      <c r="R12" s="260">
        <f t="shared" si="1"/>
        <v>0.35025310311351499</v>
      </c>
      <c r="S12" s="259">
        <f t="shared" si="2"/>
        <v>15153</v>
      </c>
      <c r="T12" s="258">
        <f t="shared" si="11"/>
        <v>0.11760560970061061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13348</v>
      </c>
      <c r="D13" s="252">
        <v>5101</v>
      </c>
      <c r="E13" s="252">
        <v>6944</v>
      </c>
      <c r="F13" s="253">
        <f t="shared" si="0"/>
        <v>2.4687407786630262E-2</v>
      </c>
      <c r="G13" s="252">
        <v>12895</v>
      </c>
      <c r="H13" s="264">
        <f t="shared" si="3"/>
        <v>0.85699884792626735</v>
      </c>
      <c r="I13" s="255">
        <f t="shared" si="4"/>
        <v>5951</v>
      </c>
      <c r="J13" s="253">
        <f t="shared" si="5"/>
        <v>2.8027368796268524E-2</v>
      </c>
      <c r="K13" s="252">
        <v>20325</v>
      </c>
      <c r="L13" s="260">
        <f t="shared" si="6"/>
        <v>0.57619232260566111</v>
      </c>
      <c r="M13" s="259">
        <f t="shared" si="7"/>
        <v>7430</v>
      </c>
      <c r="N13" s="258">
        <f t="shared" si="8"/>
        <v>4.2166825029978379E-2</v>
      </c>
      <c r="O13" s="252">
        <v>17951</v>
      </c>
      <c r="P13" s="260">
        <f t="shared" si="9"/>
        <v>-0.11680196801968024</v>
      </c>
      <c r="Q13" s="259">
        <f t="shared" si="10"/>
        <v>-2374</v>
      </c>
      <c r="R13" s="260">
        <f t="shared" si="1"/>
        <v>0.34484566976326048</v>
      </c>
      <c r="S13" s="259">
        <f t="shared" si="2"/>
        <v>4603</v>
      </c>
      <c r="T13" s="258">
        <f t="shared" si="11"/>
        <v>3.6139727125028435E-2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16407</v>
      </c>
      <c r="D14" s="252">
        <v>4587</v>
      </c>
      <c r="E14" s="252">
        <v>9019</v>
      </c>
      <c r="F14" s="258">
        <f t="shared" si="0"/>
        <v>3.2064477365728448E-2</v>
      </c>
      <c r="G14" s="252">
        <v>7256</v>
      </c>
      <c r="H14" s="260">
        <f t="shared" si="3"/>
        <v>-0.19547621687548511</v>
      </c>
      <c r="I14" s="259">
        <f t="shared" si="4"/>
        <v>-1763</v>
      </c>
      <c r="J14" s="258">
        <f t="shared" si="5"/>
        <v>1.5770964558799876E-2</v>
      </c>
      <c r="K14" s="252">
        <v>9010</v>
      </c>
      <c r="L14" s="260">
        <f t="shared" si="6"/>
        <v>0.24173098125689085</v>
      </c>
      <c r="M14" s="259">
        <f t="shared" si="7"/>
        <v>1754</v>
      </c>
      <c r="N14" s="258">
        <f t="shared" si="8"/>
        <v>1.8692403125220428E-2</v>
      </c>
      <c r="O14" s="252">
        <v>7991</v>
      </c>
      <c r="P14" s="260">
        <f t="shared" si="9"/>
        <v>-0.11309655937846841</v>
      </c>
      <c r="Q14" s="259">
        <f t="shared" si="10"/>
        <v>-1019</v>
      </c>
      <c r="R14" s="260">
        <f t="shared" si="1"/>
        <v>-0.512951788870604</v>
      </c>
      <c r="S14" s="259">
        <f t="shared" si="2"/>
        <v>-8416</v>
      </c>
      <c r="T14" s="258">
        <f t="shared" si="11"/>
        <v>1.6087825717570177E-2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15258</v>
      </c>
      <c r="D15" s="252">
        <v>10850</v>
      </c>
      <c r="E15" s="252">
        <v>2574</v>
      </c>
      <c r="F15" s="253">
        <f t="shared" si="0"/>
        <v>9.1511214923367355E-3</v>
      </c>
      <c r="G15" s="252">
        <v>6675</v>
      </c>
      <c r="H15" s="264">
        <f t="shared" si="3"/>
        <v>1.5932400932400932</v>
      </c>
      <c r="I15" s="255">
        <f t="shared" si="4"/>
        <v>4101</v>
      </c>
      <c r="J15" s="253">
        <f t="shared" si="5"/>
        <v>1.4508157170615928E-2</v>
      </c>
      <c r="K15" s="252">
        <v>10712</v>
      </c>
      <c r="L15" s="260">
        <f t="shared" si="6"/>
        <v>0.60479400749063661</v>
      </c>
      <c r="M15" s="259">
        <f t="shared" si="7"/>
        <v>4037</v>
      </c>
      <c r="N15" s="258">
        <f t="shared" si="8"/>
        <v>2.2223420896488485E-2</v>
      </c>
      <c r="O15" s="252">
        <v>17927</v>
      </c>
      <c r="P15" s="260">
        <f t="shared" si="9"/>
        <v>0.67354368932038833</v>
      </c>
      <c r="Q15" s="259">
        <f t="shared" si="10"/>
        <v>7215</v>
      </c>
      <c r="R15" s="260">
        <f t="shared" si="1"/>
        <v>0.17492462970245115</v>
      </c>
      <c r="S15" s="259">
        <f t="shared" si="2"/>
        <v>2669</v>
      </c>
      <c r="T15" s="258">
        <f t="shared" si="11"/>
        <v>3.6091409290311668E-2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16795</v>
      </c>
      <c r="D16" s="252">
        <f>D6-SUM(D7:D15)</f>
        <v>30441</v>
      </c>
      <c r="E16" s="252">
        <f>E6-SUM(E7:E15)</f>
        <v>5656</v>
      </c>
      <c r="F16" s="258">
        <f t="shared" si="0"/>
        <v>2.0108291826206905E-2</v>
      </c>
      <c r="G16" s="252">
        <f>G6-SUM(G7:G15)</f>
        <v>12337</v>
      </c>
      <c r="H16" s="260">
        <f t="shared" si="3"/>
        <v>1.1812234794908063</v>
      </c>
      <c r="I16" s="259">
        <f t="shared" si="4"/>
        <v>6681</v>
      </c>
      <c r="J16" s="258">
        <f t="shared" si="5"/>
        <v>2.6814552062005798E-2</v>
      </c>
      <c r="K16" s="252">
        <f>K6-SUM(K7:K15)</f>
        <v>12728</v>
      </c>
      <c r="L16" s="260">
        <f t="shared" si="6"/>
        <v>3.1693280376104305E-2</v>
      </c>
      <c r="M16" s="259">
        <f t="shared" si="7"/>
        <v>391</v>
      </c>
      <c r="N16" s="258">
        <f t="shared" si="8"/>
        <v>2.6405872028613275E-2</v>
      </c>
      <c r="O16" s="252">
        <f>O6-SUM(O7:O15)</f>
        <v>14118</v>
      </c>
      <c r="P16" s="260">
        <f t="shared" si="9"/>
        <v>0.10920804525455696</v>
      </c>
      <c r="Q16" s="259">
        <f t="shared" si="10"/>
        <v>1390</v>
      </c>
      <c r="R16" s="260">
        <f t="shared" si="1"/>
        <v>-0.15939267639178323</v>
      </c>
      <c r="S16" s="259">
        <f t="shared" si="2"/>
        <v>-2677</v>
      </c>
      <c r="T16" s="258">
        <f t="shared" si="11"/>
        <v>2.8422966272138125E-2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8119C-F9BC-471E-8411-F17F59816021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328320</v>
      </c>
      <c r="D6" s="243">
        <v>151426</v>
      </c>
      <c r="E6" s="243">
        <v>325238</v>
      </c>
      <c r="F6" s="244">
        <f>E6/$E$6</f>
        <v>1</v>
      </c>
      <c r="G6" s="243">
        <v>341997</v>
      </c>
      <c r="H6" s="244">
        <f>G6/E6-1</f>
        <v>5.152841918840978E-2</v>
      </c>
      <c r="I6" s="243">
        <f>G6-E6</f>
        <v>16759</v>
      </c>
      <c r="J6" s="244">
        <f>G6/$G$6</f>
        <v>1</v>
      </c>
      <c r="K6" s="243">
        <v>348792</v>
      </c>
      <c r="L6" s="244">
        <f>K6/G6-1</f>
        <v>1.9868595338555561E-2</v>
      </c>
      <c r="M6" s="243">
        <f>K6-G6</f>
        <v>6795</v>
      </c>
      <c r="N6" s="244">
        <f>K6/$K$6</f>
        <v>1</v>
      </c>
      <c r="O6" s="243">
        <v>338193</v>
      </c>
      <c r="P6" s="244">
        <f>O6/K6-1</f>
        <v>-3.0387738250877261E-2</v>
      </c>
      <c r="Q6" s="243">
        <f>O6-K6</f>
        <v>-10599</v>
      </c>
      <c r="R6" s="244">
        <f>IFERROR(O6/C6-1,"-")</f>
        <v>3.0071271929824617E-2</v>
      </c>
      <c r="S6" s="243">
        <f>O6-C6</f>
        <v>9873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94584</v>
      </c>
      <c r="D7" s="252">
        <v>42842</v>
      </c>
      <c r="E7" s="252">
        <v>110132</v>
      </c>
      <c r="F7" s="258">
        <f t="shared" ref="F7:F16" si="0">E7/$E$6</f>
        <v>0.33861971848308009</v>
      </c>
      <c r="G7" s="252">
        <v>74040</v>
      </c>
      <c r="H7" s="260">
        <f>G7/E7-1</f>
        <v>-0.32771583191079801</v>
      </c>
      <c r="I7" s="259">
        <f>G7-E7</f>
        <v>-36092</v>
      </c>
      <c r="J7" s="258">
        <f>G7/$G$6</f>
        <v>0.21649312713269414</v>
      </c>
      <c r="K7" s="252">
        <v>63391</v>
      </c>
      <c r="L7" s="260">
        <f>K7/G7-1</f>
        <v>-0.14382766072393305</v>
      </c>
      <c r="M7" s="259">
        <f>K7-G7</f>
        <v>-10649</v>
      </c>
      <c r="N7" s="258">
        <f>K7/$K$6</f>
        <v>0.18174442074359504</v>
      </c>
      <c r="O7" s="252">
        <v>50766</v>
      </c>
      <c r="P7" s="260">
        <f>O7/K7-1</f>
        <v>-0.19916076414632988</v>
      </c>
      <c r="Q7" s="259">
        <f>O7-K7</f>
        <v>-12625</v>
      </c>
      <c r="R7" s="260">
        <f t="shared" ref="R7:R16" si="1">IFERROR(O7/C7-1,"-")</f>
        <v>-0.4632707434661254</v>
      </c>
      <c r="S7" s="259">
        <f t="shared" ref="S7:S16" si="2">O7-C7</f>
        <v>-43818</v>
      </c>
      <c r="T7" s="258">
        <f>O7/$O$6</f>
        <v>0.15010955282930161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40885</v>
      </c>
      <c r="D8" s="252">
        <v>16143</v>
      </c>
      <c r="E8" s="252">
        <v>35855</v>
      </c>
      <c r="F8" s="258">
        <f t="shared" si="0"/>
        <v>0.11024234560537206</v>
      </c>
      <c r="G8" s="252">
        <v>41441</v>
      </c>
      <c r="H8" s="260">
        <f t="shared" ref="H8:H16" si="3">G8/E8-1</f>
        <v>0.15579417096639236</v>
      </c>
      <c r="I8" s="259">
        <f t="shared" ref="I8:I16" si="4">G8-E8</f>
        <v>5586</v>
      </c>
      <c r="J8" s="258">
        <f t="shared" ref="J8:J16" si="5">G8/$G$6</f>
        <v>0.12117357754600186</v>
      </c>
      <c r="K8" s="252">
        <v>42012</v>
      </c>
      <c r="L8" s="260">
        <f t="shared" ref="L8:L16" si="6">K8/G8-1</f>
        <v>1.3778625033179726E-2</v>
      </c>
      <c r="M8" s="259">
        <f t="shared" ref="M8:M16" si="7">K8-G8</f>
        <v>571</v>
      </c>
      <c r="N8" s="258">
        <f t="shared" ref="N8:N16" si="8">K8/$K$6</f>
        <v>0.12045001032133765</v>
      </c>
      <c r="O8" s="252">
        <v>41448</v>
      </c>
      <c r="P8" s="260">
        <f t="shared" ref="P8:P16" si="9">O8/K8-1</f>
        <v>-1.3424735789774322E-2</v>
      </c>
      <c r="Q8" s="259">
        <f t="shared" ref="Q8:Q16" si="10">O8-K8</f>
        <v>-564</v>
      </c>
      <c r="R8" s="260">
        <f t="shared" si="1"/>
        <v>1.3770331417390258E-2</v>
      </c>
      <c r="S8" s="259">
        <f t="shared" si="2"/>
        <v>563</v>
      </c>
      <c r="T8" s="258">
        <f t="shared" ref="T8:T16" si="11">O8/$O$6</f>
        <v>0.12255723802680718</v>
      </c>
      <c r="V8" s="29"/>
      <c r="W8" s="79"/>
      <c r="AE8" s="1"/>
    </row>
    <row r="9" spans="1:31" s="4" customFormat="1" x14ac:dyDescent="0.25">
      <c r="B9" s="235" t="s">
        <v>46</v>
      </c>
      <c r="C9" s="252">
        <v>4959</v>
      </c>
      <c r="D9" s="252">
        <v>1503</v>
      </c>
      <c r="E9" s="252">
        <v>1994</v>
      </c>
      <c r="F9" s="253">
        <f t="shared" si="0"/>
        <v>6.1308949138784517E-3</v>
      </c>
      <c r="G9" s="252">
        <v>2187</v>
      </c>
      <c r="H9" s="264">
        <f t="shared" si="3"/>
        <v>9.679037111333999E-2</v>
      </c>
      <c r="I9" s="255">
        <f t="shared" si="4"/>
        <v>193</v>
      </c>
      <c r="J9" s="253">
        <f t="shared" si="5"/>
        <v>6.3947929367801472E-3</v>
      </c>
      <c r="K9" s="252">
        <v>12282</v>
      </c>
      <c r="L9" s="260">
        <f t="shared" si="6"/>
        <v>4.6159122085048008</v>
      </c>
      <c r="M9" s="259">
        <f t="shared" si="7"/>
        <v>10095</v>
      </c>
      <c r="N9" s="258">
        <f t="shared" si="8"/>
        <v>3.5212963600082574E-2</v>
      </c>
      <c r="O9" s="252">
        <v>5931</v>
      </c>
      <c r="P9" s="260">
        <f t="shared" si="9"/>
        <v>-0.51709819247679534</v>
      </c>
      <c r="Q9" s="259">
        <f t="shared" si="10"/>
        <v>-6351</v>
      </c>
      <c r="R9" s="260">
        <f t="shared" si="1"/>
        <v>0.19600725952813058</v>
      </c>
      <c r="S9" s="259">
        <f t="shared" si="2"/>
        <v>972</v>
      </c>
      <c r="T9" s="258">
        <f t="shared" si="11"/>
        <v>1.7537323362695267E-2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56186</v>
      </c>
      <c r="D10" s="252">
        <v>16241</v>
      </c>
      <c r="E10" s="252">
        <v>45986</v>
      </c>
      <c r="F10" s="258">
        <f t="shared" si="0"/>
        <v>0.14139184228165222</v>
      </c>
      <c r="G10" s="252">
        <v>76215</v>
      </c>
      <c r="H10" s="260">
        <f t="shared" si="3"/>
        <v>0.6573522376375418</v>
      </c>
      <c r="I10" s="259">
        <f t="shared" si="4"/>
        <v>30229</v>
      </c>
      <c r="J10" s="258">
        <f t="shared" si="5"/>
        <v>0.22285283204238635</v>
      </c>
      <c r="K10" s="252">
        <v>76079</v>
      </c>
      <c r="L10" s="260">
        <f t="shared" si="6"/>
        <v>-1.7844256379977441E-3</v>
      </c>
      <c r="M10" s="259">
        <f t="shared" si="7"/>
        <v>-136</v>
      </c>
      <c r="N10" s="258">
        <f t="shared" si="8"/>
        <v>0.21812140186701529</v>
      </c>
      <c r="O10" s="252">
        <v>86382</v>
      </c>
      <c r="P10" s="260">
        <f t="shared" si="9"/>
        <v>0.13542501873053014</v>
      </c>
      <c r="Q10" s="259">
        <f t="shared" si="10"/>
        <v>10303</v>
      </c>
      <c r="R10" s="260">
        <f t="shared" si="1"/>
        <v>0.5374292528387854</v>
      </c>
      <c r="S10" s="259">
        <f t="shared" si="2"/>
        <v>30196</v>
      </c>
      <c r="T10" s="258">
        <f>O10/$O$6</f>
        <v>0.25542219974984698</v>
      </c>
      <c r="V10" s="29"/>
      <c r="W10" s="79"/>
      <c r="AE10" s="1"/>
    </row>
    <row r="11" spans="1:31" s="4" customFormat="1" x14ac:dyDescent="0.25">
      <c r="B11" s="235" t="s">
        <v>50</v>
      </c>
      <c r="C11" s="252">
        <v>9234</v>
      </c>
      <c r="D11" s="252">
        <v>2058</v>
      </c>
      <c r="E11" s="252">
        <v>21947</v>
      </c>
      <c r="F11" s="253">
        <f t="shared" si="0"/>
        <v>6.7479814781790562E-2</v>
      </c>
      <c r="G11" s="252">
        <v>13592</v>
      </c>
      <c r="H11" s="264">
        <f t="shared" si="3"/>
        <v>-0.38068984371440284</v>
      </c>
      <c r="I11" s="255">
        <f t="shared" si="4"/>
        <v>-8355</v>
      </c>
      <c r="J11" s="253">
        <f t="shared" si="5"/>
        <v>3.9743038681625861E-2</v>
      </c>
      <c r="K11" s="252">
        <v>16768</v>
      </c>
      <c r="L11" s="260">
        <f t="shared" si="6"/>
        <v>0.23366686286050609</v>
      </c>
      <c r="M11" s="259">
        <f t="shared" si="7"/>
        <v>3176</v>
      </c>
      <c r="N11" s="258">
        <f t="shared" si="8"/>
        <v>4.8074497121493615E-2</v>
      </c>
      <c r="O11" s="252">
        <v>13342</v>
      </c>
      <c r="P11" s="260">
        <f t="shared" si="9"/>
        <v>-0.20431774809160308</v>
      </c>
      <c r="Q11" s="259">
        <f t="shared" si="10"/>
        <v>-3426</v>
      </c>
      <c r="R11" s="260">
        <f t="shared" si="1"/>
        <v>0.44487762616417581</v>
      </c>
      <c r="S11" s="259">
        <f t="shared" si="2"/>
        <v>4108</v>
      </c>
      <c r="T11" s="258">
        <f t="shared" si="11"/>
        <v>3.945084611449675E-2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44251</v>
      </c>
      <c r="D12" s="252">
        <v>16691</v>
      </c>
      <c r="E12" s="252">
        <v>34948</v>
      </c>
      <c r="F12" s="258">
        <f t="shared" si="0"/>
        <v>0.10745361858085463</v>
      </c>
      <c r="G12" s="252">
        <v>50706</v>
      </c>
      <c r="H12" s="260">
        <f t="shared" si="3"/>
        <v>0.45089847773835423</v>
      </c>
      <c r="I12" s="259">
        <f t="shared" si="4"/>
        <v>15758</v>
      </c>
      <c r="J12" s="258">
        <f t="shared" si="5"/>
        <v>0.14826445846016192</v>
      </c>
      <c r="K12" s="252">
        <v>48815</v>
      </c>
      <c r="L12" s="260">
        <f t="shared" si="6"/>
        <v>-3.7293416952628888E-2</v>
      </c>
      <c r="M12" s="259">
        <f t="shared" si="7"/>
        <v>-1891</v>
      </c>
      <c r="N12" s="258">
        <f t="shared" si="8"/>
        <v>0.13995447143283102</v>
      </c>
      <c r="O12" s="252">
        <v>57435</v>
      </c>
      <c r="P12" s="260">
        <f t="shared" si="9"/>
        <v>0.17658506606575841</v>
      </c>
      <c r="Q12" s="259">
        <f t="shared" si="10"/>
        <v>8620</v>
      </c>
      <c r="R12" s="260">
        <f t="shared" si="1"/>
        <v>0.29793676979051331</v>
      </c>
      <c r="S12" s="259">
        <f t="shared" si="2"/>
        <v>13184</v>
      </c>
      <c r="T12" s="258">
        <f t="shared" si="11"/>
        <v>0.16982906210359175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12910</v>
      </c>
      <c r="D13" s="252">
        <v>5930</v>
      </c>
      <c r="E13" s="252">
        <v>7014</v>
      </c>
      <c r="F13" s="253">
        <f t="shared" si="0"/>
        <v>2.1565745700071946E-2</v>
      </c>
      <c r="G13" s="252">
        <v>11891</v>
      </c>
      <c r="H13" s="264">
        <f t="shared" si="3"/>
        <v>0.69532363843741085</v>
      </c>
      <c r="I13" s="255">
        <f t="shared" si="4"/>
        <v>4877</v>
      </c>
      <c r="J13" s="253">
        <f t="shared" si="5"/>
        <v>3.4769310841907972E-2</v>
      </c>
      <c r="K13" s="252">
        <v>9535</v>
      </c>
      <c r="L13" s="260">
        <f t="shared" si="6"/>
        <v>-0.19813304179631652</v>
      </c>
      <c r="M13" s="259">
        <f t="shared" si="7"/>
        <v>-2356</v>
      </c>
      <c r="N13" s="258">
        <f t="shared" si="8"/>
        <v>2.7337209569026813E-2</v>
      </c>
      <c r="O13" s="252">
        <v>8202</v>
      </c>
      <c r="P13" s="260">
        <f t="shared" si="9"/>
        <v>-0.13980073413738858</v>
      </c>
      <c r="Q13" s="259">
        <f t="shared" si="10"/>
        <v>-1333</v>
      </c>
      <c r="R13" s="260">
        <f t="shared" si="1"/>
        <v>-0.36467854376452358</v>
      </c>
      <c r="S13" s="259">
        <f t="shared" si="2"/>
        <v>-4708</v>
      </c>
      <c r="T13" s="258">
        <f t="shared" si="11"/>
        <v>2.4252423911790014E-2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21167</v>
      </c>
      <c r="D14" s="252">
        <v>10065</v>
      </c>
      <c r="E14" s="252">
        <v>28597</v>
      </c>
      <c r="F14" s="258">
        <f t="shared" si="0"/>
        <v>8.7926380066289916E-2</v>
      </c>
      <c r="G14" s="252">
        <v>17244</v>
      </c>
      <c r="H14" s="260">
        <f t="shared" si="3"/>
        <v>-0.39699968528167295</v>
      </c>
      <c r="I14" s="259">
        <f t="shared" si="4"/>
        <v>-11353</v>
      </c>
      <c r="J14" s="258">
        <f t="shared" si="5"/>
        <v>5.0421494925394085E-2</v>
      </c>
      <c r="K14" s="252">
        <v>17464</v>
      </c>
      <c r="L14" s="260">
        <f t="shared" si="6"/>
        <v>1.2758060774762159E-2</v>
      </c>
      <c r="M14" s="259">
        <f t="shared" si="7"/>
        <v>220</v>
      </c>
      <c r="N14" s="258">
        <f t="shared" si="8"/>
        <v>5.0069955732929654E-2</v>
      </c>
      <c r="O14" s="252">
        <v>15005</v>
      </c>
      <c r="P14" s="260">
        <f t="shared" si="9"/>
        <v>-0.14080393953275305</v>
      </c>
      <c r="Q14" s="259">
        <f t="shared" si="10"/>
        <v>-2459</v>
      </c>
      <c r="R14" s="260">
        <f t="shared" si="1"/>
        <v>-0.29111352577124772</v>
      </c>
      <c r="S14" s="259">
        <f t="shared" si="2"/>
        <v>-6162</v>
      </c>
      <c r="T14" s="258">
        <f t="shared" si="11"/>
        <v>4.4368156644283001E-2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18634</v>
      </c>
      <c r="D15" s="252">
        <v>6072</v>
      </c>
      <c r="E15" s="252">
        <v>16748</v>
      </c>
      <c r="F15" s="253">
        <f t="shared" si="0"/>
        <v>5.1494597802224831E-2</v>
      </c>
      <c r="G15" s="252">
        <v>22757</v>
      </c>
      <c r="H15" s="264">
        <f t="shared" si="3"/>
        <v>0.35878910914736095</v>
      </c>
      <c r="I15" s="255">
        <f t="shared" si="4"/>
        <v>6009</v>
      </c>
      <c r="J15" s="253">
        <f t="shared" si="5"/>
        <v>6.6541519370052954E-2</v>
      </c>
      <c r="K15" s="252">
        <v>28471</v>
      </c>
      <c r="L15" s="260">
        <f t="shared" si="6"/>
        <v>0.25108757744869714</v>
      </c>
      <c r="M15" s="259">
        <f t="shared" si="7"/>
        <v>5714</v>
      </c>
      <c r="N15" s="258">
        <f t="shared" si="8"/>
        <v>8.1627445583614303E-2</v>
      </c>
      <c r="O15" s="252">
        <v>30835</v>
      </c>
      <c r="P15" s="260">
        <f t="shared" si="9"/>
        <v>8.303185697727522E-2</v>
      </c>
      <c r="Q15" s="259">
        <f t="shared" si="10"/>
        <v>2364</v>
      </c>
      <c r="R15" s="260">
        <f t="shared" si="1"/>
        <v>0.65477084898572513</v>
      </c>
      <c r="S15" s="259">
        <f t="shared" si="2"/>
        <v>12201</v>
      </c>
      <c r="T15" s="258">
        <f t="shared" si="11"/>
        <v>9.1175748758844807E-2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25510</v>
      </c>
      <c r="D16" s="252">
        <f>D6-SUM(D7:D15)</f>
        <v>33881</v>
      </c>
      <c r="E16" s="252">
        <f>E6-SUM(E7:E15)</f>
        <v>22017</v>
      </c>
      <c r="F16" s="258">
        <f t="shared" si="0"/>
        <v>6.769504178478529E-2</v>
      </c>
      <c r="G16" s="252">
        <f>G6-SUM(G7:G15)</f>
        <v>31924</v>
      </c>
      <c r="H16" s="260">
        <f t="shared" si="3"/>
        <v>0.44997047735840479</v>
      </c>
      <c r="I16" s="259">
        <f t="shared" si="4"/>
        <v>9907</v>
      </c>
      <c r="J16" s="258">
        <f t="shared" si="5"/>
        <v>9.3345848062994702E-2</v>
      </c>
      <c r="K16" s="252">
        <f>K6-SUM(K7:K15)</f>
        <v>33975</v>
      </c>
      <c r="L16" s="260">
        <f t="shared" si="6"/>
        <v>6.4246335045733627E-2</v>
      </c>
      <c r="M16" s="259">
        <f t="shared" si="7"/>
        <v>2051</v>
      </c>
      <c r="N16" s="258">
        <f t="shared" si="8"/>
        <v>9.7407624028074041E-2</v>
      </c>
      <c r="O16" s="252">
        <f>O6-SUM(O7:O15)</f>
        <v>28847</v>
      </c>
      <c r="P16" s="260">
        <f t="shared" si="9"/>
        <v>-0.15093451066961006</v>
      </c>
      <c r="Q16" s="259">
        <f t="shared" si="10"/>
        <v>-5128</v>
      </c>
      <c r="R16" s="260">
        <f t="shared" si="1"/>
        <v>0.13081144649157195</v>
      </c>
      <c r="S16" s="259">
        <f t="shared" si="2"/>
        <v>3337</v>
      </c>
      <c r="T16" s="258">
        <f t="shared" si="11"/>
        <v>8.5297448498342657E-2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B4DCB-BBC0-48EC-BADD-DD791EAFCFB3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E2ADC-8C11-48B9-8F3D-EFAC0548B193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320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11280</v>
      </c>
      <c r="D8" s="116">
        <f t="shared" ref="D8:D20" si="0">C8/C9-1</f>
        <v>0.23711340206185572</v>
      </c>
    </row>
    <row r="9" spans="1:5" x14ac:dyDescent="0.25">
      <c r="A9" s="1"/>
      <c r="B9" s="114">
        <v>2022</v>
      </c>
      <c r="C9" s="115">
        <v>9118</v>
      </c>
      <c r="D9" s="116">
        <f t="shared" si="0"/>
        <v>-0.17267035659196084</v>
      </c>
    </row>
    <row r="10" spans="1:5" x14ac:dyDescent="0.25">
      <c r="A10" s="1"/>
      <c r="B10" s="114">
        <v>2021</v>
      </c>
      <c r="C10" s="115">
        <v>11021</v>
      </c>
      <c r="D10" s="116">
        <f t="shared" si="0"/>
        <v>0.6252765078896918</v>
      </c>
    </row>
    <row r="11" spans="1:5" x14ac:dyDescent="0.25">
      <c r="A11" s="1" t="s">
        <v>72</v>
      </c>
      <c r="B11" s="114">
        <v>2020</v>
      </c>
      <c r="C11" s="115">
        <v>6781</v>
      </c>
      <c r="D11" s="116">
        <f t="shared" si="0"/>
        <v>-0.6722096002320298</v>
      </c>
    </row>
    <row r="12" spans="1:5" x14ac:dyDescent="0.25">
      <c r="A12" s="1" t="s">
        <v>74</v>
      </c>
      <c r="B12" s="114">
        <v>2019</v>
      </c>
      <c r="C12" s="115">
        <v>20687</v>
      </c>
      <c r="D12" s="116">
        <f t="shared" si="0"/>
        <v>0.35625778535370101</v>
      </c>
    </row>
    <row r="13" spans="1:5" x14ac:dyDescent="0.25">
      <c r="A13" s="1" t="s">
        <v>76</v>
      </c>
      <c r="B13" s="114">
        <v>2018</v>
      </c>
      <c r="C13" s="115">
        <v>15253</v>
      </c>
      <c r="D13" s="116">
        <f t="shared" si="0"/>
        <v>0.23656262667207129</v>
      </c>
    </row>
    <row r="14" spans="1:5" x14ac:dyDescent="0.25">
      <c r="A14" s="1" t="s">
        <v>78</v>
      </c>
      <c r="B14" s="114">
        <v>2017</v>
      </c>
      <c r="C14" s="115">
        <v>12335</v>
      </c>
      <c r="D14" s="116">
        <f>C14/C15-1</f>
        <v>0.10946213347724409</v>
      </c>
    </row>
    <row r="15" spans="1:5" x14ac:dyDescent="0.25">
      <c r="A15" s="1" t="s">
        <v>80</v>
      </c>
      <c r="B15" s="114">
        <v>2016</v>
      </c>
      <c r="C15" s="115">
        <v>11118</v>
      </c>
      <c r="D15" s="116">
        <f>C15/C16-1</f>
        <v>4.081632653061229E-2</v>
      </c>
    </row>
    <row r="16" spans="1:5" x14ac:dyDescent="0.25">
      <c r="A16" s="1" t="s">
        <v>82</v>
      </c>
      <c r="B16" s="114">
        <v>2015</v>
      </c>
      <c r="C16" s="115">
        <v>10682</v>
      </c>
      <c r="D16" s="116">
        <f t="shared" si="0"/>
        <v>-0.18638129332013098</v>
      </c>
    </row>
    <row r="17" spans="1:4" x14ac:dyDescent="0.25">
      <c r="A17" s="1" t="s">
        <v>84</v>
      </c>
      <c r="B17" s="114">
        <v>2014</v>
      </c>
      <c r="C17" s="115">
        <v>13129</v>
      </c>
      <c r="D17" s="116">
        <f t="shared" si="0"/>
        <v>0.17770003588087557</v>
      </c>
    </row>
    <row r="18" spans="1:4" x14ac:dyDescent="0.25">
      <c r="A18" s="1" t="s">
        <v>86</v>
      </c>
      <c r="B18" s="114">
        <v>2013</v>
      </c>
      <c r="C18" s="115">
        <v>11148</v>
      </c>
      <c r="D18" s="116">
        <f t="shared" si="0"/>
        <v>-0.50822709426970758</v>
      </c>
    </row>
    <row r="19" spans="1:4" x14ac:dyDescent="0.25">
      <c r="A19" s="1" t="s">
        <v>88</v>
      </c>
      <c r="B19" s="114">
        <v>2012</v>
      </c>
      <c r="C19" s="115">
        <v>22669</v>
      </c>
      <c r="D19" s="116">
        <f>C19/C20-1</f>
        <v>0.75919602669563857</v>
      </c>
    </row>
    <row r="20" spans="1:4" x14ac:dyDescent="0.25">
      <c r="A20" s="1" t="s">
        <v>90</v>
      </c>
      <c r="B20" s="114">
        <v>2011</v>
      </c>
      <c r="C20" s="115">
        <v>12886</v>
      </c>
      <c r="D20" s="116">
        <f t="shared" si="0"/>
        <v>0.97244757385580893</v>
      </c>
    </row>
    <row r="21" spans="1:4" x14ac:dyDescent="0.25">
      <c r="A21" s="1" t="s">
        <v>92</v>
      </c>
      <c r="B21" s="114">
        <v>2010</v>
      </c>
      <c r="C21" s="115">
        <v>6533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04A93-C03D-496F-B3AE-C546167839FA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20738</v>
      </c>
      <c r="D8" s="116">
        <f t="shared" ref="D8:D20" si="0">C8/C9-1</f>
        <v>3.9863611292182632E-2</v>
      </c>
    </row>
    <row r="9" spans="1:5" x14ac:dyDescent="0.25">
      <c r="A9" s="1"/>
      <c r="B9" s="114">
        <v>2022</v>
      </c>
      <c r="C9" s="115">
        <v>19943</v>
      </c>
      <c r="D9" s="116">
        <f t="shared" si="0"/>
        <v>-0.41678607983623339</v>
      </c>
    </row>
    <row r="10" spans="1:5" x14ac:dyDescent="0.25">
      <c r="A10" s="1"/>
      <c r="B10" s="114">
        <v>2021</v>
      </c>
      <c r="C10" s="115">
        <v>34195</v>
      </c>
      <c r="D10" s="116">
        <f t="shared" si="0"/>
        <v>0.70480606241898491</v>
      </c>
    </row>
    <row r="11" spans="1:5" x14ac:dyDescent="0.25">
      <c r="A11" s="1" t="s">
        <v>72</v>
      </c>
      <c r="B11" s="114">
        <v>2020</v>
      </c>
      <c r="C11" s="115">
        <v>20058</v>
      </c>
      <c r="D11" s="116">
        <f t="shared" si="0"/>
        <v>-0.1941341904379269</v>
      </c>
    </row>
    <row r="12" spans="1:5" x14ac:dyDescent="0.25">
      <c r="A12" s="1" t="s">
        <v>74</v>
      </c>
      <c r="B12" s="114">
        <v>2019</v>
      </c>
      <c r="C12" s="115">
        <v>24890</v>
      </c>
      <c r="D12" s="116">
        <f t="shared" si="0"/>
        <v>-0.32207544600299609</v>
      </c>
    </row>
    <row r="13" spans="1:5" x14ac:dyDescent="0.25">
      <c r="A13" s="1" t="s">
        <v>76</v>
      </c>
      <c r="B13" s="114">
        <v>2018</v>
      </c>
      <c r="C13" s="115">
        <v>36715</v>
      </c>
      <c r="D13" s="116">
        <f t="shared" si="0"/>
        <v>0.27336732216557413</v>
      </c>
    </row>
    <row r="14" spans="1:5" x14ac:dyDescent="0.25">
      <c r="A14" s="1" t="s">
        <v>78</v>
      </c>
      <c r="B14" s="114">
        <v>2017</v>
      </c>
      <c r="C14" s="115">
        <v>28833</v>
      </c>
      <c r="D14" s="116">
        <f>C14/C15-1</f>
        <v>-2.5418286293729886E-2</v>
      </c>
    </row>
    <row r="15" spans="1:5" x14ac:dyDescent="0.25">
      <c r="A15" s="1" t="s">
        <v>80</v>
      </c>
      <c r="B15" s="114">
        <v>2016</v>
      </c>
      <c r="C15" s="115">
        <v>29585</v>
      </c>
      <c r="D15" s="116">
        <f>C15/C16-1</f>
        <v>-2.4273605751789162E-2</v>
      </c>
    </row>
    <row r="16" spans="1:5" x14ac:dyDescent="0.25">
      <c r="A16" s="1" t="s">
        <v>82</v>
      </c>
      <c r="B16" s="114">
        <v>2015</v>
      </c>
      <c r="C16" s="115">
        <v>30321</v>
      </c>
      <c r="D16" s="116">
        <f t="shared" si="0"/>
        <v>-8.5008147745790352E-2</v>
      </c>
    </row>
    <row r="17" spans="1:4" x14ac:dyDescent="0.25">
      <c r="A17" s="1" t="s">
        <v>84</v>
      </c>
      <c r="B17" s="114">
        <v>2014</v>
      </c>
      <c r="C17" s="115">
        <v>33138</v>
      </c>
      <c r="D17" s="116">
        <f t="shared" si="0"/>
        <v>0.21947449768160743</v>
      </c>
    </row>
    <row r="18" spans="1:4" x14ac:dyDescent="0.25">
      <c r="A18" s="1" t="s">
        <v>86</v>
      </c>
      <c r="B18" s="114">
        <v>2013</v>
      </c>
      <c r="C18" s="115">
        <v>27174</v>
      </c>
      <c r="D18" s="116">
        <f t="shared" si="0"/>
        <v>0.45036293766011948</v>
      </c>
    </row>
    <row r="19" spans="1:4" x14ac:dyDescent="0.25">
      <c r="A19" s="1" t="s">
        <v>88</v>
      </c>
      <c r="B19" s="114">
        <v>2012</v>
      </c>
      <c r="C19" s="115">
        <v>18736</v>
      </c>
      <c r="D19" s="116">
        <f>C19/C20-1</f>
        <v>-0.2522349936143039</v>
      </c>
    </row>
    <row r="20" spans="1:4" x14ac:dyDescent="0.25">
      <c r="A20" s="1" t="s">
        <v>90</v>
      </c>
      <c r="B20" s="114">
        <v>2011</v>
      </c>
      <c r="C20" s="115">
        <v>25056</v>
      </c>
      <c r="D20" s="116">
        <f t="shared" si="0"/>
        <v>-0.46802547770700642</v>
      </c>
    </row>
    <row r="21" spans="1:4" x14ac:dyDescent="0.25">
      <c r="A21" s="1" t="s">
        <v>92</v>
      </c>
      <c r="B21" s="114">
        <v>2010</v>
      </c>
      <c r="C21" s="115">
        <v>47100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8270-9BC8-4F5E-852A-8D8ACC46A737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67671</v>
      </c>
      <c r="O7" s="92">
        <v>108506</v>
      </c>
      <c r="P7" s="92">
        <v>124412</v>
      </c>
      <c r="Q7" s="92">
        <v>380751</v>
      </c>
      <c r="R7" s="92">
        <v>127349</v>
      </c>
      <c r="S7" s="93">
        <f t="shared" ref="S7:S52" si="4">IFERROR(R7/Q7-1,"-")</f>
        <v>-0.66553206688885913</v>
      </c>
      <c r="T7" s="93">
        <f t="shared" ref="T7:T52" si="5">IFERROR(R7/N7-1,"-")</f>
        <v>0.8818844113431159</v>
      </c>
      <c r="U7" s="92">
        <f t="shared" ref="U7:U52" si="6">IFERROR(R7-Q7,"-")</f>
        <v>-253402</v>
      </c>
      <c r="V7" s="92">
        <f t="shared" ref="V7:V52" si="7">IFERROR(R7-N7,"-")</f>
        <v>59678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45474</v>
      </c>
      <c r="O8" s="95">
        <v>79527</v>
      </c>
      <c r="P8" s="95">
        <v>89464</v>
      </c>
      <c r="Q8" s="95">
        <v>90839</v>
      </c>
      <c r="R8" s="95">
        <v>91665</v>
      </c>
      <c r="S8" s="96">
        <f t="shared" si="4"/>
        <v>9.0930107112583425E-3</v>
      </c>
      <c r="T8" s="96">
        <f t="shared" si="5"/>
        <v>1.0157672516163081</v>
      </c>
      <c r="U8" s="95">
        <f t="shared" si="6"/>
        <v>826</v>
      </c>
      <c r="V8" s="95">
        <f t="shared" si="7"/>
        <v>46191</v>
      </c>
      <c r="W8" s="96">
        <f>R8/R7</f>
        <v>0.71979363795553952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35573</v>
      </c>
      <c r="O9" s="52">
        <v>63504</v>
      </c>
      <c r="P9" s="52">
        <v>71177</v>
      </c>
      <c r="Q9" s="52">
        <v>74929</v>
      </c>
      <c r="R9" s="52">
        <v>75342</v>
      </c>
      <c r="S9" s="98">
        <f t="shared" si="4"/>
        <v>5.5118845840729236E-3</v>
      </c>
      <c r="T9" s="98">
        <f t="shared" si="5"/>
        <v>1.117954628510387</v>
      </c>
      <c r="U9" s="52">
        <f t="shared" si="6"/>
        <v>413</v>
      </c>
      <c r="V9" s="52">
        <f t="shared" si="7"/>
        <v>39769</v>
      </c>
      <c r="W9" s="98">
        <f>R9/R7</f>
        <v>0.59161830874211807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9901</v>
      </c>
      <c r="O10" s="52">
        <v>16023</v>
      </c>
      <c r="P10" s="52">
        <v>18287</v>
      </c>
      <c r="Q10" s="52">
        <v>15910</v>
      </c>
      <c r="R10" s="52">
        <v>16323</v>
      </c>
      <c r="S10" s="98">
        <f t="shared" si="4"/>
        <v>2.5958516656191089E-2</v>
      </c>
      <c r="T10" s="98">
        <f t="shared" si="5"/>
        <v>0.64862135137864851</v>
      </c>
      <c r="U10" s="52">
        <f t="shared" si="6"/>
        <v>413</v>
      </c>
      <c r="V10" s="52">
        <f t="shared" si="7"/>
        <v>6422</v>
      </c>
      <c r="W10" s="98">
        <f>R10/R7</f>
        <v>0.1281753292134214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22197</v>
      </c>
      <c r="O11" s="95">
        <v>28979</v>
      </c>
      <c r="P11" s="95">
        <v>34948</v>
      </c>
      <c r="Q11" s="95">
        <v>36078</v>
      </c>
      <c r="R11" s="95">
        <v>35684</v>
      </c>
      <c r="S11" s="96">
        <f t="shared" si="4"/>
        <v>-1.0920782748489399E-2</v>
      </c>
      <c r="T11" s="96">
        <f t="shared" si="5"/>
        <v>0.60760463125647601</v>
      </c>
      <c r="U11" s="95">
        <f t="shared" si="6"/>
        <v>-394</v>
      </c>
      <c r="V11" s="95">
        <f t="shared" si="7"/>
        <v>13487</v>
      </c>
      <c r="W11" s="96">
        <f>R11/R7</f>
        <v>0.28020636204446048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24366</v>
      </c>
      <c r="O12" s="99">
        <v>38935</v>
      </c>
      <c r="P12" s="99">
        <v>44073</v>
      </c>
      <c r="Q12" s="99">
        <v>46343</v>
      </c>
      <c r="R12" s="99">
        <v>46333</v>
      </c>
      <c r="S12" s="100">
        <f t="shared" si="4"/>
        <v>-2.1578231879681997E-4</v>
      </c>
      <c r="T12" s="100">
        <f t="shared" si="5"/>
        <v>0.9015431338750719</v>
      </c>
      <c r="U12" s="99">
        <f t="shared" si="6"/>
        <v>-10</v>
      </c>
      <c r="V12" s="99">
        <f t="shared" si="7"/>
        <v>21967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18619</v>
      </c>
      <c r="O13" s="95">
        <v>31968</v>
      </c>
      <c r="P13" s="95">
        <v>34318</v>
      </c>
      <c r="Q13" s="95">
        <v>35510</v>
      </c>
      <c r="R13" s="95">
        <v>34946</v>
      </c>
      <c r="S13" s="96">
        <f t="shared" si="4"/>
        <v>-1.588284990143618E-2</v>
      </c>
      <c r="T13" s="96">
        <f t="shared" si="5"/>
        <v>0.87689994092056511</v>
      </c>
      <c r="U13" s="95">
        <f t="shared" si="6"/>
        <v>-564</v>
      </c>
      <c r="V13" s="95">
        <f t="shared" si="7"/>
        <v>16327</v>
      </c>
      <c r="W13" s="96">
        <f>R13/R12</f>
        <v>0.75423564198303583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15833</v>
      </c>
      <c r="O14" s="52">
        <v>27191</v>
      </c>
      <c r="P14" s="52">
        <v>29302</v>
      </c>
      <c r="Q14" s="52">
        <v>31185</v>
      </c>
      <c r="R14" s="52">
        <v>30941</v>
      </c>
      <c r="S14" s="98">
        <f t="shared" si="4"/>
        <v>-7.824274490941141E-3</v>
      </c>
      <c r="T14" s="98">
        <f t="shared" si="5"/>
        <v>0.95420956230657494</v>
      </c>
      <c r="U14" s="52">
        <f t="shared" si="6"/>
        <v>-244</v>
      </c>
      <c r="V14" s="52">
        <f t="shared" si="7"/>
        <v>15108</v>
      </c>
      <c r="W14" s="98">
        <f>R14/R12</f>
        <v>0.66779617119547618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2786</v>
      </c>
      <c r="O15" s="52">
        <v>4777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0.43754486719310837</v>
      </c>
      <c r="U15" s="52">
        <f t="shared" si="6"/>
        <v>-320</v>
      </c>
      <c r="V15" s="52">
        <f t="shared" si="7"/>
        <v>1219</v>
      </c>
      <c r="W15" s="98">
        <f>R15/R12</f>
        <v>8.6439470787559619E-2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5747</v>
      </c>
      <c r="O16" s="95">
        <v>6967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>
        <f t="shared" si="5"/>
        <v>0.98138159039498873</v>
      </c>
      <c r="U16" s="95">
        <f t="shared" si="6"/>
        <v>554</v>
      </c>
      <c r="V16" s="95">
        <f t="shared" si="7"/>
        <v>5640</v>
      </c>
      <c r="W16" s="96">
        <f>R16/R12</f>
        <v>0.24576435801696414</v>
      </c>
    </row>
    <row r="17" spans="2:23" x14ac:dyDescent="0.25">
      <c r="B17" s="91" t="s">
        <v>52</v>
      </c>
      <c r="C17" s="99">
        <v>6935</v>
      </c>
      <c r="D17" s="99">
        <v>6890</v>
      </c>
      <c r="E17" s="99">
        <v>3786</v>
      </c>
      <c r="F17" s="99">
        <v>4393</v>
      </c>
      <c r="G17" s="99">
        <v>6413</v>
      </c>
      <c r="H17" s="99">
        <v>6356</v>
      </c>
      <c r="I17" s="100">
        <f t="shared" si="0"/>
        <v>-8.8881958521752624E-3</v>
      </c>
      <c r="J17" s="100">
        <f t="shared" si="1"/>
        <v>-7.7503628447024631E-2</v>
      </c>
      <c r="K17" s="99">
        <f t="shared" si="2"/>
        <v>-57</v>
      </c>
      <c r="L17" s="99">
        <f t="shared" si="3"/>
        <v>-534</v>
      </c>
      <c r="M17" s="93">
        <f>H17/H17</f>
        <v>1</v>
      </c>
      <c r="N17" s="99">
        <v>3748</v>
      </c>
      <c r="O17" s="99">
        <v>5411</v>
      </c>
      <c r="P17" s="99">
        <v>6415</v>
      </c>
      <c r="Q17" s="99">
        <v>6415</v>
      </c>
      <c r="R17" s="99">
        <v>6415</v>
      </c>
      <c r="S17" s="100">
        <f t="shared" si="4"/>
        <v>0</v>
      </c>
      <c r="T17" s="100">
        <f t="shared" si="5"/>
        <v>0.71157950907150491</v>
      </c>
      <c r="U17" s="99">
        <f t="shared" si="6"/>
        <v>0</v>
      </c>
      <c r="V17" s="99">
        <f t="shared" si="7"/>
        <v>2667</v>
      </c>
      <c r="W17" s="93">
        <f>R17/R17</f>
        <v>1</v>
      </c>
    </row>
    <row r="18" spans="2:23" x14ac:dyDescent="0.25">
      <c r="B18" s="94" t="s">
        <v>60</v>
      </c>
      <c r="C18" s="95">
        <v>3851</v>
      </c>
      <c r="D18" s="95">
        <v>4440</v>
      </c>
      <c r="E18" s="95">
        <v>2472</v>
      </c>
      <c r="F18" s="95">
        <v>2822</v>
      </c>
      <c r="G18" s="95">
        <v>4753</v>
      </c>
      <c r="H18" s="95">
        <v>4696</v>
      </c>
      <c r="I18" s="96">
        <f t="shared" si="0"/>
        <v>-1.199242583631388E-2</v>
      </c>
      <c r="J18" s="96">
        <f t="shared" si="1"/>
        <v>5.7657657657657735E-2</v>
      </c>
      <c r="K18" s="95">
        <f t="shared" si="2"/>
        <v>-57</v>
      </c>
      <c r="L18" s="95">
        <f t="shared" si="3"/>
        <v>256</v>
      </c>
      <c r="M18" s="96">
        <f>H18/H17</f>
        <v>0.7388294524858402</v>
      </c>
      <c r="N18" s="95">
        <v>2346</v>
      </c>
      <c r="O18" s="95">
        <v>3751</v>
      </c>
      <c r="P18" s="95">
        <v>4755</v>
      </c>
      <c r="Q18" s="95">
        <v>4755</v>
      </c>
      <c r="R18" s="95">
        <v>4755</v>
      </c>
      <c r="S18" s="96">
        <f t="shared" si="4"/>
        <v>0</v>
      </c>
      <c r="T18" s="96">
        <f t="shared" si="5"/>
        <v>1.0268542199488491</v>
      </c>
      <c r="U18" s="95">
        <f t="shared" si="6"/>
        <v>0</v>
      </c>
      <c r="V18" s="95">
        <f t="shared" si="7"/>
        <v>2409</v>
      </c>
      <c r="W18" s="96">
        <f>R18/R17</f>
        <v>0.74123148869836319</v>
      </c>
    </row>
    <row r="19" spans="2:23" x14ac:dyDescent="0.25">
      <c r="B19" s="97" t="s">
        <v>61</v>
      </c>
      <c r="C19" s="52">
        <v>0</v>
      </c>
      <c r="D19" s="52">
        <v>3379</v>
      </c>
      <c r="E19" s="52">
        <v>0</v>
      </c>
      <c r="F19" s="52">
        <v>2173</v>
      </c>
      <c r="G19" s="52">
        <v>3692</v>
      </c>
      <c r="H19" s="52">
        <v>3635</v>
      </c>
      <c r="I19" s="98">
        <f t="shared" si="0"/>
        <v>-1.5438786565547091E-2</v>
      </c>
      <c r="J19" s="98">
        <f t="shared" si="1"/>
        <v>7.5762059781000257E-2</v>
      </c>
      <c r="K19" s="52">
        <f t="shared" si="2"/>
        <v>-57</v>
      </c>
      <c r="L19" s="52">
        <f t="shared" si="3"/>
        <v>256</v>
      </c>
      <c r="M19" s="98">
        <f>H19/H17</f>
        <v>0.57190056639395848</v>
      </c>
      <c r="N19" s="52">
        <v>0</v>
      </c>
      <c r="O19" s="52">
        <v>2690</v>
      </c>
      <c r="P19" s="52">
        <v>3694</v>
      </c>
      <c r="Q19" s="52">
        <v>3694</v>
      </c>
      <c r="R19" s="52">
        <v>3694</v>
      </c>
      <c r="S19" s="98">
        <f t="shared" si="4"/>
        <v>0</v>
      </c>
      <c r="T19" s="98" t="str">
        <f t="shared" si="5"/>
        <v>-</v>
      </c>
      <c r="U19" s="52">
        <f t="shared" si="6"/>
        <v>0</v>
      </c>
      <c r="V19" s="52">
        <f t="shared" si="7"/>
        <v>3694</v>
      </c>
      <c r="W19" s="98">
        <f>R19/R17</f>
        <v>0.57583787996882307</v>
      </c>
    </row>
    <row r="20" spans="2:23" x14ac:dyDescent="0.25">
      <c r="B20" s="97" t="s">
        <v>62</v>
      </c>
      <c r="C20" s="52">
        <v>0</v>
      </c>
      <c r="D20" s="52">
        <v>1061</v>
      </c>
      <c r="E20" s="52">
        <v>0</v>
      </c>
      <c r="F20" s="52">
        <v>649</v>
      </c>
      <c r="G20" s="52">
        <v>1061</v>
      </c>
      <c r="H20" s="52">
        <v>1061</v>
      </c>
      <c r="I20" s="98">
        <f t="shared" si="0"/>
        <v>0</v>
      </c>
      <c r="J20" s="98">
        <f t="shared" si="1"/>
        <v>0</v>
      </c>
      <c r="K20" s="52">
        <f t="shared" si="2"/>
        <v>0</v>
      </c>
      <c r="L20" s="52">
        <f t="shared" si="3"/>
        <v>0</v>
      </c>
      <c r="M20" s="98">
        <f>H20/H17</f>
        <v>0.1669288860918817</v>
      </c>
      <c r="N20" s="52">
        <v>0</v>
      </c>
      <c r="O20" s="52">
        <v>1061</v>
      </c>
      <c r="P20" s="52">
        <v>1061</v>
      </c>
      <c r="Q20" s="52">
        <v>1061</v>
      </c>
      <c r="R20" s="52">
        <v>1061</v>
      </c>
      <c r="S20" s="98">
        <f t="shared" si="4"/>
        <v>0</v>
      </c>
      <c r="T20" s="98" t="str">
        <f t="shared" si="5"/>
        <v>-</v>
      </c>
      <c r="U20" s="52">
        <f t="shared" si="6"/>
        <v>0</v>
      </c>
      <c r="V20" s="52">
        <f t="shared" si="7"/>
        <v>1061</v>
      </c>
      <c r="W20" s="98">
        <f>R20/R17</f>
        <v>0.16539360872954015</v>
      </c>
    </row>
    <row r="21" spans="2:23" x14ac:dyDescent="0.25">
      <c r="B21" s="94" t="s">
        <v>63</v>
      </c>
      <c r="C21" s="95">
        <v>3084</v>
      </c>
      <c r="D21" s="95">
        <v>2450</v>
      </c>
      <c r="E21" s="95">
        <v>1314</v>
      </c>
      <c r="F21" s="95">
        <v>1571</v>
      </c>
      <c r="G21" s="95">
        <v>1660</v>
      </c>
      <c r="H21" s="95">
        <v>1660</v>
      </c>
      <c r="I21" s="96">
        <f t="shared" si="0"/>
        <v>0</v>
      </c>
      <c r="J21" s="96">
        <f t="shared" si="1"/>
        <v>-0.32244897959183672</v>
      </c>
      <c r="K21" s="95">
        <f t="shared" si="2"/>
        <v>0</v>
      </c>
      <c r="L21" s="95">
        <f t="shared" si="3"/>
        <v>-790</v>
      </c>
      <c r="M21" s="96">
        <f>H21/H17</f>
        <v>0.26117054751415986</v>
      </c>
      <c r="N21" s="95">
        <v>1402</v>
      </c>
      <c r="O21" s="95">
        <v>1660</v>
      </c>
      <c r="P21" s="95">
        <v>1660</v>
      </c>
      <c r="Q21" s="95">
        <v>1660</v>
      </c>
      <c r="R21" s="95">
        <v>1660</v>
      </c>
      <c r="S21" s="96">
        <f t="shared" si="4"/>
        <v>0</v>
      </c>
      <c r="T21" s="96">
        <f t="shared" si="5"/>
        <v>0.18402282453637664</v>
      </c>
      <c r="U21" s="95">
        <f t="shared" si="6"/>
        <v>0</v>
      </c>
      <c r="V21" s="95">
        <f t="shared" si="7"/>
        <v>258</v>
      </c>
      <c r="W21" s="96">
        <f>R21/R17</f>
        <v>0.25876851130163681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898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1.9548387096774196</v>
      </c>
      <c r="U22" s="99">
        <f t="shared" si="6"/>
        <v>4</v>
      </c>
      <c r="V22" s="99">
        <f t="shared" si="7"/>
        <v>606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0.98034934497816595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4049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>
        <f t="shared" si="5"/>
        <v>6.3472462336379376E-2</v>
      </c>
      <c r="U25" s="99">
        <f t="shared" si="6"/>
        <v>30</v>
      </c>
      <c r="V25" s="99">
        <f t="shared" si="7"/>
        <v>257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3349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>
        <f t="shared" si="5"/>
        <v>7.6739325171693018E-2</v>
      </c>
      <c r="U26" s="95">
        <f t="shared" si="6"/>
        <v>30</v>
      </c>
      <c r="V26" s="95">
        <f t="shared" si="7"/>
        <v>257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9232</v>
      </c>
      <c r="O29" s="99">
        <v>15588</v>
      </c>
      <c r="P29" s="99">
        <v>18073</v>
      </c>
      <c r="Q29" s="99">
        <v>19434</v>
      </c>
      <c r="R29" s="99">
        <v>20174</v>
      </c>
      <c r="S29" s="100">
        <f t="shared" si="4"/>
        <v>3.8077595965833044E-2</v>
      </c>
      <c r="T29" s="100">
        <f t="shared" si="5"/>
        <v>1.1852253032928943</v>
      </c>
      <c r="U29" s="99">
        <f t="shared" si="6"/>
        <v>740</v>
      </c>
      <c r="V29" s="99">
        <f t="shared" si="7"/>
        <v>10942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6282</v>
      </c>
      <c r="O30" s="95">
        <v>12255</v>
      </c>
      <c r="P30" s="95">
        <v>13724</v>
      </c>
      <c r="Q30" s="95">
        <v>15087</v>
      </c>
      <c r="R30" s="95">
        <v>15741</v>
      </c>
      <c r="S30" s="96">
        <f t="shared" si="4"/>
        <v>4.334857824617222E-2</v>
      </c>
      <c r="T30" s="96">
        <f t="shared" si="5"/>
        <v>1.505730659025788</v>
      </c>
      <c r="U30" s="95">
        <f t="shared" si="6"/>
        <v>654</v>
      </c>
      <c r="V30" s="95">
        <f t="shared" si="7"/>
        <v>9459</v>
      </c>
      <c r="W30" s="96">
        <f>R30/R29</f>
        <v>0.78026172300981467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5630</v>
      </c>
      <c r="O31" s="52">
        <v>10082</v>
      </c>
      <c r="P31" s="52">
        <v>11819</v>
      </c>
      <c r="Q31" s="52">
        <v>12988</v>
      </c>
      <c r="R31" s="52">
        <v>13638</v>
      </c>
      <c r="S31" s="98">
        <f t="shared" si="4"/>
        <v>5.004619648906683E-2</v>
      </c>
      <c r="T31" s="98">
        <f t="shared" si="5"/>
        <v>1.4223801065719361</v>
      </c>
      <c r="U31" s="52">
        <f t="shared" si="6"/>
        <v>650</v>
      </c>
      <c r="V31" s="52">
        <f t="shared" si="7"/>
        <v>8008</v>
      </c>
      <c r="W31" s="98">
        <f>R31/R29</f>
        <v>0.67601863785069893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652</v>
      </c>
      <c r="O32" s="52">
        <v>2173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2.2254601226993866</v>
      </c>
      <c r="U32" s="52">
        <f t="shared" si="6"/>
        <v>4</v>
      </c>
      <c r="V32" s="52">
        <f t="shared" si="7"/>
        <v>1451</v>
      </c>
      <c r="W32" s="98">
        <f>R32/R29</f>
        <v>0.10424308515911569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2950</v>
      </c>
      <c r="O33" s="95">
        <v>3333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0.50271186440677962</v>
      </c>
      <c r="U33" s="95">
        <f t="shared" si="6"/>
        <v>86</v>
      </c>
      <c r="V33" s="95">
        <f t="shared" si="7"/>
        <v>1483</v>
      </c>
      <c r="W33" s="96">
        <f>R33/R29</f>
        <v>0.21973827699018539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663</v>
      </c>
      <c r="R34" s="99">
        <v>673</v>
      </c>
      <c r="S34" s="100">
        <f t="shared" si="4"/>
        <v>1.5082956259426794E-2</v>
      </c>
      <c r="T34" s="100">
        <f t="shared" si="5"/>
        <v>1.3127147766323026</v>
      </c>
      <c r="U34" s="99">
        <f t="shared" si="6"/>
        <v>10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663</v>
      </c>
      <c r="R35" s="95">
        <v>673</v>
      </c>
      <c r="S35" s="96">
        <f t="shared" si="4"/>
        <v>1.5082956259426794E-2</v>
      </c>
      <c r="T35" s="96">
        <f t="shared" si="5"/>
        <v>1.3127147766323026</v>
      </c>
      <c r="U35" s="95">
        <f t="shared" si="6"/>
        <v>10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3470</v>
      </c>
      <c r="P36" s="99">
        <v>4791</v>
      </c>
      <c r="Q36" s="99">
        <v>4791</v>
      </c>
      <c r="R36" s="99">
        <v>4797</v>
      </c>
      <c r="S36" s="100">
        <f t="shared" si="4"/>
        <v>1.2523481527864089E-3</v>
      </c>
      <c r="T36" s="100">
        <f t="shared" si="5"/>
        <v>1.3354430379746836</v>
      </c>
      <c r="U36" s="99">
        <f t="shared" si="6"/>
        <v>6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2930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540</v>
      </c>
      <c r="P38" s="95">
        <v>876</v>
      </c>
      <c r="Q38" s="95">
        <v>876</v>
      </c>
      <c r="R38" s="95">
        <v>882</v>
      </c>
      <c r="S38" s="96">
        <f t="shared" si="4"/>
        <v>6.8493150684931781E-3</v>
      </c>
      <c r="T38" s="96">
        <f t="shared" si="5"/>
        <v>19.045454545454547</v>
      </c>
      <c r="U38" s="95">
        <f t="shared" si="6"/>
        <v>6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2485</v>
      </c>
      <c r="P39" s="99">
        <v>2826</v>
      </c>
      <c r="Q39" s="99">
        <v>2750</v>
      </c>
      <c r="R39" s="99">
        <v>2507</v>
      </c>
      <c r="S39" s="100">
        <f t="shared" si="4"/>
        <v>-8.8363636363636311E-2</v>
      </c>
      <c r="T39" s="100">
        <f t="shared" si="5"/>
        <v>0.51297525648762821</v>
      </c>
      <c r="U39" s="99">
        <f t="shared" si="6"/>
        <v>-243</v>
      </c>
      <c r="V39" s="99">
        <f t="shared" si="7"/>
        <v>850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2485</v>
      </c>
      <c r="P40" s="95">
        <v>2826</v>
      </c>
      <c r="Q40" s="95">
        <v>2750</v>
      </c>
      <c r="R40" s="95">
        <v>2507</v>
      </c>
      <c r="S40" s="96">
        <f t="shared" si="4"/>
        <v>-8.8363636363636311E-2</v>
      </c>
      <c r="T40" s="96">
        <f t="shared" si="5"/>
        <v>0.51297525648762821</v>
      </c>
      <c r="U40" s="95">
        <f t="shared" si="6"/>
        <v>-243</v>
      </c>
      <c r="V40" s="95">
        <f t="shared" si="7"/>
        <v>850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1658</v>
      </c>
      <c r="P41" s="52">
        <v>1674</v>
      </c>
      <c r="Q41" s="52">
        <v>1674</v>
      </c>
      <c r="R41" s="52">
        <v>1681</v>
      </c>
      <c r="S41" s="98">
        <f t="shared" si="4"/>
        <v>4.1816009557944511E-3</v>
      </c>
      <c r="T41" s="98">
        <f t="shared" si="5"/>
        <v>0.7940234791889007</v>
      </c>
      <c r="U41" s="52">
        <f t="shared" si="6"/>
        <v>7</v>
      </c>
      <c r="V41" s="52">
        <f t="shared" si="7"/>
        <v>744</v>
      </c>
      <c r="W41" s="98">
        <f>R41/R39</f>
        <v>0.67052253689668928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1152</v>
      </c>
      <c r="Q42" s="52">
        <v>1076</v>
      </c>
      <c r="R42" s="52">
        <v>826</v>
      </c>
      <c r="S42" s="98">
        <f t="shared" si="4"/>
        <v>-0.23234200743494426</v>
      </c>
      <c r="T42" s="98">
        <f t="shared" si="5"/>
        <v>0.14722222222222214</v>
      </c>
      <c r="U42" s="52">
        <f t="shared" si="6"/>
        <v>-250</v>
      </c>
      <c r="V42" s="52">
        <f t="shared" si="7"/>
        <v>106</v>
      </c>
      <c r="W42" s="98">
        <f>R42/R39</f>
        <v>0.32947746310331072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5411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0.71157950907150491</v>
      </c>
      <c r="U43" s="99">
        <f t="shared" si="6"/>
        <v>0</v>
      </c>
      <c r="V43" s="99">
        <f t="shared" si="7"/>
        <v>2667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3751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2690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0.18402282453637664</v>
      </c>
      <c r="U47" s="95">
        <f t="shared" si="6"/>
        <v>0</v>
      </c>
      <c r="V47" s="95">
        <f t="shared" si="7"/>
        <v>258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2272</v>
      </c>
      <c r="O48" s="99">
        <v>2781</v>
      </c>
      <c r="P48" s="99">
        <v>3081</v>
      </c>
      <c r="Q48" s="99">
        <v>3058</v>
      </c>
      <c r="R48" s="99">
        <v>3113</v>
      </c>
      <c r="S48" s="100">
        <f t="shared" si="4"/>
        <v>1.7985611510791477E-2</v>
      </c>
      <c r="T48" s="100">
        <f t="shared" si="5"/>
        <v>0.37015845070422526</v>
      </c>
      <c r="U48" s="99">
        <f t="shared" si="6"/>
        <v>55</v>
      </c>
      <c r="V48" s="99">
        <f t="shared" si="7"/>
        <v>841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2242</v>
      </c>
      <c r="O49" s="95">
        <v>2751</v>
      </c>
      <c r="P49" s="95">
        <v>2877</v>
      </c>
      <c r="Q49" s="95">
        <v>2644</v>
      </c>
      <c r="R49" s="95">
        <v>2725</v>
      </c>
      <c r="S49" s="96">
        <f t="shared" si="4"/>
        <v>3.063540090771566E-2</v>
      </c>
      <c r="T49" s="96">
        <f t="shared" si="5"/>
        <v>0.2154326494201606</v>
      </c>
      <c r="U49" s="95">
        <f t="shared" si="6"/>
        <v>81</v>
      </c>
      <c r="V49" s="95">
        <f t="shared" si="7"/>
        <v>483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589</v>
      </c>
      <c r="O51" s="52">
        <v>586</v>
      </c>
      <c r="P51" s="52">
        <v>824</v>
      </c>
      <c r="Q51" s="52">
        <v>591</v>
      </c>
      <c r="R51" s="52">
        <v>672</v>
      </c>
      <c r="S51" s="98">
        <f t="shared" si="4"/>
        <v>0.13705583756345185</v>
      </c>
      <c r="T51" s="98">
        <f t="shared" si="5"/>
        <v>0.14091680814940588</v>
      </c>
      <c r="U51" s="52">
        <f t="shared" si="6"/>
        <v>81</v>
      </c>
      <c r="V51" s="52">
        <f t="shared" si="7"/>
        <v>83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4A984-80C6-4206-B49E-E31AEDAD0255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155</v>
      </c>
      <c r="O7" s="92">
        <v>247</v>
      </c>
      <c r="P7" s="92">
        <v>297</v>
      </c>
      <c r="Q7" s="92">
        <v>930</v>
      </c>
      <c r="R7" s="92">
        <v>322</v>
      </c>
      <c r="S7" s="93">
        <f t="shared" ref="S7:S52" si="0">IFERROR(R7/Q7-1,"-")</f>
        <v>-0.65376344086021509</v>
      </c>
      <c r="T7" s="93">
        <f t="shared" ref="T7:T52" si="1">IFERROR(R7/N7-1,"-")</f>
        <v>1.0774193548387099</v>
      </c>
      <c r="U7" s="92">
        <f t="shared" ref="U7:U52" si="2">IFERROR(R7-Q7,"-")</f>
        <v>-608</v>
      </c>
      <c r="V7" s="92">
        <f t="shared" ref="V7:V52" si="3">IFERROR(R7-N7,"-")</f>
        <v>167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95</v>
      </c>
      <c r="O8" s="95">
        <v>166</v>
      </c>
      <c r="P8" s="95">
        <v>196</v>
      </c>
      <c r="Q8" s="95">
        <v>201</v>
      </c>
      <c r="R8" s="95">
        <v>210</v>
      </c>
      <c r="S8" s="96">
        <f t="shared" si="0"/>
        <v>4.4776119402984982E-2</v>
      </c>
      <c r="T8" s="96">
        <f t="shared" si="1"/>
        <v>1.2105263157894739</v>
      </c>
      <c r="U8" s="95">
        <f t="shared" si="2"/>
        <v>9</v>
      </c>
      <c r="V8" s="95">
        <f t="shared" si="3"/>
        <v>115</v>
      </c>
      <c r="W8" s="96">
        <f>R8/R7</f>
        <v>0.65217391304347827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64</v>
      </c>
      <c r="O9" s="52">
        <v>114</v>
      </c>
      <c r="P9" s="52">
        <v>128</v>
      </c>
      <c r="Q9" s="52">
        <v>134</v>
      </c>
      <c r="R9" s="52">
        <v>136</v>
      </c>
      <c r="S9" s="98">
        <f t="shared" si="0"/>
        <v>1.4925373134328401E-2</v>
      </c>
      <c r="T9" s="98">
        <f t="shared" si="1"/>
        <v>1.125</v>
      </c>
      <c r="U9" s="52">
        <f t="shared" si="2"/>
        <v>2</v>
      </c>
      <c r="V9" s="52">
        <f t="shared" si="3"/>
        <v>72</v>
      </c>
      <c r="W9" s="98">
        <f>R9/R7</f>
        <v>0.42236024844720499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31</v>
      </c>
      <c r="O10" s="52">
        <v>52</v>
      </c>
      <c r="P10" s="52">
        <v>68</v>
      </c>
      <c r="Q10" s="52">
        <v>67</v>
      </c>
      <c r="R10" s="52">
        <v>74</v>
      </c>
      <c r="S10" s="98">
        <f t="shared" si="0"/>
        <v>0.10447761194029859</v>
      </c>
      <c r="T10" s="98">
        <f t="shared" si="1"/>
        <v>1.3870967741935485</v>
      </c>
      <c r="U10" s="52">
        <f t="shared" si="2"/>
        <v>7</v>
      </c>
      <c r="V10" s="52">
        <f t="shared" si="3"/>
        <v>43</v>
      </c>
      <c r="W10" s="98">
        <f>R10/R7</f>
        <v>0.22981366459627328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81</v>
      </c>
      <c r="P11" s="95">
        <v>101</v>
      </c>
      <c r="Q11" s="95">
        <v>109</v>
      </c>
      <c r="R11" s="95">
        <v>112</v>
      </c>
      <c r="S11" s="96">
        <f t="shared" si="0"/>
        <v>2.7522935779816571E-2</v>
      </c>
      <c r="T11" s="96">
        <f t="shared" si="1"/>
        <v>0.8666666666666667</v>
      </c>
      <c r="U11" s="95">
        <f t="shared" si="2"/>
        <v>3</v>
      </c>
      <c r="V11" s="95">
        <f t="shared" si="3"/>
        <v>52</v>
      </c>
      <c r="W11" s="96">
        <f>R11/R7</f>
        <v>0.34782608695652173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47</v>
      </c>
      <c r="O12" s="99">
        <v>71</v>
      </c>
      <c r="P12" s="99">
        <v>84</v>
      </c>
      <c r="Q12" s="99">
        <v>90</v>
      </c>
      <c r="R12" s="99">
        <v>94</v>
      </c>
      <c r="S12" s="100">
        <f t="shared" si="0"/>
        <v>4.4444444444444509E-2</v>
      </c>
      <c r="T12" s="100">
        <f t="shared" si="1"/>
        <v>1</v>
      </c>
      <c r="U12" s="99">
        <f t="shared" si="2"/>
        <v>4</v>
      </c>
      <c r="V12" s="99">
        <f t="shared" si="3"/>
        <v>47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31</v>
      </c>
      <c r="O13" s="95">
        <v>53</v>
      </c>
      <c r="P13" s="95">
        <v>60</v>
      </c>
      <c r="Q13" s="95">
        <v>62</v>
      </c>
      <c r="R13" s="95">
        <v>62</v>
      </c>
      <c r="S13" s="96">
        <f t="shared" si="0"/>
        <v>0</v>
      </c>
      <c r="T13" s="96">
        <f t="shared" si="1"/>
        <v>1</v>
      </c>
      <c r="U13" s="95">
        <f t="shared" si="2"/>
        <v>0</v>
      </c>
      <c r="V13" s="95">
        <f t="shared" si="3"/>
        <v>31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27</v>
      </c>
      <c r="O14" s="52">
        <v>43</v>
      </c>
      <c r="P14" s="52">
        <v>48</v>
      </c>
      <c r="Q14" s="52">
        <v>51</v>
      </c>
      <c r="R14" s="52">
        <v>51</v>
      </c>
      <c r="S14" s="98">
        <f t="shared" si="0"/>
        <v>0</v>
      </c>
      <c r="T14" s="98">
        <f t="shared" si="1"/>
        <v>0.88888888888888884</v>
      </c>
      <c r="U14" s="52">
        <f t="shared" si="2"/>
        <v>0</v>
      </c>
      <c r="V14" s="52">
        <f t="shared" si="3"/>
        <v>24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4</v>
      </c>
      <c r="O15" s="52">
        <v>10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1.75</v>
      </c>
      <c r="U15" s="52">
        <f t="shared" si="2"/>
        <v>0</v>
      </c>
      <c r="V15" s="52">
        <f t="shared" si="3"/>
        <v>7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16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</v>
      </c>
      <c r="U16" s="95">
        <f t="shared" si="2"/>
        <v>4</v>
      </c>
      <c r="V16" s="95">
        <f t="shared" si="3"/>
        <v>16</v>
      </c>
      <c r="W16" s="96">
        <f>R16/R12</f>
        <v>0.34042553191489361</v>
      </c>
    </row>
    <row r="17" spans="2:23" x14ac:dyDescent="0.25">
      <c r="B17" s="91" t="s">
        <v>52</v>
      </c>
      <c r="C17" s="99">
        <v>19</v>
      </c>
      <c r="D17" s="99">
        <v>19</v>
      </c>
      <c r="E17" s="99">
        <v>9</v>
      </c>
      <c r="F17" s="99">
        <v>11</v>
      </c>
      <c r="G17" s="99">
        <v>14</v>
      </c>
      <c r="H17" s="99">
        <v>14</v>
      </c>
      <c r="I17" s="100">
        <f t="shared" si="4"/>
        <v>0</v>
      </c>
      <c r="J17" s="100">
        <f t="shared" si="5"/>
        <v>-0.26315789473684215</v>
      </c>
      <c r="K17" s="99">
        <f t="shared" si="6"/>
        <v>0</v>
      </c>
      <c r="L17" s="99">
        <f t="shared" si="7"/>
        <v>-5</v>
      </c>
      <c r="M17" s="93">
        <f>H17/H17</f>
        <v>1</v>
      </c>
      <c r="N17" s="99">
        <v>8</v>
      </c>
      <c r="O17" s="99">
        <v>13</v>
      </c>
      <c r="P17" s="99">
        <v>14</v>
      </c>
      <c r="Q17" s="99">
        <v>14</v>
      </c>
      <c r="R17" s="99">
        <v>14</v>
      </c>
      <c r="S17" s="100">
        <f t="shared" si="0"/>
        <v>0</v>
      </c>
      <c r="T17" s="100">
        <f t="shared" si="1"/>
        <v>0.75</v>
      </c>
      <c r="U17" s="99">
        <f t="shared" si="2"/>
        <v>0</v>
      </c>
      <c r="V17" s="99">
        <f t="shared" si="3"/>
        <v>6</v>
      </c>
      <c r="W17" s="93">
        <f>R17/R17</f>
        <v>1</v>
      </c>
    </row>
    <row r="18" spans="2:23" x14ac:dyDescent="0.25">
      <c r="B18" s="94" t="s">
        <v>60</v>
      </c>
      <c r="C18" s="95">
        <v>6</v>
      </c>
      <c r="D18" s="95">
        <v>7</v>
      </c>
      <c r="E18" s="95">
        <v>4</v>
      </c>
      <c r="F18" s="95">
        <v>5</v>
      </c>
      <c r="G18" s="95">
        <v>8</v>
      </c>
      <c r="H18" s="95">
        <v>8</v>
      </c>
      <c r="I18" s="96">
        <f t="shared" si="4"/>
        <v>0</v>
      </c>
      <c r="J18" s="96">
        <f t="shared" si="5"/>
        <v>0.14285714285714279</v>
      </c>
      <c r="K18" s="95">
        <f t="shared" si="6"/>
        <v>0</v>
      </c>
      <c r="L18" s="95">
        <f t="shared" si="7"/>
        <v>1</v>
      </c>
      <c r="M18" s="96">
        <f>H18/H17</f>
        <v>0.5714285714285714</v>
      </c>
      <c r="N18" s="95">
        <v>4</v>
      </c>
      <c r="O18" s="95">
        <v>7</v>
      </c>
      <c r="P18" s="95">
        <v>8</v>
      </c>
      <c r="Q18" s="95">
        <v>8</v>
      </c>
      <c r="R18" s="95">
        <v>8</v>
      </c>
      <c r="S18" s="96">
        <f t="shared" si="0"/>
        <v>0</v>
      </c>
      <c r="T18" s="96">
        <f t="shared" si="1"/>
        <v>1</v>
      </c>
      <c r="U18" s="95">
        <f t="shared" si="2"/>
        <v>0</v>
      </c>
      <c r="V18" s="95">
        <f t="shared" si="3"/>
        <v>4</v>
      </c>
      <c r="W18" s="96">
        <f>R18/R17</f>
        <v>0.5714285714285714</v>
      </c>
    </row>
    <row r="19" spans="2:23" x14ac:dyDescent="0.25">
      <c r="B19" s="97" t="s">
        <v>61</v>
      </c>
      <c r="C19" s="52">
        <v>0</v>
      </c>
      <c r="D19" s="52">
        <v>5</v>
      </c>
      <c r="E19" s="52">
        <v>0</v>
      </c>
      <c r="F19" s="52">
        <v>4</v>
      </c>
      <c r="G19" s="52">
        <v>6</v>
      </c>
      <c r="H19" s="52">
        <v>6</v>
      </c>
      <c r="I19" s="98">
        <f t="shared" si="4"/>
        <v>0</v>
      </c>
      <c r="J19" s="98">
        <f t="shared" si="5"/>
        <v>0.19999999999999996</v>
      </c>
      <c r="K19" s="52">
        <f t="shared" si="6"/>
        <v>0</v>
      </c>
      <c r="L19" s="52">
        <f t="shared" si="7"/>
        <v>1</v>
      </c>
      <c r="M19" s="98">
        <f>H19/H17</f>
        <v>0.42857142857142855</v>
      </c>
      <c r="N19" s="52">
        <v>0</v>
      </c>
      <c r="O19" s="52">
        <v>5</v>
      </c>
      <c r="P19" s="52">
        <v>6</v>
      </c>
      <c r="Q19" s="52">
        <v>6</v>
      </c>
      <c r="R19" s="52">
        <v>6</v>
      </c>
      <c r="S19" s="98">
        <f t="shared" si="0"/>
        <v>0</v>
      </c>
      <c r="T19" s="98" t="str">
        <f t="shared" si="1"/>
        <v>-</v>
      </c>
      <c r="U19" s="52">
        <f t="shared" si="2"/>
        <v>0</v>
      </c>
      <c r="V19" s="52">
        <f t="shared" si="3"/>
        <v>6</v>
      </c>
      <c r="W19" s="98">
        <f>R19/R17</f>
        <v>0.42857142857142855</v>
      </c>
    </row>
    <row r="20" spans="2:23" x14ac:dyDescent="0.25">
      <c r="B20" s="97" t="s">
        <v>62</v>
      </c>
      <c r="C20" s="52">
        <v>0</v>
      </c>
      <c r="D20" s="52">
        <v>2</v>
      </c>
      <c r="E20" s="52">
        <v>0</v>
      </c>
      <c r="F20" s="52">
        <v>2</v>
      </c>
      <c r="G20" s="52">
        <v>2</v>
      </c>
      <c r="H20" s="52">
        <v>2</v>
      </c>
      <c r="I20" s="98">
        <f t="shared" si="4"/>
        <v>0</v>
      </c>
      <c r="J20" s="98">
        <f t="shared" si="5"/>
        <v>0</v>
      </c>
      <c r="K20" s="52">
        <f t="shared" si="6"/>
        <v>0</v>
      </c>
      <c r="L20" s="52">
        <f t="shared" si="7"/>
        <v>0</v>
      </c>
      <c r="M20" s="98">
        <f>H20/H17</f>
        <v>0.14285714285714285</v>
      </c>
      <c r="N20" s="52">
        <v>0</v>
      </c>
      <c r="O20" s="52">
        <v>2</v>
      </c>
      <c r="P20" s="52">
        <v>2</v>
      </c>
      <c r="Q20" s="52">
        <v>2</v>
      </c>
      <c r="R20" s="52">
        <v>2</v>
      </c>
      <c r="S20" s="98">
        <f t="shared" si="0"/>
        <v>0</v>
      </c>
      <c r="T20" s="98" t="str">
        <f t="shared" si="1"/>
        <v>-</v>
      </c>
      <c r="U20" s="52">
        <f t="shared" si="2"/>
        <v>0</v>
      </c>
      <c r="V20" s="52">
        <f t="shared" si="3"/>
        <v>2</v>
      </c>
      <c r="W20" s="98">
        <f>R20/R17</f>
        <v>0.14285714285714285</v>
      </c>
    </row>
    <row r="21" spans="2:23" x14ac:dyDescent="0.25">
      <c r="B21" s="94" t="s">
        <v>63</v>
      </c>
      <c r="C21" s="95">
        <v>13</v>
      </c>
      <c r="D21" s="95">
        <v>12</v>
      </c>
      <c r="E21" s="95">
        <v>5</v>
      </c>
      <c r="F21" s="95">
        <v>6</v>
      </c>
      <c r="G21" s="95">
        <v>6</v>
      </c>
      <c r="H21" s="95">
        <v>6</v>
      </c>
      <c r="I21" s="96">
        <f t="shared" si="4"/>
        <v>0</v>
      </c>
      <c r="J21" s="96">
        <f t="shared" si="5"/>
        <v>-0.5</v>
      </c>
      <c r="K21" s="95">
        <f t="shared" si="6"/>
        <v>0</v>
      </c>
      <c r="L21" s="95">
        <f t="shared" si="7"/>
        <v>-6</v>
      </c>
      <c r="M21" s="96">
        <f>H21/H17</f>
        <v>0.42857142857142855</v>
      </c>
      <c r="N21" s="95">
        <v>4</v>
      </c>
      <c r="O21" s="95">
        <v>6</v>
      </c>
      <c r="P21" s="95">
        <v>6</v>
      </c>
      <c r="Q21" s="95">
        <v>6</v>
      </c>
      <c r="R21" s="95">
        <v>6</v>
      </c>
      <c r="S21" s="96">
        <f t="shared" si="0"/>
        <v>0</v>
      </c>
      <c r="T21" s="96">
        <f t="shared" si="1"/>
        <v>0.5</v>
      </c>
      <c r="U21" s="95">
        <f t="shared" si="2"/>
        <v>0</v>
      </c>
      <c r="V21" s="95">
        <f t="shared" si="3"/>
        <v>2</v>
      </c>
      <c r="W21" s="96">
        <f>R21/R17</f>
        <v>0.42857142857142855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6</v>
      </c>
      <c r="Q22" s="99">
        <v>7</v>
      </c>
      <c r="R22" s="99">
        <v>8</v>
      </c>
      <c r="S22" s="100">
        <f t="shared" si="0"/>
        <v>0.14285714285714279</v>
      </c>
      <c r="T22" s="100">
        <f t="shared" si="1"/>
        <v>3</v>
      </c>
      <c r="U22" s="99">
        <f t="shared" si="2"/>
        <v>1</v>
      </c>
      <c r="V22" s="99">
        <f t="shared" si="3"/>
        <v>6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0.75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4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>
        <f t="shared" si="1"/>
        <v>0.25</v>
      </c>
      <c r="U25" s="99">
        <f t="shared" si="2"/>
        <v>1</v>
      </c>
      <c r="V25" s="99">
        <f t="shared" si="3"/>
        <v>1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3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>
        <f t="shared" si="1"/>
        <v>0.33333333333333326</v>
      </c>
      <c r="U26" s="95">
        <f t="shared" si="2"/>
        <v>1</v>
      </c>
      <c r="V26" s="95">
        <f t="shared" si="3"/>
        <v>1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31</v>
      </c>
      <c r="O29" s="99">
        <v>51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1.064516129032258</v>
      </c>
      <c r="U29" s="99">
        <f t="shared" si="2"/>
        <v>2</v>
      </c>
      <c r="V29" s="99">
        <f t="shared" si="3"/>
        <v>33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18</v>
      </c>
      <c r="O30" s="95">
        <v>36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1.5</v>
      </c>
      <c r="U30" s="95">
        <f t="shared" si="2"/>
        <v>2</v>
      </c>
      <c r="V30" s="95">
        <f t="shared" si="3"/>
        <v>27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11</v>
      </c>
      <c r="O31" s="52">
        <v>21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1.5454545454545454</v>
      </c>
      <c r="U31" s="52">
        <f t="shared" si="2"/>
        <v>2</v>
      </c>
      <c r="V31" s="52">
        <f t="shared" si="3"/>
        <v>17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7</v>
      </c>
      <c r="O32" s="52">
        <v>15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13</v>
      </c>
      <c r="O33" s="95">
        <v>15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0.46153846153846145</v>
      </c>
      <c r="U33" s="95">
        <f t="shared" si="2"/>
        <v>0</v>
      </c>
      <c r="V33" s="95">
        <f t="shared" si="3"/>
        <v>6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5</v>
      </c>
      <c r="R34" s="99">
        <v>6</v>
      </c>
      <c r="S34" s="100">
        <f t="shared" si="0"/>
        <v>0.19999999999999996</v>
      </c>
      <c r="T34" s="100">
        <f t="shared" si="1"/>
        <v>1</v>
      </c>
      <c r="U34" s="99">
        <f t="shared" si="2"/>
        <v>1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5</v>
      </c>
      <c r="R35" s="95">
        <v>6</v>
      </c>
      <c r="S35" s="96">
        <f t="shared" si="0"/>
        <v>0.19999999999999996</v>
      </c>
      <c r="T35" s="96">
        <f t="shared" si="1"/>
        <v>1</v>
      </c>
      <c r="U35" s="95">
        <f t="shared" si="2"/>
        <v>1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8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4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18</v>
      </c>
      <c r="Q39" s="99">
        <v>19</v>
      </c>
      <c r="R39" s="99">
        <v>19</v>
      </c>
      <c r="S39" s="100">
        <f t="shared" si="0"/>
        <v>0</v>
      </c>
      <c r="T39" s="100">
        <f t="shared" si="1"/>
        <v>0.89999999999999991</v>
      </c>
      <c r="U39" s="99">
        <f t="shared" si="2"/>
        <v>0</v>
      </c>
      <c r="V39" s="99">
        <f t="shared" si="3"/>
        <v>9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18</v>
      </c>
      <c r="Q40" s="95">
        <v>19</v>
      </c>
      <c r="R40" s="95">
        <v>19</v>
      </c>
      <c r="S40" s="96">
        <f t="shared" si="0"/>
        <v>0</v>
      </c>
      <c r="T40" s="96">
        <f t="shared" si="1"/>
        <v>0.89999999999999991</v>
      </c>
      <c r="U40" s="95">
        <f t="shared" si="2"/>
        <v>0</v>
      </c>
      <c r="V40" s="95">
        <f t="shared" si="3"/>
        <v>9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7</v>
      </c>
      <c r="S41" s="98">
        <f t="shared" si="0"/>
        <v>0</v>
      </c>
      <c r="T41" s="98">
        <f t="shared" si="1"/>
        <v>0.39999999999999991</v>
      </c>
      <c r="U41" s="52">
        <f t="shared" si="2"/>
        <v>0</v>
      </c>
      <c r="V41" s="52">
        <f t="shared" si="3"/>
        <v>2</v>
      </c>
      <c r="W41" s="98">
        <f>R41/R39</f>
        <v>0.36842105263157893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11</v>
      </c>
      <c r="Q42" s="52">
        <v>12</v>
      </c>
      <c r="R42" s="52">
        <v>12</v>
      </c>
      <c r="S42" s="98">
        <f t="shared" si="0"/>
        <v>0</v>
      </c>
      <c r="T42" s="98">
        <f t="shared" si="1"/>
        <v>1.4</v>
      </c>
      <c r="U42" s="52">
        <f t="shared" si="2"/>
        <v>0</v>
      </c>
      <c r="V42" s="52">
        <f t="shared" si="3"/>
        <v>7</v>
      </c>
      <c r="W42" s="98">
        <f>R42/R39</f>
        <v>0.63157894736842102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13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7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5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0.5</v>
      </c>
      <c r="U47" s="95">
        <f t="shared" si="2"/>
        <v>0</v>
      </c>
      <c r="V47" s="95">
        <f t="shared" si="3"/>
        <v>2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10</v>
      </c>
      <c r="O48" s="99">
        <v>13</v>
      </c>
      <c r="P48" s="99">
        <v>16</v>
      </c>
      <c r="Q48" s="99">
        <v>16</v>
      </c>
      <c r="R48" s="99">
        <v>19</v>
      </c>
      <c r="S48" s="100">
        <f t="shared" si="0"/>
        <v>0.1875</v>
      </c>
      <c r="T48" s="100">
        <f t="shared" si="1"/>
        <v>0.89999999999999991</v>
      </c>
      <c r="U48" s="99">
        <f t="shared" si="2"/>
        <v>3</v>
      </c>
      <c r="V48" s="99">
        <f t="shared" si="3"/>
        <v>9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9</v>
      </c>
      <c r="O49" s="95">
        <v>12</v>
      </c>
      <c r="P49" s="95">
        <v>14</v>
      </c>
      <c r="Q49" s="95">
        <v>13</v>
      </c>
      <c r="R49" s="95">
        <v>16</v>
      </c>
      <c r="S49" s="96">
        <f t="shared" si="0"/>
        <v>0.23076923076923084</v>
      </c>
      <c r="T49" s="96">
        <f t="shared" si="1"/>
        <v>0.77777777777777768</v>
      </c>
      <c r="U49" s="95">
        <f t="shared" si="2"/>
        <v>3</v>
      </c>
      <c r="V49" s="95">
        <f t="shared" si="3"/>
        <v>7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4</v>
      </c>
      <c r="O51" s="52">
        <v>4</v>
      </c>
      <c r="P51" s="52">
        <v>6</v>
      </c>
      <c r="Q51" s="52">
        <v>5</v>
      </c>
      <c r="R51" s="52">
        <v>8</v>
      </c>
      <c r="S51" s="98">
        <f t="shared" si="0"/>
        <v>0.60000000000000009</v>
      </c>
      <c r="T51" s="98">
        <f t="shared" si="1"/>
        <v>1</v>
      </c>
      <c r="U51" s="52">
        <f t="shared" si="2"/>
        <v>3</v>
      </c>
      <c r="V51" s="52">
        <f t="shared" si="3"/>
        <v>4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484FE-CD45-436B-AC13-9C626A8DEAFA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5A26C-9191-4F7C-83D4-C1731C479074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19740</v>
      </c>
      <c r="D9" s="116">
        <v>-5.9731351814804268E-2</v>
      </c>
      <c r="E9" s="115">
        <v>21031</v>
      </c>
      <c r="F9" s="116">
        <f t="shared" ref="F9:N21" si="0">IFERROR(E9/C9-1,"-")</f>
        <v>6.5400202634245286E-2</v>
      </c>
      <c r="G9" s="115">
        <v>6223</v>
      </c>
      <c r="H9" s="116">
        <f>IFERROR(G9/E9-1,"-")</f>
        <v>-0.70410346631163523</v>
      </c>
      <c r="I9" s="115">
        <v>15598</v>
      </c>
      <c r="J9" s="116">
        <f t="shared" si="0"/>
        <v>1.5065081150570463</v>
      </c>
      <c r="K9" s="115">
        <v>22490</v>
      </c>
      <c r="L9" s="116">
        <f t="shared" si="0"/>
        <v>0.44185151942556744</v>
      </c>
      <c r="M9" s="115">
        <v>22650</v>
      </c>
      <c r="N9" s="116">
        <v>7.1142730102267127E-3</v>
      </c>
      <c r="O9" s="116">
        <v>0.14741641337386024</v>
      </c>
    </row>
    <row r="10" spans="1:16" x14ac:dyDescent="0.25">
      <c r="A10" s="1" t="s">
        <v>72</v>
      </c>
      <c r="B10" s="114" t="s">
        <v>73</v>
      </c>
      <c r="C10" s="115">
        <v>19223</v>
      </c>
      <c r="D10" s="116">
        <v>-8.7919908901119781E-2</v>
      </c>
      <c r="E10" s="115">
        <v>22403</v>
      </c>
      <c r="F10" s="116">
        <f t="shared" si="0"/>
        <v>0.16542683244030587</v>
      </c>
      <c r="G10" s="115">
        <v>5135</v>
      </c>
      <c r="H10" s="116">
        <f t="shared" si="0"/>
        <v>-0.7707896263893228</v>
      </c>
      <c r="I10" s="115">
        <v>21666</v>
      </c>
      <c r="J10" s="116">
        <f t="shared" si="0"/>
        <v>3.2192794547224928</v>
      </c>
      <c r="K10" s="115">
        <v>23086</v>
      </c>
      <c r="L10" s="116">
        <f t="shared" si="0"/>
        <v>6.5540478168559124E-2</v>
      </c>
      <c r="M10" s="115">
        <v>23921</v>
      </c>
      <c r="N10" s="116">
        <v>3.6169106817985019E-2</v>
      </c>
      <c r="O10" s="116">
        <v>0.24439473547313106</v>
      </c>
    </row>
    <row r="11" spans="1:16" x14ac:dyDescent="0.25">
      <c r="A11" s="1" t="s">
        <v>74</v>
      </c>
      <c r="B11" s="114" t="s">
        <v>75</v>
      </c>
      <c r="C11" s="115">
        <v>21973</v>
      </c>
      <c r="D11" s="116">
        <v>-8.6171761280931625E-2</v>
      </c>
      <c r="E11" s="115">
        <v>8865</v>
      </c>
      <c r="F11" s="116">
        <f t="shared" si="0"/>
        <v>-0.59655031174623407</v>
      </c>
      <c r="G11" s="115">
        <v>5413</v>
      </c>
      <c r="H11" s="116">
        <f t="shared" si="0"/>
        <v>-0.38939650310208684</v>
      </c>
      <c r="I11" s="115">
        <v>22231</v>
      </c>
      <c r="J11" s="116">
        <f t="shared" si="0"/>
        <v>3.1069647145760211</v>
      </c>
      <c r="K11" s="115">
        <v>21689</v>
      </c>
      <c r="L11" s="116">
        <f t="shared" si="0"/>
        <v>-2.4380369753947195E-2</v>
      </c>
      <c r="M11" s="115">
        <v>27356</v>
      </c>
      <c r="N11" s="116">
        <v>0.26128452210798092</v>
      </c>
      <c r="O11" s="116">
        <v>0.24498247849633636</v>
      </c>
    </row>
    <row r="12" spans="1:16" x14ac:dyDescent="0.25">
      <c r="A12" s="1" t="s">
        <v>76</v>
      </c>
      <c r="B12" s="114" t="s">
        <v>77</v>
      </c>
      <c r="C12" s="115">
        <v>20119</v>
      </c>
      <c r="D12" s="116">
        <v>2.0750887874175561E-2</v>
      </c>
      <c r="E12" s="115">
        <v>0</v>
      </c>
      <c r="F12" s="116">
        <f t="shared" si="0"/>
        <v>-1</v>
      </c>
      <c r="G12" s="115">
        <v>6463</v>
      </c>
      <c r="H12" s="116" t="str">
        <f t="shared" si="0"/>
        <v>-</v>
      </c>
      <c r="I12" s="115">
        <v>23894</v>
      </c>
      <c r="J12" s="116">
        <f t="shared" si="0"/>
        <v>2.6970447160761255</v>
      </c>
      <c r="K12" s="115">
        <v>23484</v>
      </c>
      <c r="L12" s="116">
        <f t="shared" si="0"/>
        <v>-1.715911944421189E-2</v>
      </c>
      <c r="M12" s="115">
        <v>22205</v>
      </c>
      <c r="N12" s="116">
        <v>-5.4462612842786529E-2</v>
      </c>
      <c r="O12" s="116">
        <v>0.10368308564043938</v>
      </c>
    </row>
    <row r="13" spans="1:16" x14ac:dyDescent="0.25">
      <c r="A13" s="1" t="s">
        <v>78</v>
      </c>
      <c r="B13" s="114" t="s">
        <v>79</v>
      </c>
      <c r="C13" s="115">
        <v>14799</v>
      </c>
      <c r="D13" s="116">
        <v>-0.34206197483661582</v>
      </c>
      <c r="E13" s="115">
        <v>0</v>
      </c>
      <c r="F13" s="116">
        <f t="shared" si="0"/>
        <v>-1</v>
      </c>
      <c r="G13" s="115">
        <v>6823</v>
      </c>
      <c r="H13" s="116" t="str">
        <f t="shared" si="0"/>
        <v>-</v>
      </c>
      <c r="I13" s="115">
        <v>20251</v>
      </c>
      <c r="J13" s="116">
        <f t="shared" si="0"/>
        <v>1.9680492452000586</v>
      </c>
      <c r="K13" s="115">
        <v>21547</v>
      </c>
      <c r="L13" s="116">
        <f t="shared" si="0"/>
        <v>6.3996839662238791E-2</v>
      </c>
      <c r="M13" s="115">
        <v>23449</v>
      </c>
      <c r="N13" s="116">
        <v>8.8272149255116616E-2</v>
      </c>
      <c r="O13" s="116">
        <v>0.58449895263193463</v>
      </c>
    </row>
    <row r="14" spans="1:16" x14ac:dyDescent="0.25">
      <c r="A14" s="1" t="s">
        <v>80</v>
      </c>
      <c r="B14" s="114" t="s">
        <v>81</v>
      </c>
      <c r="C14" s="115">
        <v>19316</v>
      </c>
      <c r="D14" s="116">
        <v>-0.20660478107286617</v>
      </c>
      <c r="E14" s="115">
        <v>0</v>
      </c>
      <c r="F14" s="116">
        <f t="shared" si="0"/>
        <v>-1</v>
      </c>
      <c r="G14" s="115">
        <v>3802</v>
      </c>
      <c r="H14" s="116" t="str">
        <f t="shared" si="0"/>
        <v>-</v>
      </c>
      <c r="I14" s="115">
        <v>18886</v>
      </c>
      <c r="J14" s="116">
        <f t="shared" si="0"/>
        <v>3.9673855865334033</v>
      </c>
      <c r="K14" s="115">
        <v>21065</v>
      </c>
      <c r="L14" s="116">
        <f t="shared" si="0"/>
        <v>0.11537646934237</v>
      </c>
      <c r="M14" s="115">
        <v>22841</v>
      </c>
      <c r="N14" s="116">
        <v>8.4310467600284822E-2</v>
      </c>
      <c r="O14" s="116">
        <v>0.18249119900600541</v>
      </c>
    </row>
    <row r="15" spans="1:16" x14ac:dyDescent="0.25">
      <c r="A15" s="1" t="s">
        <v>82</v>
      </c>
      <c r="B15" s="114" t="s">
        <v>83</v>
      </c>
      <c r="C15" s="115">
        <v>24858</v>
      </c>
      <c r="D15" s="116">
        <v>-2.0474527279296106E-3</v>
      </c>
      <c r="E15" s="115">
        <v>0</v>
      </c>
      <c r="F15" s="116">
        <f t="shared" si="0"/>
        <v>-1</v>
      </c>
      <c r="G15" s="115">
        <v>10219</v>
      </c>
      <c r="H15" s="116" t="str">
        <f t="shared" si="0"/>
        <v>-</v>
      </c>
      <c r="I15" s="115">
        <v>23111</v>
      </c>
      <c r="J15" s="116">
        <f t="shared" si="0"/>
        <v>1.2615715823466092</v>
      </c>
      <c r="K15" s="115">
        <v>24276</v>
      </c>
      <c r="L15" s="116">
        <f t="shared" si="0"/>
        <v>5.040889619661626E-2</v>
      </c>
      <c r="M15" s="115">
        <v>24893</v>
      </c>
      <c r="N15" s="116">
        <v>2.5416048772450184E-2</v>
      </c>
      <c r="O15" s="116">
        <v>1.4079974253762284E-3</v>
      </c>
    </row>
    <row r="16" spans="1:16" x14ac:dyDescent="0.25">
      <c r="A16" s="1" t="s">
        <v>84</v>
      </c>
      <c r="B16" s="114" t="s">
        <v>85</v>
      </c>
      <c r="C16" s="115">
        <v>24709</v>
      </c>
      <c r="D16" s="116">
        <v>-6.8358344016288375E-2</v>
      </c>
      <c r="E16" s="115">
        <v>13295</v>
      </c>
      <c r="F16" s="116">
        <f t="shared" si="0"/>
        <v>-0.46193694605204583</v>
      </c>
      <c r="G16" s="115">
        <v>18239</v>
      </c>
      <c r="H16" s="116">
        <f t="shared" si="0"/>
        <v>0.37186912373072589</v>
      </c>
      <c r="I16" s="115">
        <v>24659</v>
      </c>
      <c r="J16" s="116">
        <f t="shared" si="0"/>
        <v>0.35199298207138541</v>
      </c>
      <c r="K16" s="115">
        <v>25495</v>
      </c>
      <c r="L16" s="116">
        <f t="shared" si="0"/>
        <v>3.3902429133379375E-2</v>
      </c>
      <c r="M16" s="115">
        <v>25319</v>
      </c>
      <c r="N16" s="116">
        <v>-6.9033143753677306E-3</v>
      </c>
      <c r="O16" s="116">
        <v>2.4687360880650822E-2</v>
      </c>
    </row>
    <row r="17" spans="1:16" x14ac:dyDescent="0.25">
      <c r="A17" s="1" t="s">
        <v>86</v>
      </c>
      <c r="B17" s="114" t="s">
        <v>87</v>
      </c>
      <c r="C17" s="115">
        <v>22149</v>
      </c>
      <c r="D17" s="116">
        <v>-7.0307253190060481E-2</v>
      </c>
      <c r="E17" s="115">
        <v>5725</v>
      </c>
      <c r="F17" s="116">
        <f t="shared" si="0"/>
        <v>-0.74152331933721616</v>
      </c>
      <c r="G17" s="115">
        <v>15267</v>
      </c>
      <c r="H17" s="116">
        <f t="shared" si="0"/>
        <v>1.6667248908296943</v>
      </c>
      <c r="I17" s="115">
        <v>20130</v>
      </c>
      <c r="J17" s="116">
        <f t="shared" si="0"/>
        <v>0.31853016309687554</v>
      </c>
      <c r="K17" s="115">
        <v>22106</v>
      </c>
      <c r="L17" s="116">
        <f t="shared" si="0"/>
        <v>9.8161947342275235E-2</v>
      </c>
      <c r="M17" s="115">
        <v>21182</v>
      </c>
      <c r="N17" s="116">
        <v>-4.1798606713109532E-2</v>
      </c>
      <c r="O17" s="116">
        <v>-4.3658855930290286E-2</v>
      </c>
    </row>
    <row r="18" spans="1:16" x14ac:dyDescent="0.25">
      <c r="A18" s="1" t="s">
        <v>88</v>
      </c>
      <c r="B18" s="114" t="s">
        <v>89</v>
      </c>
      <c r="C18" s="115">
        <v>22803</v>
      </c>
      <c r="D18" s="116">
        <v>-1.7154432998577662E-2</v>
      </c>
      <c r="E18" s="115">
        <v>6665</v>
      </c>
      <c r="F18" s="116">
        <f t="shared" si="0"/>
        <v>-0.70771389729421563</v>
      </c>
      <c r="G18" s="115">
        <v>23140</v>
      </c>
      <c r="H18" s="116">
        <f t="shared" si="0"/>
        <v>2.471867966991748</v>
      </c>
      <c r="I18" s="115">
        <v>22327</v>
      </c>
      <c r="J18" s="116">
        <f t="shared" si="0"/>
        <v>-3.5133967156439017E-2</v>
      </c>
      <c r="K18" s="115">
        <v>25007</v>
      </c>
      <c r="L18" s="116">
        <f t="shared" si="0"/>
        <v>0.12003403950373981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19561</v>
      </c>
      <c r="D19" s="116">
        <v>-1.3515558021080287E-2</v>
      </c>
      <c r="E19" s="115">
        <v>4928</v>
      </c>
      <c r="F19" s="116">
        <f t="shared" si="0"/>
        <v>-0.74807013956341706</v>
      </c>
      <c r="G19" s="115">
        <v>19838</v>
      </c>
      <c r="H19" s="116">
        <f t="shared" si="0"/>
        <v>3.0255681818181817</v>
      </c>
      <c r="I19" s="115">
        <v>21079</v>
      </c>
      <c r="J19" s="116">
        <f t="shared" si="0"/>
        <v>6.2556709345700234E-2</v>
      </c>
      <c r="K19" s="115">
        <v>24207</v>
      </c>
      <c r="L19" s="116">
        <f t="shared" si="0"/>
        <v>0.14839413634422893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20974</v>
      </c>
      <c r="D20" s="116">
        <v>-2.3511336654406634E-2</v>
      </c>
      <c r="E20" s="115">
        <v>6261</v>
      </c>
      <c r="F20" s="116">
        <f t="shared" si="0"/>
        <v>-0.70148755602174118</v>
      </c>
      <c r="G20" s="115">
        <v>19784</v>
      </c>
      <c r="H20" s="116">
        <f t="shared" si="0"/>
        <v>2.1598786136399934</v>
      </c>
      <c r="I20" s="115">
        <v>23285</v>
      </c>
      <c r="J20" s="116">
        <f t="shared" si="0"/>
        <v>0.17696118075212297</v>
      </c>
      <c r="K20" s="115">
        <v>24142</v>
      </c>
      <c r="L20" s="116">
        <f t="shared" si="0"/>
        <v>3.6804809963495888E-2</v>
      </c>
      <c r="M20" s="115"/>
      <c r="N20" s="116" t="s">
        <v>236</v>
      </c>
      <c r="O20" s="116" t="s">
        <v>236</v>
      </c>
    </row>
    <row r="21" spans="1:16" ht="15.75" x14ac:dyDescent="0.25">
      <c r="A21" s="1" t="s">
        <v>0</v>
      </c>
      <c r="B21" s="117" t="s">
        <v>30</v>
      </c>
      <c r="C21" s="118">
        <v>250224</v>
      </c>
      <c r="D21" s="119">
        <v>-8.1504103836609998E-2</v>
      </c>
      <c r="E21" s="118">
        <v>96681</v>
      </c>
      <c r="F21" s="119">
        <f t="shared" si="0"/>
        <v>-0.61362219451371569</v>
      </c>
      <c r="G21" s="118">
        <v>140346</v>
      </c>
      <c r="H21" s="119">
        <f t="shared" si="0"/>
        <v>0.45163992925186958</v>
      </c>
      <c r="I21" s="118">
        <v>257117</v>
      </c>
      <c r="J21" s="119">
        <f t="shared" si="0"/>
        <v>0.83202228777450027</v>
      </c>
      <c r="K21" s="118">
        <v>278594</v>
      </c>
      <c r="L21" s="119">
        <f t="shared" si="0"/>
        <v>8.3530066078866927E-2</v>
      </c>
      <c r="M21" s="118">
        <v>213816</v>
      </c>
      <c r="N21" s="119">
        <v>4.1795379023377821E-2</v>
      </c>
      <c r="O21" s="119">
        <v>0.14409854135676303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1628</v>
      </c>
      <c r="D31" s="116">
        <v>-8.5906793935990988E-2</v>
      </c>
      <c r="E31" s="115">
        <v>827</v>
      </c>
      <c r="F31" s="116">
        <f t="shared" ref="F31:L43" si="1">IFERROR(E31/C31-1,"-")</f>
        <v>-0.49201474201474205</v>
      </c>
      <c r="G31" s="115">
        <v>3353</v>
      </c>
      <c r="H31" s="116">
        <f t="shared" si="1"/>
        <v>3.0544135429262393</v>
      </c>
      <c r="I31" s="115">
        <v>744</v>
      </c>
      <c r="J31" s="116">
        <f t="shared" si="1"/>
        <v>-0.77810915597971964</v>
      </c>
      <c r="K31" s="115">
        <v>1649</v>
      </c>
      <c r="L31" s="116">
        <f t="shared" si="1"/>
        <v>1.2163978494623655</v>
      </c>
      <c r="M31" s="115">
        <v>1032</v>
      </c>
      <c r="N31" s="116">
        <v>-0.37416616130988478</v>
      </c>
      <c r="O31" s="116">
        <v>-0.36609336609336607</v>
      </c>
    </row>
    <row r="32" spans="1:16" x14ac:dyDescent="0.25">
      <c r="B32" s="114" t="s">
        <v>73</v>
      </c>
      <c r="C32" s="115">
        <v>1556</v>
      </c>
      <c r="D32" s="116">
        <v>-0.22855726326227066</v>
      </c>
      <c r="E32" s="115">
        <v>1316</v>
      </c>
      <c r="F32" s="116">
        <f t="shared" si="1"/>
        <v>-0.15424164524421591</v>
      </c>
      <c r="G32" s="115">
        <v>2820</v>
      </c>
      <c r="H32" s="116">
        <f t="shared" si="1"/>
        <v>1.1428571428571428</v>
      </c>
      <c r="I32" s="115">
        <v>1386</v>
      </c>
      <c r="J32" s="116">
        <f t="shared" si="1"/>
        <v>-0.50851063829787235</v>
      </c>
      <c r="K32" s="115">
        <v>1146</v>
      </c>
      <c r="L32" s="116">
        <f t="shared" si="1"/>
        <v>-0.17316017316017318</v>
      </c>
      <c r="M32" s="115">
        <v>1343</v>
      </c>
      <c r="N32" s="116">
        <v>0.17190226876090753</v>
      </c>
      <c r="O32" s="116">
        <v>-0.13688946015424164</v>
      </c>
    </row>
    <row r="33" spans="2:16" x14ac:dyDescent="0.25">
      <c r="B33" s="114" t="s">
        <v>75</v>
      </c>
      <c r="C33" s="115">
        <v>4005</v>
      </c>
      <c r="D33" s="116">
        <v>3.5418821096173669E-2</v>
      </c>
      <c r="E33" s="115">
        <v>486</v>
      </c>
      <c r="F33" s="116">
        <f t="shared" si="1"/>
        <v>-0.87865168539325844</v>
      </c>
      <c r="G33" s="115">
        <v>3098</v>
      </c>
      <c r="H33" s="116">
        <f t="shared" si="1"/>
        <v>5.3744855967078191</v>
      </c>
      <c r="I33" s="115">
        <v>1477</v>
      </c>
      <c r="J33" s="116">
        <f t="shared" si="1"/>
        <v>-0.52324080051646216</v>
      </c>
      <c r="K33" s="115">
        <v>1783</v>
      </c>
      <c r="L33" s="116">
        <f t="shared" si="1"/>
        <v>0.2071767095463779</v>
      </c>
      <c r="M33" s="115">
        <v>2340</v>
      </c>
      <c r="N33" s="116">
        <v>0.31239484015703867</v>
      </c>
      <c r="O33" s="116">
        <v>-0.4157303370786517</v>
      </c>
    </row>
    <row r="34" spans="2:16" x14ac:dyDescent="0.25">
      <c r="B34" s="114" t="s">
        <v>77</v>
      </c>
      <c r="C34" s="115">
        <v>4972</v>
      </c>
      <c r="D34" s="116">
        <v>0.37386018237082075</v>
      </c>
      <c r="E34" s="115">
        <v>0</v>
      </c>
      <c r="F34" s="116">
        <f t="shared" si="1"/>
        <v>-1</v>
      </c>
      <c r="G34" s="115">
        <v>4325</v>
      </c>
      <c r="H34" s="116" t="str">
        <f t="shared" si="1"/>
        <v>-</v>
      </c>
      <c r="I34" s="115">
        <v>3054</v>
      </c>
      <c r="J34" s="116">
        <f t="shared" si="1"/>
        <v>-0.29387283236994222</v>
      </c>
      <c r="K34" s="115">
        <v>3984</v>
      </c>
      <c r="L34" s="116">
        <f t="shared" si="1"/>
        <v>0.30451866404715133</v>
      </c>
      <c r="M34" s="115">
        <v>1383</v>
      </c>
      <c r="N34" s="116">
        <v>-0.65286144578313254</v>
      </c>
      <c r="O34" s="116">
        <v>-0.72184231697506029</v>
      </c>
    </row>
    <row r="35" spans="2:16" x14ac:dyDescent="0.25">
      <c r="B35" s="114" t="s">
        <v>79</v>
      </c>
      <c r="C35" s="115">
        <v>3331</v>
      </c>
      <c r="D35" s="116">
        <v>-0.34234945705824282</v>
      </c>
      <c r="E35" s="115">
        <v>0</v>
      </c>
      <c r="F35" s="116">
        <f t="shared" si="1"/>
        <v>-1</v>
      </c>
      <c r="G35" s="115">
        <v>4087</v>
      </c>
      <c r="H35" s="116" t="str">
        <f t="shared" si="1"/>
        <v>-</v>
      </c>
      <c r="I35" s="115">
        <v>2857</v>
      </c>
      <c r="J35" s="116">
        <f t="shared" si="1"/>
        <v>-0.30095424516760461</v>
      </c>
      <c r="K35" s="115">
        <v>2472</v>
      </c>
      <c r="L35" s="116">
        <f t="shared" si="1"/>
        <v>-0.13475673783689179</v>
      </c>
      <c r="M35" s="115">
        <v>2206</v>
      </c>
      <c r="N35" s="116">
        <v>-0.10760517799352753</v>
      </c>
      <c r="O35" s="116">
        <v>-0.33773641549084354</v>
      </c>
    </row>
    <row r="36" spans="2:16" x14ac:dyDescent="0.25">
      <c r="B36" s="114" t="s">
        <v>81</v>
      </c>
      <c r="C36" s="115">
        <v>2375</v>
      </c>
      <c r="D36" s="116">
        <v>-0.69235751295336789</v>
      </c>
      <c r="E36" s="115">
        <v>0</v>
      </c>
      <c r="F36" s="116">
        <f t="shared" si="1"/>
        <v>-1</v>
      </c>
      <c r="G36" s="115">
        <v>2007</v>
      </c>
      <c r="H36" s="116" t="str">
        <f t="shared" si="1"/>
        <v>-</v>
      </c>
      <c r="I36" s="115">
        <v>1981</v>
      </c>
      <c r="J36" s="116">
        <f t="shared" si="1"/>
        <v>-1.2954658694569021E-2</v>
      </c>
      <c r="K36" s="115">
        <v>3499</v>
      </c>
      <c r="L36" s="116">
        <f t="shared" si="1"/>
        <v>0.76627965673902065</v>
      </c>
      <c r="M36" s="115">
        <v>2734</v>
      </c>
      <c r="N36" s="116">
        <v>-0.21863389539868539</v>
      </c>
      <c r="O36" s="116">
        <v>0.15115789473684216</v>
      </c>
    </row>
    <row r="37" spans="2:16" x14ac:dyDescent="0.25">
      <c r="B37" s="114" t="s">
        <v>83</v>
      </c>
      <c r="C37" s="115">
        <v>6726</v>
      </c>
      <c r="D37" s="116">
        <v>8.0481927710843282E-2</v>
      </c>
      <c r="E37" s="115">
        <v>0</v>
      </c>
      <c r="F37" s="116">
        <f t="shared" si="1"/>
        <v>-1</v>
      </c>
      <c r="G37" s="115">
        <v>4124</v>
      </c>
      <c r="H37" s="116" t="str">
        <f t="shared" si="1"/>
        <v>-</v>
      </c>
      <c r="I37" s="115">
        <v>4035</v>
      </c>
      <c r="J37" s="116">
        <f t="shared" si="1"/>
        <v>-2.1580989330746814E-2</v>
      </c>
      <c r="K37" s="115">
        <v>4301</v>
      </c>
      <c r="L37" s="116">
        <f t="shared" si="1"/>
        <v>6.5923172242874806E-2</v>
      </c>
      <c r="M37" s="115">
        <v>4112</v>
      </c>
      <c r="N37" s="116">
        <v>-4.3943269007207575E-2</v>
      </c>
      <c r="O37" s="116">
        <v>-0.3886410942610764</v>
      </c>
    </row>
    <row r="38" spans="2:16" x14ac:dyDescent="0.25">
      <c r="B38" s="114" t="s">
        <v>85</v>
      </c>
      <c r="C38" s="115">
        <v>7145</v>
      </c>
      <c r="D38" s="116">
        <v>-0.1658883959841233</v>
      </c>
      <c r="E38" s="115">
        <v>8045</v>
      </c>
      <c r="F38" s="116">
        <f t="shared" si="1"/>
        <v>0.12596221133659902</v>
      </c>
      <c r="G38" s="115">
        <v>8610</v>
      </c>
      <c r="H38" s="116">
        <f t="shared" si="1"/>
        <v>7.0229956494717305E-2</v>
      </c>
      <c r="I38" s="115">
        <v>5520</v>
      </c>
      <c r="J38" s="116">
        <f t="shared" si="1"/>
        <v>-0.35888501742160284</v>
      </c>
      <c r="K38" s="115">
        <v>4258</v>
      </c>
      <c r="L38" s="116">
        <f t="shared" si="1"/>
        <v>-0.2286231884057971</v>
      </c>
      <c r="M38" s="115">
        <v>5008</v>
      </c>
      <c r="N38" s="116">
        <v>0.17613903240958195</v>
      </c>
      <c r="O38" s="116">
        <v>-0.29909027291812451</v>
      </c>
    </row>
    <row r="39" spans="2:16" x14ac:dyDescent="0.25">
      <c r="B39" s="114" t="s">
        <v>87</v>
      </c>
      <c r="C39" s="115">
        <v>5836</v>
      </c>
      <c r="D39" s="116">
        <v>-8.6697965571205016E-2</v>
      </c>
      <c r="E39" s="115">
        <v>3978</v>
      </c>
      <c r="F39" s="116">
        <f t="shared" si="1"/>
        <v>-0.31836874571624396</v>
      </c>
      <c r="G39" s="115">
        <v>5192</v>
      </c>
      <c r="H39" s="116">
        <f t="shared" si="1"/>
        <v>0.30517848164906991</v>
      </c>
      <c r="I39" s="115">
        <v>3446</v>
      </c>
      <c r="J39" s="116">
        <f t="shared" si="1"/>
        <v>-0.33628659476117106</v>
      </c>
      <c r="K39" s="115">
        <v>3382</v>
      </c>
      <c r="L39" s="116">
        <f t="shared" si="1"/>
        <v>-1.8572257690075422E-2</v>
      </c>
      <c r="M39" s="115">
        <v>2838</v>
      </c>
      <c r="N39" s="116">
        <v>-0.16085156712004733</v>
      </c>
      <c r="O39" s="116">
        <v>-0.51370801919122688</v>
      </c>
    </row>
    <row r="40" spans="2:16" x14ac:dyDescent="0.25">
      <c r="B40" s="114" t="s">
        <v>89</v>
      </c>
      <c r="C40" s="115">
        <v>3858</v>
      </c>
      <c r="D40" s="116">
        <v>0.50233644859813076</v>
      </c>
      <c r="E40" s="115">
        <v>3756</v>
      </c>
      <c r="F40" s="116">
        <f t="shared" si="1"/>
        <v>-2.6438569206842955E-2</v>
      </c>
      <c r="G40" s="115">
        <v>4314</v>
      </c>
      <c r="H40" s="116">
        <f t="shared" si="1"/>
        <v>0.14856230031948892</v>
      </c>
      <c r="I40" s="115">
        <v>1651</v>
      </c>
      <c r="J40" s="116">
        <f t="shared" si="1"/>
        <v>-0.61729253592953182</v>
      </c>
      <c r="K40" s="115">
        <v>2377</v>
      </c>
      <c r="L40" s="116">
        <f t="shared" si="1"/>
        <v>0.43973349485160518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1929</v>
      </c>
      <c r="D41" s="116">
        <v>0.3546348314606742</v>
      </c>
      <c r="E41" s="115">
        <v>1562</v>
      </c>
      <c r="F41" s="116">
        <f t="shared" si="1"/>
        <v>-0.19025401762571281</v>
      </c>
      <c r="G41" s="115">
        <v>1248</v>
      </c>
      <c r="H41" s="116">
        <f t="shared" si="1"/>
        <v>-0.20102432778489121</v>
      </c>
      <c r="I41" s="115">
        <v>1088</v>
      </c>
      <c r="J41" s="116">
        <f t="shared" si="1"/>
        <v>-0.12820512820512819</v>
      </c>
      <c r="K41" s="115">
        <v>1284</v>
      </c>
      <c r="L41" s="116">
        <f t="shared" si="1"/>
        <v>0.18014705882352944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2216</v>
      </c>
      <c r="D42" s="116">
        <v>-0.18678899082568812</v>
      </c>
      <c r="E42" s="115">
        <v>1855</v>
      </c>
      <c r="F42" s="116">
        <f t="shared" si="1"/>
        <v>-0.16290613718411551</v>
      </c>
      <c r="G42" s="115">
        <v>2038</v>
      </c>
      <c r="H42" s="116">
        <f t="shared" si="1"/>
        <v>9.8652291105121304E-2</v>
      </c>
      <c r="I42" s="115">
        <v>1822</v>
      </c>
      <c r="J42" s="116">
        <f t="shared" si="1"/>
        <v>-0.10598626104023556</v>
      </c>
      <c r="K42" s="115">
        <v>1883</v>
      </c>
      <c r="L42" s="116">
        <f t="shared" si="1"/>
        <v>3.3479692645444592E-2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45577</v>
      </c>
      <c r="D43" s="119">
        <v>-0.12297952586206895</v>
      </c>
      <c r="E43" s="118">
        <v>26839</v>
      </c>
      <c r="F43" s="119">
        <f t="shared" si="1"/>
        <v>-0.41112842003642192</v>
      </c>
      <c r="G43" s="118">
        <v>45216</v>
      </c>
      <c r="H43" s="119">
        <f t="shared" si="1"/>
        <v>0.68471254517679503</v>
      </c>
      <c r="I43" s="118">
        <v>29061</v>
      </c>
      <c r="J43" s="119">
        <f t="shared" si="1"/>
        <v>-0.35728503184713378</v>
      </c>
      <c r="K43" s="118">
        <v>32018</v>
      </c>
      <c r="L43" s="119">
        <f t="shared" si="1"/>
        <v>0.10175148824885594</v>
      </c>
      <c r="M43" s="118">
        <v>22996</v>
      </c>
      <c r="N43" s="119">
        <v>-0.13137417843922339</v>
      </c>
      <c r="O43" s="119">
        <v>-0.38798105072656619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913</v>
      </c>
      <c r="D53" s="116">
        <v>1.0021929824561404</v>
      </c>
      <c r="E53" s="115">
        <v>332</v>
      </c>
      <c r="F53" s="116">
        <f>IFERROR(E53/C53-1,"-")</f>
        <v>-0.63636363636363635</v>
      </c>
      <c r="G53" s="115">
        <v>460</v>
      </c>
      <c r="H53" s="116">
        <f>IFERROR(G53/E53-1,"-")</f>
        <v>0.3855421686746987</v>
      </c>
      <c r="I53" s="115">
        <v>515</v>
      </c>
      <c r="J53" s="116">
        <f>IFERROR(I53/G53-1,"-")</f>
        <v>0.11956521739130443</v>
      </c>
      <c r="K53" s="115">
        <v>722</v>
      </c>
      <c r="L53" s="116">
        <f>IFERROR(K53/I53-1,"-")</f>
        <v>0.40194174757281553</v>
      </c>
      <c r="M53" s="115">
        <v>461</v>
      </c>
      <c r="N53" s="116">
        <v>-0.36149584487534625</v>
      </c>
      <c r="O53" s="116">
        <v>-0.49507119386637455</v>
      </c>
    </row>
    <row r="54" spans="1:16" x14ac:dyDescent="0.25">
      <c r="A54" s="1">
        <v>2</v>
      </c>
      <c r="B54" s="114" t="s">
        <v>73</v>
      </c>
      <c r="C54" s="115">
        <v>793</v>
      </c>
      <c r="D54" s="116">
        <v>0.52499999999999991</v>
      </c>
      <c r="E54" s="115">
        <v>399</v>
      </c>
      <c r="F54" s="116">
        <f t="shared" ref="F54:L65" si="2">IFERROR(E54/C54-1,"-")</f>
        <v>-0.49684741488020179</v>
      </c>
      <c r="G54" s="115">
        <v>243</v>
      </c>
      <c r="H54" s="116">
        <f t="shared" si="2"/>
        <v>-0.39097744360902253</v>
      </c>
      <c r="I54" s="115">
        <v>515</v>
      </c>
      <c r="J54" s="116">
        <f t="shared" si="2"/>
        <v>1.119341563786008</v>
      </c>
      <c r="K54" s="115">
        <v>509</v>
      </c>
      <c r="L54" s="116">
        <f t="shared" si="2"/>
        <v>-1.1650485436893177E-2</v>
      </c>
      <c r="M54" s="115">
        <v>473</v>
      </c>
      <c r="N54" s="116">
        <v>-7.0726915520628708E-2</v>
      </c>
      <c r="O54" s="116">
        <v>-0.40353089533417408</v>
      </c>
    </row>
    <row r="55" spans="1:16" x14ac:dyDescent="0.25">
      <c r="A55" s="1">
        <v>3</v>
      </c>
      <c r="B55" s="114" t="s">
        <v>75</v>
      </c>
      <c r="C55" s="115">
        <v>1749</v>
      </c>
      <c r="D55" s="116">
        <v>0.81055900621118004</v>
      </c>
      <c r="E55" s="115">
        <v>135</v>
      </c>
      <c r="F55" s="116">
        <f t="shared" si="2"/>
        <v>-0.92281303602058318</v>
      </c>
      <c r="G55" s="115">
        <v>377</v>
      </c>
      <c r="H55" s="116">
        <f t="shared" si="2"/>
        <v>1.7925925925925927</v>
      </c>
      <c r="I55" s="115">
        <v>541</v>
      </c>
      <c r="J55" s="116">
        <f t="shared" si="2"/>
        <v>0.4350132625994696</v>
      </c>
      <c r="K55" s="115">
        <v>747</v>
      </c>
      <c r="L55" s="116">
        <f t="shared" si="2"/>
        <v>0.38077634011090566</v>
      </c>
      <c r="M55" s="115">
        <v>813</v>
      </c>
      <c r="N55" s="116">
        <v>8.8353413654618462E-2</v>
      </c>
      <c r="O55" s="116">
        <v>-0.53516295025728988</v>
      </c>
    </row>
    <row r="56" spans="1:16" x14ac:dyDescent="0.25">
      <c r="A56" s="1">
        <v>4</v>
      </c>
      <c r="B56" s="114" t="s">
        <v>77</v>
      </c>
      <c r="C56" s="115">
        <v>1554</v>
      </c>
      <c r="D56" s="116">
        <v>0.77803203661327225</v>
      </c>
      <c r="E56" s="115">
        <v>0</v>
      </c>
      <c r="F56" s="116">
        <f t="shared" si="2"/>
        <v>-1</v>
      </c>
      <c r="G56" s="115">
        <v>439</v>
      </c>
      <c r="H56" s="116" t="str">
        <f t="shared" si="2"/>
        <v>-</v>
      </c>
      <c r="I56" s="115">
        <v>688</v>
      </c>
      <c r="J56" s="116">
        <f t="shared" si="2"/>
        <v>0.56719817767653757</v>
      </c>
      <c r="K56" s="115">
        <v>838</v>
      </c>
      <c r="L56" s="116">
        <f t="shared" si="2"/>
        <v>0.21802325581395343</v>
      </c>
      <c r="M56" s="115">
        <v>563</v>
      </c>
      <c r="N56" s="116">
        <v>-0.32816229116945106</v>
      </c>
      <c r="O56" s="116">
        <v>-0.63770913770913773</v>
      </c>
    </row>
    <row r="57" spans="1:16" x14ac:dyDescent="0.25">
      <c r="A57" s="1">
        <v>5</v>
      </c>
      <c r="B57" s="114" t="s">
        <v>79</v>
      </c>
      <c r="C57" s="115">
        <v>834</v>
      </c>
      <c r="D57" s="116">
        <v>-0.19029126213592229</v>
      </c>
      <c r="E57" s="115">
        <v>0</v>
      </c>
      <c r="F57" s="116">
        <f t="shared" si="2"/>
        <v>-1</v>
      </c>
      <c r="G57" s="115">
        <v>689</v>
      </c>
      <c r="H57" s="116" t="str">
        <f t="shared" si="2"/>
        <v>-</v>
      </c>
      <c r="I57" s="115">
        <v>629</v>
      </c>
      <c r="J57" s="116">
        <f t="shared" si="2"/>
        <v>-8.7082728592162595E-2</v>
      </c>
      <c r="K57" s="115">
        <v>849</v>
      </c>
      <c r="L57" s="116">
        <f t="shared" si="2"/>
        <v>0.34976152623211454</v>
      </c>
      <c r="M57" s="115">
        <v>742</v>
      </c>
      <c r="N57" s="116">
        <v>-0.12603062426383982</v>
      </c>
      <c r="O57" s="116">
        <v>-0.11031175059952036</v>
      </c>
    </row>
    <row r="58" spans="1:16" x14ac:dyDescent="0.25">
      <c r="A58" s="1">
        <v>6</v>
      </c>
      <c r="B58" s="114" t="s">
        <v>81</v>
      </c>
      <c r="C58" s="115">
        <v>1360</v>
      </c>
      <c r="D58" s="116">
        <v>-0.29497148781752203</v>
      </c>
      <c r="E58" s="115">
        <v>0</v>
      </c>
      <c r="F58" s="116">
        <f t="shared" si="2"/>
        <v>-1</v>
      </c>
      <c r="G58" s="115">
        <v>850</v>
      </c>
      <c r="H58" s="116" t="str">
        <f t="shared" si="2"/>
        <v>-</v>
      </c>
      <c r="I58" s="115">
        <v>736</v>
      </c>
      <c r="J58" s="116">
        <f t="shared" si="2"/>
        <v>-0.13411764705882356</v>
      </c>
      <c r="K58" s="115">
        <v>1281</v>
      </c>
      <c r="L58" s="116">
        <f t="shared" si="2"/>
        <v>0.74048913043478271</v>
      </c>
      <c r="M58" s="115">
        <v>858</v>
      </c>
      <c r="N58" s="116">
        <v>-0.33021077283372369</v>
      </c>
      <c r="O58" s="116">
        <v>-0.36911764705882355</v>
      </c>
    </row>
    <row r="59" spans="1:16" x14ac:dyDescent="0.25">
      <c r="A59" s="1">
        <v>7</v>
      </c>
      <c r="B59" s="114" t="s">
        <v>83</v>
      </c>
      <c r="C59" s="115">
        <v>2538</v>
      </c>
      <c r="D59" s="116">
        <v>0.18875878220140518</v>
      </c>
      <c r="E59" s="115">
        <v>0</v>
      </c>
      <c r="F59" s="116">
        <f t="shared" si="2"/>
        <v>-1</v>
      </c>
      <c r="G59" s="115">
        <v>1976</v>
      </c>
      <c r="H59" s="116" t="str">
        <f t="shared" si="2"/>
        <v>-</v>
      </c>
      <c r="I59" s="115">
        <v>1359</v>
      </c>
      <c r="J59" s="116">
        <f t="shared" si="2"/>
        <v>-0.31224696356275305</v>
      </c>
      <c r="K59" s="115">
        <v>1503</v>
      </c>
      <c r="L59" s="116">
        <f t="shared" si="2"/>
        <v>0.10596026490066235</v>
      </c>
      <c r="M59" s="115">
        <v>1216</v>
      </c>
      <c r="N59" s="116">
        <v>-0.19095143047238861</v>
      </c>
      <c r="O59" s="116">
        <v>-0.52088258471237192</v>
      </c>
    </row>
    <row r="60" spans="1:16" x14ac:dyDescent="0.25">
      <c r="A60" s="1">
        <v>8</v>
      </c>
      <c r="B60" s="114" t="s">
        <v>85</v>
      </c>
      <c r="C60" s="115">
        <v>2653</v>
      </c>
      <c r="D60" s="116">
        <v>7.7141697117336649E-2</v>
      </c>
      <c r="E60" s="115">
        <v>2124</v>
      </c>
      <c r="F60" s="116">
        <f t="shared" si="2"/>
        <v>-0.19939690915944219</v>
      </c>
      <c r="G60" s="115">
        <v>2642</v>
      </c>
      <c r="H60" s="116">
        <f t="shared" si="2"/>
        <v>0.24387947269303201</v>
      </c>
      <c r="I60" s="115">
        <v>1359</v>
      </c>
      <c r="J60" s="116">
        <f t="shared" si="2"/>
        <v>-0.48561695685087058</v>
      </c>
      <c r="K60" s="115">
        <v>1534</v>
      </c>
      <c r="L60" s="116">
        <f t="shared" si="2"/>
        <v>0.1287711552612214</v>
      </c>
      <c r="M60" s="115">
        <v>1718</v>
      </c>
      <c r="N60" s="116">
        <v>0.11994784876140807</v>
      </c>
      <c r="O60" s="116">
        <v>-0.35243120995099886</v>
      </c>
    </row>
    <row r="61" spans="1:16" x14ac:dyDescent="0.25">
      <c r="A61" s="1">
        <v>9</v>
      </c>
      <c r="B61" s="114" t="s">
        <v>87</v>
      </c>
      <c r="C61" s="115">
        <v>4013</v>
      </c>
      <c r="D61" s="116">
        <v>1.1210359408033828</v>
      </c>
      <c r="E61" s="115">
        <v>1597</v>
      </c>
      <c r="F61" s="116">
        <f t="shared" si="2"/>
        <v>-0.60204335908298034</v>
      </c>
      <c r="G61" s="115">
        <v>1343</v>
      </c>
      <c r="H61" s="116">
        <f t="shared" si="2"/>
        <v>-0.15904821540388225</v>
      </c>
      <c r="I61" s="115">
        <v>914</v>
      </c>
      <c r="J61" s="116">
        <f t="shared" si="2"/>
        <v>-0.31943410275502604</v>
      </c>
      <c r="K61" s="115">
        <v>1027</v>
      </c>
      <c r="L61" s="116">
        <f t="shared" si="2"/>
        <v>0.12363238512035002</v>
      </c>
      <c r="M61" s="115">
        <v>1147</v>
      </c>
      <c r="N61" s="116">
        <v>0.11684518013631928</v>
      </c>
      <c r="O61" s="116">
        <v>-0.71417891851482684</v>
      </c>
    </row>
    <row r="62" spans="1:16" x14ac:dyDescent="0.25">
      <c r="A62" s="1">
        <v>10</v>
      </c>
      <c r="B62" s="114" t="s">
        <v>89</v>
      </c>
      <c r="C62" s="115">
        <v>2009</v>
      </c>
      <c r="D62" s="116">
        <v>0.59191759112519815</v>
      </c>
      <c r="E62" s="115">
        <v>502</v>
      </c>
      <c r="F62" s="116">
        <f t="shared" si="2"/>
        <v>-0.75012444001991041</v>
      </c>
      <c r="G62" s="115">
        <v>980</v>
      </c>
      <c r="H62" s="116">
        <f t="shared" si="2"/>
        <v>0.952191235059761</v>
      </c>
      <c r="I62" s="115">
        <v>587</v>
      </c>
      <c r="J62" s="116">
        <f t="shared" si="2"/>
        <v>-0.40102040816326534</v>
      </c>
      <c r="K62" s="115">
        <v>688</v>
      </c>
      <c r="L62" s="116">
        <f t="shared" si="2"/>
        <v>0.17206132879045999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995</v>
      </c>
      <c r="D63" s="116">
        <v>0.74868189806678376</v>
      </c>
      <c r="E63" s="115">
        <v>239</v>
      </c>
      <c r="F63" s="116">
        <f t="shared" si="2"/>
        <v>-0.75979899497487435</v>
      </c>
      <c r="G63" s="115">
        <v>317</v>
      </c>
      <c r="H63" s="116">
        <f t="shared" si="2"/>
        <v>0.32635983263598334</v>
      </c>
      <c r="I63" s="115">
        <v>454</v>
      </c>
      <c r="J63" s="116">
        <f t="shared" si="2"/>
        <v>0.43217665615141954</v>
      </c>
      <c r="K63" s="115">
        <v>605</v>
      </c>
      <c r="L63" s="116">
        <f t="shared" si="2"/>
        <v>0.33259911894273131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1276</v>
      </c>
      <c r="D64" s="116">
        <v>0.10285220397579953</v>
      </c>
      <c r="E64" s="115">
        <v>288</v>
      </c>
      <c r="F64" s="116">
        <f t="shared" si="2"/>
        <v>-0.77429467084639492</v>
      </c>
      <c r="G64" s="115">
        <v>705</v>
      </c>
      <c r="H64" s="116">
        <f t="shared" si="2"/>
        <v>1.4479166666666665</v>
      </c>
      <c r="I64" s="115">
        <v>821</v>
      </c>
      <c r="J64" s="116">
        <f t="shared" si="2"/>
        <v>0.1645390070921986</v>
      </c>
      <c r="K64" s="115">
        <v>977</v>
      </c>
      <c r="L64" s="116">
        <f t="shared" si="2"/>
        <v>0.19001218026796596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20687</v>
      </c>
      <c r="D65" s="119">
        <v>0.35625778535370101</v>
      </c>
      <c r="E65" s="118">
        <v>6781</v>
      </c>
      <c r="F65" s="119">
        <f t="shared" si="2"/>
        <v>-0.6722096002320298</v>
      </c>
      <c r="G65" s="118">
        <v>11021</v>
      </c>
      <c r="H65" s="119">
        <f t="shared" si="2"/>
        <v>0.6252765078896918</v>
      </c>
      <c r="I65" s="118">
        <v>9118</v>
      </c>
      <c r="J65" s="119">
        <f t="shared" si="2"/>
        <v>-0.17267035659196084</v>
      </c>
      <c r="K65" s="118">
        <v>11280</v>
      </c>
      <c r="L65" s="119">
        <f t="shared" si="2"/>
        <v>0.23711340206185572</v>
      </c>
      <c r="M65" s="118">
        <v>7991</v>
      </c>
      <c r="N65" s="119">
        <v>-0.11309655937846841</v>
      </c>
      <c r="O65" s="119">
        <v>-0.512951788870604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715</v>
      </c>
      <c r="D75" s="116">
        <v>-0.46037735849056605</v>
      </c>
      <c r="E75" s="115">
        <v>495</v>
      </c>
      <c r="F75" s="116">
        <f>IFERROR(E75/C75-1,"-")</f>
        <v>-0.30769230769230771</v>
      </c>
      <c r="G75" s="115">
        <v>2893</v>
      </c>
      <c r="H75" s="116">
        <f>IFERROR(G75/E75-1,"-")</f>
        <v>4.8444444444444441</v>
      </c>
      <c r="I75" s="115">
        <v>229</v>
      </c>
      <c r="J75" s="116">
        <f>IFERROR(I75/G75-1,"-")</f>
        <v>-0.92084341513999313</v>
      </c>
      <c r="K75" s="115">
        <v>927</v>
      </c>
      <c r="L75" s="116">
        <f>IFERROR(K75/I75-1,"-")</f>
        <v>3.0480349344978164</v>
      </c>
      <c r="M75" s="115">
        <v>571</v>
      </c>
      <c r="N75" s="116">
        <v>-0.38403451995685001</v>
      </c>
      <c r="O75" s="116">
        <v>-0.20139860139860144</v>
      </c>
    </row>
    <row r="76" spans="1:16" x14ac:dyDescent="0.25">
      <c r="A76" s="1">
        <v>2</v>
      </c>
      <c r="B76" s="114" t="s">
        <v>73</v>
      </c>
      <c r="C76" s="115">
        <v>763</v>
      </c>
      <c r="D76" s="116">
        <v>-0.49031396125584503</v>
      </c>
      <c r="E76" s="115">
        <v>917</v>
      </c>
      <c r="F76" s="116">
        <f t="shared" ref="F76:L87" si="3">IFERROR(E76/C76-1,"-")</f>
        <v>0.201834862385321</v>
      </c>
      <c r="G76" s="115">
        <v>2577</v>
      </c>
      <c r="H76" s="116">
        <f t="shared" si="3"/>
        <v>1.8102508178844054</v>
      </c>
      <c r="I76" s="115">
        <v>871</v>
      </c>
      <c r="J76" s="116">
        <f t="shared" si="3"/>
        <v>-0.66201008925106719</v>
      </c>
      <c r="K76" s="115">
        <v>637</v>
      </c>
      <c r="L76" s="116">
        <f t="shared" si="3"/>
        <v>-0.26865671641791045</v>
      </c>
      <c r="M76" s="115">
        <v>870</v>
      </c>
      <c r="N76" s="116">
        <v>0.36577708006279441</v>
      </c>
      <c r="O76" s="116">
        <v>0.14023591087811282</v>
      </c>
    </row>
    <row r="77" spans="1:16" x14ac:dyDescent="0.25">
      <c r="A77" s="1">
        <v>3</v>
      </c>
      <c r="B77" s="114" t="s">
        <v>75</v>
      </c>
      <c r="C77" s="115">
        <v>2256</v>
      </c>
      <c r="D77" s="116">
        <v>-0.22260509993108202</v>
      </c>
      <c r="E77" s="115">
        <v>351</v>
      </c>
      <c r="F77" s="116">
        <f t="shared" si="3"/>
        <v>-0.84441489361702127</v>
      </c>
      <c r="G77" s="115">
        <v>2721</v>
      </c>
      <c r="H77" s="116">
        <f t="shared" si="3"/>
        <v>6.7521367521367521</v>
      </c>
      <c r="I77" s="115">
        <v>936</v>
      </c>
      <c r="J77" s="116">
        <f t="shared" si="3"/>
        <v>-0.6560088202866593</v>
      </c>
      <c r="K77" s="115">
        <v>1036</v>
      </c>
      <c r="L77" s="116">
        <f t="shared" si="3"/>
        <v>0.1068376068376069</v>
      </c>
      <c r="M77" s="115">
        <v>1527</v>
      </c>
      <c r="N77" s="116">
        <v>0.47393822393822393</v>
      </c>
      <c r="O77" s="116">
        <v>-0.32313829787234039</v>
      </c>
    </row>
    <row r="78" spans="1:16" x14ac:dyDescent="0.25">
      <c r="A78" s="1">
        <v>4</v>
      </c>
      <c r="B78" s="114" t="s">
        <v>77</v>
      </c>
      <c r="C78" s="115">
        <v>3418</v>
      </c>
      <c r="D78" s="116">
        <v>0.24517304189435341</v>
      </c>
      <c r="E78" s="115">
        <v>0</v>
      </c>
      <c r="F78" s="116">
        <f t="shared" si="3"/>
        <v>-1</v>
      </c>
      <c r="G78" s="115">
        <v>3886</v>
      </c>
      <c r="H78" s="116" t="str">
        <f t="shared" si="3"/>
        <v>-</v>
      </c>
      <c r="I78" s="115">
        <v>2366</v>
      </c>
      <c r="J78" s="116">
        <f t="shared" si="3"/>
        <v>-0.3911477097272259</v>
      </c>
      <c r="K78" s="115">
        <v>3146</v>
      </c>
      <c r="L78" s="116">
        <f t="shared" si="3"/>
        <v>0.32967032967032961</v>
      </c>
      <c r="M78" s="115">
        <v>820</v>
      </c>
      <c r="N78" s="116">
        <v>-0.73935155753337578</v>
      </c>
      <c r="O78" s="116">
        <v>-0.76009362200117025</v>
      </c>
    </row>
    <row r="79" spans="1:16" x14ac:dyDescent="0.25">
      <c r="A79" s="1">
        <v>5</v>
      </c>
      <c r="B79" s="114" t="s">
        <v>79</v>
      </c>
      <c r="C79" s="115">
        <v>2497</v>
      </c>
      <c r="D79" s="116">
        <v>-0.38116480793060714</v>
      </c>
      <c r="E79" s="115">
        <v>0</v>
      </c>
      <c r="F79" s="116">
        <f t="shared" si="3"/>
        <v>-1</v>
      </c>
      <c r="G79" s="115">
        <v>3398</v>
      </c>
      <c r="H79" s="116" t="str">
        <f t="shared" si="3"/>
        <v>-</v>
      </c>
      <c r="I79" s="115">
        <v>2228</v>
      </c>
      <c r="J79" s="116">
        <f t="shared" si="3"/>
        <v>-0.34432018834608591</v>
      </c>
      <c r="K79" s="115">
        <v>1623</v>
      </c>
      <c r="L79" s="116">
        <f t="shared" si="3"/>
        <v>-0.27154398563734294</v>
      </c>
      <c r="M79" s="115">
        <v>1464</v>
      </c>
      <c r="N79" s="116">
        <v>-9.7966728280961202E-2</v>
      </c>
      <c r="O79" s="116">
        <v>-0.41369643572286741</v>
      </c>
    </row>
    <row r="80" spans="1:16" x14ac:dyDescent="0.25">
      <c r="A80" s="1">
        <v>6</v>
      </c>
      <c r="B80" s="114" t="s">
        <v>81</v>
      </c>
      <c r="C80" s="115">
        <v>1015</v>
      </c>
      <c r="D80" s="116">
        <v>-0.82472802624762565</v>
      </c>
      <c r="E80" s="115">
        <v>0</v>
      </c>
      <c r="F80" s="116">
        <f t="shared" si="3"/>
        <v>-1</v>
      </c>
      <c r="G80" s="115">
        <v>1157</v>
      </c>
      <c r="H80" s="116" t="str">
        <f t="shared" si="3"/>
        <v>-</v>
      </c>
      <c r="I80" s="115">
        <v>1245</v>
      </c>
      <c r="J80" s="116">
        <f t="shared" si="3"/>
        <v>7.605877268798622E-2</v>
      </c>
      <c r="K80" s="115">
        <v>2218</v>
      </c>
      <c r="L80" s="116">
        <f t="shared" si="3"/>
        <v>0.78152610441767068</v>
      </c>
      <c r="M80" s="115">
        <v>1876</v>
      </c>
      <c r="N80" s="116">
        <v>-0.15419296663660953</v>
      </c>
      <c r="O80" s="116">
        <v>0.84827586206896544</v>
      </c>
    </row>
    <row r="81" spans="1:16" x14ac:dyDescent="0.25">
      <c r="A81" s="1">
        <v>7</v>
      </c>
      <c r="B81" s="114" t="s">
        <v>83</v>
      </c>
      <c r="C81" s="115">
        <v>4188</v>
      </c>
      <c r="D81" s="116">
        <v>2.3960880195599055E-2</v>
      </c>
      <c r="E81" s="115">
        <v>0</v>
      </c>
      <c r="F81" s="116">
        <f t="shared" si="3"/>
        <v>-1</v>
      </c>
      <c r="G81" s="115">
        <v>2148</v>
      </c>
      <c r="H81" s="116" t="str">
        <f t="shared" si="3"/>
        <v>-</v>
      </c>
      <c r="I81" s="115">
        <v>2676</v>
      </c>
      <c r="J81" s="116">
        <f t="shared" si="3"/>
        <v>0.24581005586592175</v>
      </c>
      <c r="K81" s="115">
        <v>2798</v>
      </c>
      <c r="L81" s="116">
        <f t="shared" si="3"/>
        <v>4.5590433482810111E-2</v>
      </c>
      <c r="M81" s="115">
        <v>2896</v>
      </c>
      <c r="N81" s="116">
        <v>3.5025017869906971E-2</v>
      </c>
      <c r="O81" s="116">
        <v>-0.30850047755491883</v>
      </c>
    </row>
    <row r="82" spans="1:16" x14ac:dyDescent="0.25">
      <c r="A82" s="1">
        <v>8</v>
      </c>
      <c r="B82" s="114" t="s">
        <v>85</v>
      </c>
      <c r="C82" s="115">
        <v>4492</v>
      </c>
      <c r="D82" s="116">
        <v>-0.26396854006226445</v>
      </c>
      <c r="E82" s="115">
        <v>5921</v>
      </c>
      <c r="F82" s="116">
        <f t="shared" si="3"/>
        <v>0.31812110418521811</v>
      </c>
      <c r="G82" s="115">
        <v>5968</v>
      </c>
      <c r="H82" s="116">
        <f t="shared" si="3"/>
        <v>7.9378483364296315E-3</v>
      </c>
      <c r="I82" s="115">
        <v>4161</v>
      </c>
      <c r="J82" s="116">
        <f t="shared" si="3"/>
        <v>-0.30278150134048254</v>
      </c>
      <c r="K82" s="115">
        <v>2724</v>
      </c>
      <c r="L82" s="116">
        <f t="shared" si="3"/>
        <v>-0.34534967555875995</v>
      </c>
      <c r="M82" s="115">
        <v>3290</v>
      </c>
      <c r="N82" s="116">
        <v>0.20778267254038174</v>
      </c>
      <c r="O82" s="116">
        <v>-0.26758682101513798</v>
      </c>
    </row>
    <row r="83" spans="1:16" x14ac:dyDescent="0.25">
      <c r="A83" s="1">
        <v>9</v>
      </c>
      <c r="B83" s="114" t="s">
        <v>87</v>
      </c>
      <c r="C83" s="115">
        <v>1823</v>
      </c>
      <c r="D83" s="116">
        <v>-0.59470875944864376</v>
      </c>
      <c r="E83" s="115">
        <v>2381</v>
      </c>
      <c r="F83" s="116">
        <f t="shared" si="3"/>
        <v>0.30608886450905093</v>
      </c>
      <c r="G83" s="115">
        <v>3849</v>
      </c>
      <c r="H83" s="116">
        <f t="shared" si="3"/>
        <v>0.61654766904661917</v>
      </c>
      <c r="I83" s="115">
        <v>2532</v>
      </c>
      <c r="J83" s="116">
        <f t="shared" si="3"/>
        <v>-0.34216679657053783</v>
      </c>
      <c r="K83" s="115">
        <v>2355</v>
      </c>
      <c r="L83" s="116">
        <f t="shared" si="3"/>
        <v>-6.9905213270142208E-2</v>
      </c>
      <c r="M83" s="115">
        <v>1691</v>
      </c>
      <c r="N83" s="116">
        <v>-0.28195329087048837</v>
      </c>
      <c r="O83" s="116">
        <v>-7.240811848601203E-2</v>
      </c>
    </row>
    <row r="84" spans="1:16" x14ac:dyDescent="0.25">
      <c r="A84" s="1">
        <v>10</v>
      </c>
      <c r="B84" s="114" t="s">
        <v>89</v>
      </c>
      <c r="C84" s="115">
        <v>1849</v>
      </c>
      <c r="D84" s="116">
        <v>0.41577335375191415</v>
      </c>
      <c r="E84" s="115">
        <v>3254</v>
      </c>
      <c r="F84" s="116">
        <f t="shared" si="3"/>
        <v>0.75987020010816653</v>
      </c>
      <c r="G84" s="115">
        <v>3334</v>
      </c>
      <c r="H84" s="116">
        <f t="shared" si="3"/>
        <v>2.4585125998770829E-2</v>
      </c>
      <c r="I84" s="115">
        <v>1064</v>
      </c>
      <c r="J84" s="116">
        <f t="shared" si="3"/>
        <v>-0.68086382723455308</v>
      </c>
      <c r="K84" s="115">
        <v>1689</v>
      </c>
      <c r="L84" s="116">
        <f t="shared" si="3"/>
        <v>0.58740601503759393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934</v>
      </c>
      <c r="D85" s="116">
        <v>9.2397660818713367E-2</v>
      </c>
      <c r="E85" s="115">
        <v>1323</v>
      </c>
      <c r="F85" s="116">
        <f t="shared" si="3"/>
        <v>0.41648822269807284</v>
      </c>
      <c r="G85" s="115">
        <v>931</v>
      </c>
      <c r="H85" s="116">
        <f t="shared" si="3"/>
        <v>-0.29629629629629628</v>
      </c>
      <c r="I85" s="115">
        <v>634</v>
      </c>
      <c r="J85" s="116">
        <f t="shared" si="3"/>
        <v>-0.31901181525241673</v>
      </c>
      <c r="K85" s="115">
        <v>679</v>
      </c>
      <c r="L85" s="116">
        <f t="shared" si="3"/>
        <v>7.0977917981072558E-2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940</v>
      </c>
      <c r="D86" s="116">
        <v>-0.40051020408163263</v>
      </c>
      <c r="E86" s="115">
        <v>1567</v>
      </c>
      <c r="F86" s="116">
        <f t="shared" si="3"/>
        <v>0.66702127659574462</v>
      </c>
      <c r="G86" s="115">
        <v>1333</v>
      </c>
      <c r="H86" s="116">
        <f t="shared" si="3"/>
        <v>-0.14932992980216975</v>
      </c>
      <c r="I86" s="115">
        <v>1001</v>
      </c>
      <c r="J86" s="116">
        <f t="shared" si="3"/>
        <v>-0.24906226556639155</v>
      </c>
      <c r="K86" s="115">
        <v>906</v>
      </c>
      <c r="L86" s="116">
        <f t="shared" si="3"/>
        <v>-9.4905094905094911E-2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24890</v>
      </c>
      <c r="D87" s="119">
        <v>-0.32207544600299609</v>
      </c>
      <c r="E87" s="118">
        <v>20058</v>
      </c>
      <c r="F87" s="119">
        <f t="shared" si="3"/>
        <v>-0.1941341904379269</v>
      </c>
      <c r="G87" s="118">
        <v>34195</v>
      </c>
      <c r="H87" s="119">
        <f t="shared" si="3"/>
        <v>0.70480606241898491</v>
      </c>
      <c r="I87" s="118">
        <v>19943</v>
      </c>
      <c r="J87" s="119">
        <f t="shared" si="3"/>
        <v>-0.41678607983623339</v>
      </c>
      <c r="K87" s="118">
        <v>20738</v>
      </c>
      <c r="L87" s="119">
        <f t="shared" si="3"/>
        <v>3.9863611292182632E-2</v>
      </c>
      <c r="M87" s="118">
        <v>15005</v>
      </c>
      <c r="N87" s="119">
        <v>-0.14080393953275305</v>
      </c>
      <c r="O87" s="119">
        <v>-0.29111352577124772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18112</v>
      </c>
      <c r="D97" s="116">
        <v>-5.7304949773590796E-2</v>
      </c>
      <c r="E97" s="115">
        <v>20204</v>
      </c>
      <c r="F97" s="116">
        <f t="shared" ref="F97:L109" si="4">IFERROR(E97/C97-1,"-")</f>
        <v>0.11550353356890453</v>
      </c>
      <c r="G97" s="115">
        <v>2870</v>
      </c>
      <c r="H97" s="116">
        <f t="shared" si="4"/>
        <v>-0.85794892100574138</v>
      </c>
      <c r="I97" s="115">
        <v>14854</v>
      </c>
      <c r="J97" s="116">
        <f t="shared" si="4"/>
        <v>4.1756097560975611</v>
      </c>
      <c r="K97" s="115">
        <v>20841</v>
      </c>
      <c r="L97" s="116">
        <f t="shared" si="4"/>
        <v>0.40305641578026119</v>
      </c>
      <c r="M97" s="115">
        <v>21618</v>
      </c>
      <c r="N97" s="116">
        <v>3.7282280120915612E-2</v>
      </c>
      <c r="O97" s="116">
        <v>0.19357332155477036</v>
      </c>
    </row>
    <row r="98" spans="2:15" x14ac:dyDescent="0.25">
      <c r="B98" s="114" t="s">
        <v>73</v>
      </c>
      <c r="C98" s="115">
        <v>17667</v>
      </c>
      <c r="D98" s="116">
        <v>-7.3036360774437314E-2</v>
      </c>
      <c r="E98" s="115">
        <v>21087</v>
      </c>
      <c r="F98" s="116">
        <f t="shared" si="4"/>
        <v>0.19358125318390229</v>
      </c>
      <c r="G98" s="115">
        <v>2315</v>
      </c>
      <c r="H98" s="116">
        <f t="shared" si="4"/>
        <v>-0.89021672120263673</v>
      </c>
      <c r="I98" s="115">
        <v>20280</v>
      </c>
      <c r="J98" s="116">
        <f t="shared" si="4"/>
        <v>7.7602591792656579</v>
      </c>
      <c r="K98" s="115">
        <v>21940</v>
      </c>
      <c r="L98" s="116">
        <f t="shared" si="4"/>
        <v>8.1854043392505016E-2</v>
      </c>
      <c r="M98" s="115">
        <v>22578</v>
      </c>
      <c r="N98" s="116">
        <v>2.9079307201458571E-2</v>
      </c>
      <c r="O98" s="116">
        <v>0.27797588724741051</v>
      </c>
    </row>
    <row r="99" spans="2:15" x14ac:dyDescent="0.25">
      <c r="B99" s="114" t="s">
        <v>75</v>
      </c>
      <c r="C99" s="115">
        <v>17968</v>
      </c>
      <c r="D99" s="116">
        <v>-0.10948109233285419</v>
      </c>
      <c r="E99" s="115">
        <v>8379</v>
      </c>
      <c r="F99" s="116">
        <f t="shared" si="4"/>
        <v>-0.53367097061442559</v>
      </c>
      <c r="G99" s="115">
        <v>2315</v>
      </c>
      <c r="H99" s="116">
        <f t="shared" si="4"/>
        <v>-0.72371404702231767</v>
      </c>
      <c r="I99" s="115">
        <v>20754</v>
      </c>
      <c r="J99" s="116">
        <f t="shared" si="4"/>
        <v>7.9650107991360688</v>
      </c>
      <c r="K99" s="115">
        <v>19906</v>
      </c>
      <c r="L99" s="116">
        <f t="shared" si="4"/>
        <v>-4.0859593331405986E-2</v>
      </c>
      <c r="M99" s="115">
        <v>25016</v>
      </c>
      <c r="N99" s="116">
        <v>0.25670652064704114</v>
      </c>
      <c r="O99" s="116">
        <v>0.3922528940338379</v>
      </c>
    </row>
    <row r="100" spans="2:15" x14ac:dyDescent="0.25">
      <c r="B100" s="114" t="s">
        <v>77</v>
      </c>
      <c r="C100" s="115">
        <v>15147</v>
      </c>
      <c r="D100" s="116">
        <v>-5.8666335218445109E-2</v>
      </c>
      <c r="E100" s="115">
        <v>0</v>
      </c>
      <c r="F100" s="116">
        <f t="shared" si="4"/>
        <v>-1</v>
      </c>
      <c r="G100" s="115">
        <v>2138</v>
      </c>
      <c r="H100" s="116" t="str">
        <f t="shared" si="4"/>
        <v>-</v>
      </c>
      <c r="I100" s="115">
        <v>20840</v>
      </c>
      <c r="J100" s="116">
        <f t="shared" si="4"/>
        <v>8.7474275023386348</v>
      </c>
      <c r="K100" s="115">
        <v>19500</v>
      </c>
      <c r="L100" s="116">
        <f t="shared" si="4"/>
        <v>-6.4299424184261045E-2</v>
      </c>
      <c r="M100" s="115">
        <v>20822</v>
      </c>
      <c r="N100" s="116">
        <v>6.7794871794871758E-2</v>
      </c>
      <c r="O100" s="116">
        <v>0.37466164917145317</v>
      </c>
    </row>
    <row r="101" spans="2:15" x14ac:dyDescent="0.25">
      <c r="B101" s="114" t="s">
        <v>79</v>
      </c>
      <c r="C101" s="115">
        <v>11468</v>
      </c>
      <c r="D101" s="116">
        <v>-0.3419784255221483</v>
      </c>
      <c r="E101" s="115">
        <v>0</v>
      </c>
      <c r="F101" s="116">
        <f t="shared" si="4"/>
        <v>-1</v>
      </c>
      <c r="G101" s="115">
        <v>2736</v>
      </c>
      <c r="H101" s="116" t="str">
        <f t="shared" si="4"/>
        <v>-</v>
      </c>
      <c r="I101" s="115">
        <v>17394</v>
      </c>
      <c r="J101" s="116">
        <f t="shared" si="4"/>
        <v>5.3574561403508776</v>
      </c>
      <c r="K101" s="115">
        <v>19075</v>
      </c>
      <c r="L101" s="116">
        <f t="shared" si="4"/>
        <v>9.664252040933663E-2</v>
      </c>
      <c r="M101" s="115">
        <v>21243</v>
      </c>
      <c r="N101" s="116">
        <v>0.11365661861074705</v>
      </c>
      <c r="O101" s="116">
        <v>0.85237181723055455</v>
      </c>
    </row>
    <row r="102" spans="2:15" x14ac:dyDescent="0.25">
      <c r="B102" s="114" t="s">
        <v>81</v>
      </c>
      <c r="C102" s="115">
        <v>16941</v>
      </c>
      <c r="D102" s="116">
        <v>1.8946228798267795E-2</v>
      </c>
      <c r="E102" s="115">
        <v>0</v>
      </c>
      <c r="F102" s="116">
        <f t="shared" si="4"/>
        <v>-1</v>
      </c>
      <c r="G102" s="115">
        <v>1795</v>
      </c>
      <c r="H102" s="116" t="str">
        <f t="shared" si="4"/>
        <v>-</v>
      </c>
      <c r="I102" s="115">
        <v>16905</v>
      </c>
      <c r="J102" s="116">
        <f t="shared" si="4"/>
        <v>8.4178272980501401</v>
      </c>
      <c r="K102" s="115">
        <v>17566</v>
      </c>
      <c r="L102" s="116">
        <f t="shared" si="4"/>
        <v>3.9100857734398087E-2</v>
      </c>
      <c r="M102" s="115">
        <v>20107</v>
      </c>
      <c r="N102" s="116">
        <v>0.14465444608903555</v>
      </c>
      <c r="O102" s="116">
        <v>0.18688389115164394</v>
      </c>
    </row>
    <row r="103" spans="2:15" x14ac:dyDescent="0.25">
      <c r="B103" s="114" t="s">
        <v>83</v>
      </c>
      <c r="C103" s="115">
        <v>18132</v>
      </c>
      <c r="D103" s="116">
        <v>-2.9543994861913947E-2</v>
      </c>
      <c r="E103" s="115">
        <v>0</v>
      </c>
      <c r="F103" s="116">
        <f t="shared" si="4"/>
        <v>-1</v>
      </c>
      <c r="G103" s="115">
        <v>6095</v>
      </c>
      <c r="H103" s="116" t="str">
        <f t="shared" si="4"/>
        <v>-</v>
      </c>
      <c r="I103" s="115">
        <v>19076</v>
      </c>
      <c r="J103" s="116">
        <f t="shared" si="4"/>
        <v>2.1297785069729285</v>
      </c>
      <c r="K103" s="115">
        <v>19975</v>
      </c>
      <c r="L103" s="116">
        <f t="shared" si="4"/>
        <v>4.7127280352275092E-2</v>
      </c>
      <c r="M103" s="115">
        <v>20781</v>
      </c>
      <c r="N103" s="116">
        <v>4.0350438047559445E-2</v>
      </c>
      <c r="O103" s="116">
        <v>0.14609530112508273</v>
      </c>
    </row>
    <row r="104" spans="2:15" x14ac:dyDescent="0.25">
      <c r="B104" s="114" t="s">
        <v>85</v>
      </c>
      <c r="C104" s="115">
        <v>17564</v>
      </c>
      <c r="D104" s="116">
        <v>-2.1831142793495184E-2</v>
      </c>
      <c r="E104" s="115">
        <v>5250</v>
      </c>
      <c r="F104" s="116">
        <f t="shared" si="4"/>
        <v>-0.70109314506946019</v>
      </c>
      <c r="G104" s="115">
        <v>9629</v>
      </c>
      <c r="H104" s="116">
        <f t="shared" si="4"/>
        <v>0.834095238095238</v>
      </c>
      <c r="I104" s="115">
        <v>19139</v>
      </c>
      <c r="J104" s="116">
        <f t="shared" si="4"/>
        <v>0.9876414996365146</v>
      </c>
      <c r="K104" s="115">
        <v>21237</v>
      </c>
      <c r="L104" s="116">
        <f t="shared" si="4"/>
        <v>0.10961910235644501</v>
      </c>
      <c r="M104" s="115">
        <v>20311</v>
      </c>
      <c r="N104" s="116">
        <v>-4.3603145453689263E-2</v>
      </c>
      <c r="O104" s="116">
        <v>0.15639945342746531</v>
      </c>
    </row>
    <row r="105" spans="2:15" x14ac:dyDescent="0.25">
      <c r="B105" s="114" t="s">
        <v>87</v>
      </c>
      <c r="C105" s="115">
        <v>16313</v>
      </c>
      <c r="D105" s="116">
        <v>-6.4299644373064124E-2</v>
      </c>
      <c r="E105" s="115">
        <v>1747</v>
      </c>
      <c r="F105" s="116">
        <f t="shared" si="4"/>
        <v>-0.89290749708821182</v>
      </c>
      <c r="G105" s="115">
        <v>10075</v>
      </c>
      <c r="H105" s="116">
        <f t="shared" si="4"/>
        <v>4.7670291929021182</v>
      </c>
      <c r="I105" s="115">
        <v>16684</v>
      </c>
      <c r="J105" s="116">
        <f t="shared" si="4"/>
        <v>0.65598014888337475</v>
      </c>
      <c r="K105" s="115">
        <v>18724</v>
      </c>
      <c r="L105" s="116">
        <f t="shared" si="4"/>
        <v>0.12227283625029961</v>
      </c>
      <c r="M105" s="115">
        <v>18344</v>
      </c>
      <c r="N105" s="116">
        <v>-2.0294808801538111E-2</v>
      </c>
      <c r="O105" s="116">
        <v>0.12450193097529572</v>
      </c>
    </row>
    <row r="106" spans="2:15" x14ac:dyDescent="0.25">
      <c r="B106" s="114" t="s">
        <v>89</v>
      </c>
      <c r="C106" s="115">
        <v>18945</v>
      </c>
      <c r="D106" s="116">
        <v>-8.1810691610526787E-2</v>
      </c>
      <c r="E106" s="115">
        <v>2909</v>
      </c>
      <c r="F106" s="116">
        <f t="shared" si="4"/>
        <v>-0.84645025072578517</v>
      </c>
      <c r="G106" s="115">
        <v>18826</v>
      </c>
      <c r="H106" s="116">
        <f t="shared" si="4"/>
        <v>5.4716397387418354</v>
      </c>
      <c r="I106" s="115">
        <v>20676</v>
      </c>
      <c r="J106" s="116">
        <f t="shared" si="4"/>
        <v>9.8268352278763516E-2</v>
      </c>
      <c r="K106" s="115">
        <v>22630</v>
      </c>
      <c r="L106" s="116">
        <f t="shared" si="4"/>
        <v>9.4505707100019265E-2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17632</v>
      </c>
      <c r="D107" s="116">
        <v>-4.1999456669383317E-2</v>
      </c>
      <c r="E107" s="115">
        <v>3366</v>
      </c>
      <c r="F107" s="116">
        <f t="shared" si="4"/>
        <v>-0.8090970961887477</v>
      </c>
      <c r="G107" s="115">
        <v>18590</v>
      </c>
      <c r="H107" s="116">
        <f t="shared" si="4"/>
        <v>4.522875816993464</v>
      </c>
      <c r="I107" s="115">
        <v>19991</v>
      </c>
      <c r="J107" s="116">
        <f t="shared" si="4"/>
        <v>7.5363098440021536E-2</v>
      </c>
      <c r="K107" s="115">
        <v>22923</v>
      </c>
      <c r="L107" s="116">
        <f t="shared" si="4"/>
        <v>0.14666599969986494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18758</v>
      </c>
      <c r="D108" s="116">
        <v>2.1328783192919865E-4</v>
      </c>
      <c r="E108" s="115">
        <v>4406</v>
      </c>
      <c r="F108" s="116">
        <f t="shared" si="4"/>
        <v>-0.76511355155133809</v>
      </c>
      <c r="G108" s="115">
        <v>17746</v>
      </c>
      <c r="H108" s="116">
        <f t="shared" si="4"/>
        <v>3.0276895142986833</v>
      </c>
      <c r="I108" s="115">
        <v>21463</v>
      </c>
      <c r="J108" s="116">
        <f t="shared" si="4"/>
        <v>0.2094556519779105</v>
      </c>
      <c r="K108" s="115">
        <v>22259</v>
      </c>
      <c r="L108" s="116">
        <f t="shared" si="4"/>
        <v>3.7087080091319891E-2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204647</v>
      </c>
      <c r="D109" s="119">
        <v>-7.1727297468928586E-2</v>
      </c>
      <c r="E109" s="118">
        <v>69842</v>
      </c>
      <c r="F109" s="119">
        <f t="shared" si="4"/>
        <v>-0.65871964895649582</v>
      </c>
      <c r="G109" s="118">
        <v>95130</v>
      </c>
      <c r="H109" s="119">
        <f t="shared" si="4"/>
        <v>0.36207439649494577</v>
      </c>
      <c r="I109" s="118">
        <v>228056</v>
      </c>
      <c r="J109" s="119">
        <f t="shared" si="4"/>
        <v>1.3973089456533163</v>
      </c>
      <c r="K109" s="118">
        <v>246576</v>
      </c>
      <c r="L109" s="119">
        <f t="shared" si="4"/>
        <v>8.1208124320342412E-2</v>
      </c>
      <c r="M109" s="118">
        <v>190820</v>
      </c>
      <c r="N109" s="119">
        <v>6.7440871763889909E-2</v>
      </c>
      <c r="O109" s="119">
        <v>0.27799507072438923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241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7969</v>
      </c>
      <c r="D119" s="116">
        <v>-7.4555800720009335E-2</v>
      </c>
      <c r="E119" s="115">
        <v>8678</v>
      </c>
      <c r="F119" s="116">
        <f t="shared" ref="F119:L131" si="5">IFERROR(E119/C119-1,"-")</f>
        <v>8.8969757811519612E-2</v>
      </c>
      <c r="G119" s="115">
        <v>119</v>
      </c>
      <c r="H119" s="116">
        <f t="shared" si="5"/>
        <v>-0.98628716294076979</v>
      </c>
      <c r="I119" s="115">
        <v>4593</v>
      </c>
      <c r="J119" s="116">
        <f t="shared" si="5"/>
        <v>37.596638655462186</v>
      </c>
      <c r="K119" s="115">
        <v>7748</v>
      </c>
      <c r="L119" s="116">
        <f t="shared" si="5"/>
        <v>0.68691487045504029</v>
      </c>
      <c r="M119" s="115">
        <v>8574</v>
      </c>
      <c r="N119" s="116">
        <v>0.10660815694372738</v>
      </c>
      <c r="O119" s="116">
        <v>7.5919186849040088E-2</v>
      </c>
    </row>
    <row r="120" spans="1:16" x14ac:dyDescent="0.25">
      <c r="B120" s="114" t="s">
        <v>73</v>
      </c>
      <c r="C120" s="115">
        <v>8106</v>
      </c>
      <c r="D120" s="116">
        <v>-6.1805555555555558E-2</v>
      </c>
      <c r="E120" s="115">
        <v>8839</v>
      </c>
      <c r="F120" s="116">
        <f t="shared" si="5"/>
        <v>9.0426844312854637E-2</v>
      </c>
      <c r="G120" s="115">
        <v>85</v>
      </c>
      <c r="H120" s="116">
        <f t="shared" si="5"/>
        <v>-0.99038352754836523</v>
      </c>
      <c r="I120" s="115">
        <v>7429</v>
      </c>
      <c r="J120" s="116">
        <f t="shared" si="5"/>
        <v>86.4</v>
      </c>
      <c r="K120" s="115">
        <v>8576</v>
      </c>
      <c r="L120" s="116">
        <f t="shared" si="5"/>
        <v>0.15439493875353349</v>
      </c>
      <c r="M120" s="115">
        <v>9308</v>
      </c>
      <c r="N120" s="116">
        <v>8.5354477611940371E-2</v>
      </c>
      <c r="O120" s="116">
        <v>0.14828522082408102</v>
      </c>
    </row>
    <row r="121" spans="1:16" x14ac:dyDescent="0.25">
      <c r="B121" s="114" t="s">
        <v>75</v>
      </c>
      <c r="C121" s="115">
        <v>7978</v>
      </c>
      <c r="D121" s="116">
        <v>-0.1250274182934854</v>
      </c>
      <c r="E121" s="115">
        <v>4215</v>
      </c>
      <c r="F121" s="116">
        <f t="shared" si="5"/>
        <v>-0.47167209827024315</v>
      </c>
      <c r="G121" s="115">
        <v>65</v>
      </c>
      <c r="H121" s="116">
        <f t="shared" si="5"/>
        <v>-0.98457888493475687</v>
      </c>
      <c r="I121" s="115">
        <v>8841</v>
      </c>
      <c r="J121" s="116">
        <f t="shared" si="5"/>
        <v>135.01538461538462</v>
      </c>
      <c r="K121" s="115">
        <v>7226</v>
      </c>
      <c r="L121" s="116">
        <f t="shared" si="5"/>
        <v>-0.18267164347924447</v>
      </c>
      <c r="M121" s="115">
        <v>9445</v>
      </c>
      <c r="N121" s="116">
        <v>0.30708552449487958</v>
      </c>
      <c r="O121" s="116">
        <v>0.18388067184758095</v>
      </c>
    </row>
    <row r="122" spans="1:16" x14ac:dyDescent="0.25">
      <c r="B122" s="114" t="s">
        <v>77</v>
      </c>
      <c r="C122" s="115">
        <v>6646</v>
      </c>
      <c r="D122" s="116">
        <v>-5.1113649343232481E-2</v>
      </c>
      <c r="E122" s="115">
        <v>0</v>
      </c>
      <c r="F122" s="116">
        <f t="shared" si="5"/>
        <v>-1</v>
      </c>
      <c r="G122" s="115">
        <v>43</v>
      </c>
      <c r="H122" s="116" t="str">
        <f t="shared" si="5"/>
        <v>-</v>
      </c>
      <c r="I122" s="115">
        <v>9017</v>
      </c>
      <c r="J122" s="116">
        <f t="shared" si="5"/>
        <v>208.69767441860466</v>
      </c>
      <c r="K122" s="115">
        <v>7139</v>
      </c>
      <c r="L122" s="116">
        <f t="shared" si="5"/>
        <v>-0.20827326161694582</v>
      </c>
      <c r="M122" s="115">
        <v>8977</v>
      </c>
      <c r="N122" s="116">
        <v>0.25745902787505259</v>
      </c>
      <c r="O122" s="116">
        <v>0.35073728558531458</v>
      </c>
    </row>
    <row r="123" spans="1:16" x14ac:dyDescent="0.25">
      <c r="B123" s="114" t="s">
        <v>79</v>
      </c>
      <c r="C123" s="115">
        <v>5591</v>
      </c>
      <c r="D123" s="116">
        <v>-0.43769486070602437</v>
      </c>
      <c r="E123" s="115">
        <v>0</v>
      </c>
      <c r="F123" s="116">
        <f t="shared" si="5"/>
        <v>-1</v>
      </c>
      <c r="G123" s="115">
        <v>56</v>
      </c>
      <c r="H123" s="116" t="str">
        <f t="shared" si="5"/>
        <v>-</v>
      </c>
      <c r="I123" s="115">
        <v>8204</v>
      </c>
      <c r="J123" s="116">
        <f t="shared" si="5"/>
        <v>145.5</v>
      </c>
      <c r="K123" s="115">
        <v>8883</v>
      </c>
      <c r="L123" s="116">
        <f t="shared" si="5"/>
        <v>8.2764505119453879E-2</v>
      </c>
      <c r="M123" s="115">
        <v>10301</v>
      </c>
      <c r="N123" s="116">
        <v>0.15963075537543614</v>
      </c>
      <c r="O123" s="116">
        <v>0.8424253264174566</v>
      </c>
    </row>
    <row r="124" spans="1:16" x14ac:dyDescent="0.25">
      <c r="B124" s="114" t="s">
        <v>81</v>
      </c>
      <c r="C124" s="115">
        <v>9132</v>
      </c>
      <c r="D124" s="116">
        <v>-4.0453924556057563E-2</v>
      </c>
      <c r="E124" s="115">
        <v>0</v>
      </c>
      <c r="F124" s="116">
        <f t="shared" si="5"/>
        <v>-1</v>
      </c>
      <c r="G124" s="115">
        <v>90</v>
      </c>
      <c r="H124" s="116" t="str">
        <f t="shared" si="5"/>
        <v>-</v>
      </c>
      <c r="I124" s="115">
        <v>7353</v>
      </c>
      <c r="J124" s="116">
        <f t="shared" si="5"/>
        <v>80.7</v>
      </c>
      <c r="K124" s="115">
        <v>8301</v>
      </c>
      <c r="L124" s="116">
        <f t="shared" si="5"/>
        <v>0.12892696858425134</v>
      </c>
      <c r="M124" s="115">
        <v>10338</v>
      </c>
      <c r="N124" s="116">
        <v>0.24539212143115297</v>
      </c>
      <c r="O124" s="116">
        <v>0.13206307490144553</v>
      </c>
    </row>
    <row r="125" spans="1:16" x14ac:dyDescent="0.25">
      <c r="B125" s="114" t="s">
        <v>83</v>
      </c>
      <c r="C125" s="115">
        <v>9239</v>
      </c>
      <c r="D125" s="116">
        <v>-0.13726771874124566</v>
      </c>
      <c r="E125" s="115">
        <v>0</v>
      </c>
      <c r="F125" s="116">
        <f t="shared" si="5"/>
        <v>-1</v>
      </c>
      <c r="G125" s="115">
        <v>659</v>
      </c>
      <c r="H125" s="116" t="str">
        <f t="shared" si="5"/>
        <v>-</v>
      </c>
      <c r="I125" s="115">
        <v>8399</v>
      </c>
      <c r="J125" s="116">
        <f t="shared" si="5"/>
        <v>11.745068285280729</v>
      </c>
      <c r="K125" s="115">
        <v>9581</v>
      </c>
      <c r="L125" s="116">
        <f t="shared" si="5"/>
        <v>0.14073103940945342</v>
      </c>
      <c r="M125" s="115">
        <v>10171</v>
      </c>
      <c r="N125" s="116">
        <v>6.1580210833942273E-2</v>
      </c>
      <c r="O125" s="116">
        <v>0.1008767182595518</v>
      </c>
    </row>
    <row r="126" spans="1:16" x14ac:dyDescent="0.25">
      <c r="B126" s="114" t="s">
        <v>85</v>
      </c>
      <c r="C126" s="115">
        <v>10019</v>
      </c>
      <c r="D126" s="116">
        <v>-1.4169044573452694E-2</v>
      </c>
      <c r="E126" s="115">
        <v>302</v>
      </c>
      <c r="F126" s="116">
        <f t="shared" si="5"/>
        <v>-0.96985727118474896</v>
      </c>
      <c r="G126" s="115">
        <v>2900</v>
      </c>
      <c r="H126" s="116">
        <f t="shared" si="5"/>
        <v>8.6026490066225172</v>
      </c>
      <c r="I126" s="115">
        <v>9415</v>
      </c>
      <c r="J126" s="116">
        <f t="shared" si="5"/>
        <v>2.2465517241379311</v>
      </c>
      <c r="K126" s="115">
        <v>10320</v>
      </c>
      <c r="L126" s="116">
        <f t="shared" si="5"/>
        <v>9.6123207647371256E-2</v>
      </c>
      <c r="M126" s="115">
        <v>10030</v>
      </c>
      <c r="N126" s="116">
        <v>-2.81007751937985E-2</v>
      </c>
      <c r="O126" s="116">
        <v>1.0979139634694768E-3</v>
      </c>
    </row>
    <row r="127" spans="1:16" x14ac:dyDescent="0.25">
      <c r="B127" s="114" t="s">
        <v>87</v>
      </c>
      <c r="C127" s="115">
        <v>8668</v>
      </c>
      <c r="D127" s="116">
        <v>-6.3323968013831888E-2</v>
      </c>
      <c r="E127" s="115">
        <v>247</v>
      </c>
      <c r="F127" s="116">
        <f t="shared" si="5"/>
        <v>-0.97150438394093219</v>
      </c>
      <c r="G127" s="115">
        <v>2693</v>
      </c>
      <c r="H127" s="116">
        <f t="shared" si="5"/>
        <v>9.902834008097166</v>
      </c>
      <c r="I127" s="115">
        <v>8053</v>
      </c>
      <c r="J127" s="116">
        <f t="shared" si="5"/>
        <v>1.9903453397697737</v>
      </c>
      <c r="K127" s="115">
        <v>9284</v>
      </c>
      <c r="L127" s="116">
        <f t="shared" si="5"/>
        <v>0.15286228734633056</v>
      </c>
      <c r="M127" s="115">
        <v>9243</v>
      </c>
      <c r="N127" s="116">
        <v>-4.4161999138302432E-3</v>
      </c>
      <c r="O127" s="116">
        <v>6.6335948315643822E-2</v>
      </c>
    </row>
    <row r="128" spans="1:16" x14ac:dyDescent="0.25">
      <c r="A128" s="120"/>
      <c r="B128" s="114" t="s">
        <v>89</v>
      </c>
      <c r="C128" s="115">
        <v>9864</v>
      </c>
      <c r="D128" s="116">
        <v>-7.9764903442485324E-2</v>
      </c>
      <c r="E128" s="115">
        <v>683</v>
      </c>
      <c r="F128" s="116">
        <f t="shared" si="5"/>
        <v>-0.93075831305758316</v>
      </c>
      <c r="G128" s="115">
        <v>6991</v>
      </c>
      <c r="H128" s="116">
        <f t="shared" si="5"/>
        <v>9.2357247437774532</v>
      </c>
      <c r="I128" s="115">
        <v>9529</v>
      </c>
      <c r="J128" s="116">
        <f t="shared" si="5"/>
        <v>0.36303819196109277</v>
      </c>
      <c r="K128" s="115">
        <v>10847</v>
      </c>
      <c r="L128" s="116">
        <f t="shared" si="5"/>
        <v>0.13831461853289961</v>
      </c>
      <c r="M128" s="115"/>
      <c r="N128" s="116" t="s">
        <v>236</v>
      </c>
      <c r="O128" s="116" t="s">
        <v>236</v>
      </c>
    </row>
    <row r="129" spans="2:16" x14ac:dyDescent="0.25">
      <c r="B129" s="114" t="s">
        <v>91</v>
      </c>
      <c r="C129" s="115">
        <v>8271</v>
      </c>
      <c r="D129" s="116">
        <v>-9.4383006679075843E-2</v>
      </c>
      <c r="E129" s="115">
        <v>1361</v>
      </c>
      <c r="F129" s="116">
        <f t="shared" si="5"/>
        <v>-0.83544915971466571</v>
      </c>
      <c r="G129" s="115">
        <v>7004</v>
      </c>
      <c r="H129" s="116">
        <f t="shared" si="5"/>
        <v>4.1462160176340923</v>
      </c>
      <c r="I129" s="115">
        <v>7510</v>
      </c>
      <c r="J129" s="116">
        <f t="shared" si="5"/>
        <v>7.2244431753283767E-2</v>
      </c>
      <c r="K129" s="115">
        <v>9244</v>
      </c>
      <c r="L129" s="116">
        <f t="shared" si="5"/>
        <v>0.23089214380825562</v>
      </c>
      <c r="M129" s="115"/>
      <c r="N129" s="116" t="s">
        <v>236</v>
      </c>
      <c r="O129" s="116" t="s">
        <v>236</v>
      </c>
    </row>
    <row r="130" spans="2:16" x14ac:dyDescent="0.25">
      <c r="B130" s="114" t="s">
        <v>93</v>
      </c>
      <c r="C130" s="115">
        <v>9100</v>
      </c>
      <c r="D130" s="116">
        <v>7.8582434514637978E-2</v>
      </c>
      <c r="E130" s="115">
        <v>1252</v>
      </c>
      <c r="F130" s="116">
        <f t="shared" si="5"/>
        <v>-0.86241758241758237</v>
      </c>
      <c r="G130" s="115">
        <v>5762</v>
      </c>
      <c r="H130" s="116">
        <f t="shared" si="5"/>
        <v>3.6022364217252401</v>
      </c>
      <c r="I130" s="115">
        <v>8219</v>
      </c>
      <c r="J130" s="116">
        <f t="shared" si="5"/>
        <v>0.42641443943075319</v>
      </c>
      <c r="K130" s="115">
        <v>8681</v>
      </c>
      <c r="L130" s="116">
        <f t="shared" si="5"/>
        <v>5.6211217909721389E-2</v>
      </c>
      <c r="M130" s="115"/>
      <c r="N130" s="116" t="s">
        <v>236</v>
      </c>
      <c r="O130" s="116" t="s">
        <v>236</v>
      </c>
    </row>
    <row r="131" spans="2:16" ht="15.75" x14ac:dyDescent="0.25">
      <c r="B131" s="117" t="s">
        <v>30</v>
      </c>
      <c r="C131" s="118">
        <v>100583</v>
      </c>
      <c r="D131" s="119">
        <v>-9.5866891989069503E-2</v>
      </c>
      <c r="E131" s="118">
        <v>26093</v>
      </c>
      <c r="F131" s="119">
        <f t="shared" si="5"/>
        <v>-0.7405824045812911</v>
      </c>
      <c r="G131" s="118">
        <v>26467</v>
      </c>
      <c r="H131" s="119">
        <f t="shared" si="5"/>
        <v>1.4333346108151623E-2</v>
      </c>
      <c r="I131" s="118">
        <v>96562</v>
      </c>
      <c r="J131" s="119">
        <f t="shared" si="5"/>
        <v>2.6483923376279894</v>
      </c>
      <c r="K131" s="118">
        <v>105830</v>
      </c>
      <c r="L131" s="119">
        <f t="shared" si="5"/>
        <v>9.5979785008595497E-2</v>
      </c>
      <c r="M131" s="118">
        <v>86387</v>
      </c>
      <c r="N131" s="119">
        <v>0.12106465259934085</v>
      </c>
      <c r="O131" s="119">
        <v>0.17776899165621418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242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1160</v>
      </c>
      <c r="D141" s="116">
        <v>3.7567084078711899E-2</v>
      </c>
      <c r="E141" s="115">
        <v>1507</v>
      </c>
      <c r="F141" s="116">
        <f t="shared" ref="F141:L153" si="6">IFERROR(E141/C141-1,"-")</f>
        <v>0.29913793103448283</v>
      </c>
      <c r="G141" s="115">
        <v>239</v>
      </c>
      <c r="H141" s="116">
        <f t="shared" si="6"/>
        <v>-0.8414067684140677</v>
      </c>
      <c r="I141" s="115">
        <v>1070</v>
      </c>
      <c r="J141" s="116">
        <f t="shared" si="6"/>
        <v>3.476987447698745</v>
      </c>
      <c r="K141" s="115">
        <v>1623</v>
      </c>
      <c r="L141" s="116">
        <f t="shared" si="6"/>
        <v>0.51682242990654204</v>
      </c>
      <c r="M141" s="115">
        <v>1605</v>
      </c>
      <c r="N141" s="116">
        <v>-1.1090573012939031E-2</v>
      </c>
      <c r="O141" s="116">
        <v>0.38362068965517238</v>
      </c>
    </row>
    <row r="142" spans="2:16" x14ac:dyDescent="0.25">
      <c r="B142" s="114" t="s">
        <v>73</v>
      </c>
      <c r="C142" s="115">
        <v>1192</v>
      </c>
      <c r="D142" s="116">
        <v>3.3670033670034627E-3</v>
      </c>
      <c r="E142" s="115">
        <v>1212</v>
      </c>
      <c r="F142" s="116">
        <f t="shared" si="6"/>
        <v>1.6778523489932917E-2</v>
      </c>
      <c r="G142" s="115">
        <v>192</v>
      </c>
      <c r="H142" s="116">
        <f t="shared" si="6"/>
        <v>-0.84158415841584155</v>
      </c>
      <c r="I142" s="115">
        <v>1299</v>
      </c>
      <c r="J142" s="116">
        <f t="shared" si="6"/>
        <v>5.765625</v>
      </c>
      <c r="K142" s="115">
        <v>1902</v>
      </c>
      <c r="L142" s="116">
        <f t="shared" si="6"/>
        <v>0.46420323325635104</v>
      </c>
      <c r="M142" s="115">
        <v>2028</v>
      </c>
      <c r="N142" s="116">
        <v>6.6246056782334417E-2</v>
      </c>
      <c r="O142" s="116">
        <v>0.70134228187919456</v>
      </c>
    </row>
    <row r="143" spans="2:16" x14ac:dyDescent="0.25">
      <c r="B143" s="114" t="s">
        <v>75</v>
      </c>
      <c r="C143" s="115">
        <v>1320</v>
      </c>
      <c r="D143" s="116">
        <v>-0.12350597609561753</v>
      </c>
      <c r="E143" s="115">
        <v>620</v>
      </c>
      <c r="F143" s="116">
        <f t="shared" si="6"/>
        <v>-0.53030303030303028</v>
      </c>
      <c r="G143" s="115">
        <v>316</v>
      </c>
      <c r="H143" s="116">
        <f t="shared" si="6"/>
        <v>-0.49032258064516132</v>
      </c>
      <c r="I143" s="115">
        <v>1553</v>
      </c>
      <c r="J143" s="116">
        <f t="shared" si="6"/>
        <v>3.9145569620253164</v>
      </c>
      <c r="K143" s="115">
        <v>2140</v>
      </c>
      <c r="L143" s="116">
        <f t="shared" si="6"/>
        <v>0.37797810688989064</v>
      </c>
      <c r="M143" s="115">
        <v>3428</v>
      </c>
      <c r="N143" s="116">
        <v>0.60186915887850456</v>
      </c>
      <c r="O143" s="116">
        <v>1.5969696969696972</v>
      </c>
    </row>
    <row r="144" spans="2:16" x14ac:dyDescent="0.25">
      <c r="B144" s="114" t="s">
        <v>77</v>
      </c>
      <c r="C144" s="115">
        <v>1227</v>
      </c>
      <c r="D144" s="116">
        <v>0.43173862310385069</v>
      </c>
      <c r="E144" s="115">
        <v>0</v>
      </c>
      <c r="F144" s="116">
        <f t="shared" si="6"/>
        <v>-1</v>
      </c>
      <c r="G144" s="115">
        <v>269</v>
      </c>
      <c r="H144" s="116" t="str">
        <f t="shared" si="6"/>
        <v>-</v>
      </c>
      <c r="I144" s="115">
        <v>1519</v>
      </c>
      <c r="J144" s="116">
        <f t="shared" si="6"/>
        <v>4.6468401486988844</v>
      </c>
      <c r="K144" s="115">
        <v>1573</v>
      </c>
      <c r="L144" s="116">
        <f t="shared" si="6"/>
        <v>3.5549703752468798E-2</v>
      </c>
      <c r="M144" s="115">
        <v>1590</v>
      </c>
      <c r="N144" s="116">
        <v>1.0807374443738027E-2</v>
      </c>
      <c r="O144" s="116">
        <v>0.29584352078239617</v>
      </c>
    </row>
    <row r="145" spans="1:16" x14ac:dyDescent="0.25">
      <c r="B145" s="114" t="s">
        <v>79</v>
      </c>
      <c r="C145" s="115">
        <v>790</v>
      </c>
      <c r="D145" s="116">
        <v>-0.34925864909390447</v>
      </c>
      <c r="E145" s="115">
        <v>0</v>
      </c>
      <c r="F145" s="116">
        <f t="shared" si="6"/>
        <v>-1</v>
      </c>
      <c r="G145" s="115">
        <v>262</v>
      </c>
      <c r="H145" s="116" t="str">
        <f t="shared" si="6"/>
        <v>-</v>
      </c>
      <c r="I145" s="115">
        <v>881</v>
      </c>
      <c r="J145" s="116">
        <f t="shared" si="6"/>
        <v>2.3625954198473282</v>
      </c>
      <c r="K145" s="115">
        <v>1613</v>
      </c>
      <c r="L145" s="116">
        <f t="shared" si="6"/>
        <v>0.83087400681044277</v>
      </c>
      <c r="M145" s="115">
        <v>1681</v>
      </c>
      <c r="N145" s="116">
        <v>4.2157470551766885E-2</v>
      </c>
      <c r="O145" s="116">
        <v>1.1278481012658226</v>
      </c>
    </row>
    <row r="146" spans="1:16" x14ac:dyDescent="0.25">
      <c r="B146" s="114" t="s">
        <v>81</v>
      </c>
      <c r="C146" s="115">
        <v>1007</v>
      </c>
      <c r="D146" s="116">
        <v>-2.7992277992277992E-2</v>
      </c>
      <c r="E146" s="115">
        <v>0</v>
      </c>
      <c r="F146" s="116">
        <f t="shared" si="6"/>
        <v>-1</v>
      </c>
      <c r="G146" s="115">
        <v>231</v>
      </c>
      <c r="H146" s="116" t="str">
        <f t="shared" si="6"/>
        <v>-</v>
      </c>
      <c r="I146" s="115">
        <v>1321</v>
      </c>
      <c r="J146" s="116">
        <f t="shared" si="6"/>
        <v>4.7186147186147185</v>
      </c>
      <c r="K146" s="115">
        <v>1398</v>
      </c>
      <c r="L146" s="116">
        <f t="shared" si="6"/>
        <v>5.8289174867524496E-2</v>
      </c>
      <c r="M146" s="115">
        <v>1391</v>
      </c>
      <c r="N146" s="116">
        <v>-5.0071530758225569E-3</v>
      </c>
      <c r="O146" s="116">
        <v>0.38133068520357494</v>
      </c>
    </row>
    <row r="147" spans="1:16" x14ac:dyDescent="0.25">
      <c r="B147" s="114" t="s">
        <v>83</v>
      </c>
      <c r="C147" s="115">
        <v>1544</v>
      </c>
      <c r="D147" s="116">
        <v>0.16090225563909777</v>
      </c>
      <c r="E147" s="115">
        <v>0</v>
      </c>
      <c r="F147" s="116">
        <f t="shared" si="6"/>
        <v>-1</v>
      </c>
      <c r="G147" s="115">
        <v>675</v>
      </c>
      <c r="H147" s="116" t="str">
        <f t="shared" si="6"/>
        <v>-</v>
      </c>
      <c r="I147" s="115">
        <v>1114</v>
      </c>
      <c r="J147" s="116">
        <f t="shared" si="6"/>
        <v>0.65037037037037027</v>
      </c>
      <c r="K147" s="115">
        <v>1435</v>
      </c>
      <c r="L147" s="116">
        <f t="shared" si="6"/>
        <v>0.28815080789946146</v>
      </c>
      <c r="M147" s="115">
        <v>1166</v>
      </c>
      <c r="N147" s="116">
        <v>-0.18745644599303135</v>
      </c>
      <c r="O147" s="116">
        <v>-0.24481865284974091</v>
      </c>
    </row>
    <row r="148" spans="1:16" x14ac:dyDescent="0.25">
      <c r="B148" s="114" t="s">
        <v>85</v>
      </c>
      <c r="C148" s="115">
        <v>1093</v>
      </c>
      <c r="D148" s="116">
        <v>-7.1367884451996599E-2</v>
      </c>
      <c r="E148" s="115">
        <v>902</v>
      </c>
      <c r="F148" s="116">
        <f t="shared" si="6"/>
        <v>-0.17474839890210425</v>
      </c>
      <c r="G148" s="115">
        <v>905</v>
      </c>
      <c r="H148" s="116">
        <f t="shared" si="6"/>
        <v>3.3259423503326779E-3</v>
      </c>
      <c r="I148" s="115">
        <v>998</v>
      </c>
      <c r="J148" s="116">
        <f t="shared" si="6"/>
        <v>0.10276243093922655</v>
      </c>
      <c r="K148" s="115">
        <v>1506</v>
      </c>
      <c r="L148" s="116">
        <f t="shared" si="6"/>
        <v>0.50901803607214435</v>
      </c>
      <c r="M148" s="115">
        <v>1232</v>
      </c>
      <c r="N148" s="116">
        <v>-0.18193891102257631</v>
      </c>
      <c r="O148" s="116">
        <v>0.12717291857273549</v>
      </c>
    </row>
    <row r="149" spans="1:16" x14ac:dyDescent="0.25">
      <c r="B149" s="114" t="s">
        <v>87</v>
      </c>
      <c r="C149" s="115">
        <v>1430</v>
      </c>
      <c r="D149" s="116">
        <v>8.3333333333333259E-2</v>
      </c>
      <c r="E149" s="115">
        <v>76</v>
      </c>
      <c r="F149" s="116">
        <f t="shared" si="6"/>
        <v>-0.94685314685314681</v>
      </c>
      <c r="G149" s="115">
        <v>827</v>
      </c>
      <c r="H149" s="116">
        <f t="shared" si="6"/>
        <v>9.8815789473684212</v>
      </c>
      <c r="I149" s="115">
        <v>1047</v>
      </c>
      <c r="J149" s="116">
        <f t="shared" si="6"/>
        <v>0.2660217654171706</v>
      </c>
      <c r="K149" s="115">
        <v>1465</v>
      </c>
      <c r="L149" s="116">
        <f t="shared" si="6"/>
        <v>0.39923591212989495</v>
      </c>
      <c r="M149" s="115">
        <v>1114</v>
      </c>
      <c r="N149" s="116">
        <v>-0.23959044368600679</v>
      </c>
      <c r="O149" s="116">
        <v>-0.220979020979021</v>
      </c>
    </row>
    <row r="150" spans="1:16" x14ac:dyDescent="0.25">
      <c r="A150" s="120"/>
      <c r="B150" s="114" t="s">
        <v>89</v>
      </c>
      <c r="C150" s="115">
        <v>1458</v>
      </c>
      <c r="D150" s="116">
        <v>-0.27857496288965855</v>
      </c>
      <c r="E150" s="115">
        <v>194</v>
      </c>
      <c r="F150" s="116">
        <f t="shared" si="6"/>
        <v>-0.86694101508916321</v>
      </c>
      <c r="G150" s="115">
        <v>1854</v>
      </c>
      <c r="H150" s="116">
        <f t="shared" si="6"/>
        <v>8.5567010309278349</v>
      </c>
      <c r="I150" s="115">
        <v>1679</v>
      </c>
      <c r="J150" s="116">
        <f t="shared" si="6"/>
        <v>-9.4390507011866243E-2</v>
      </c>
      <c r="K150" s="115">
        <v>1982</v>
      </c>
      <c r="L150" s="116">
        <f t="shared" si="6"/>
        <v>0.18046456223942831</v>
      </c>
      <c r="M150" s="115"/>
      <c r="N150" s="116" t="s">
        <v>236</v>
      </c>
      <c r="O150" s="116" t="s">
        <v>236</v>
      </c>
    </row>
    <row r="151" spans="1:16" x14ac:dyDescent="0.25">
      <c r="B151" s="114" t="s">
        <v>91</v>
      </c>
      <c r="C151" s="115">
        <v>1496</v>
      </c>
      <c r="D151" s="116">
        <v>5.0561797752809001E-2</v>
      </c>
      <c r="E151" s="115">
        <v>606</v>
      </c>
      <c r="F151" s="116">
        <f t="shared" si="6"/>
        <v>-0.59491978609625673</v>
      </c>
      <c r="G151" s="115">
        <v>1955</v>
      </c>
      <c r="H151" s="116">
        <f t="shared" si="6"/>
        <v>2.226072607260726</v>
      </c>
      <c r="I151" s="115">
        <v>2421</v>
      </c>
      <c r="J151" s="116">
        <f t="shared" si="6"/>
        <v>0.23836317135549878</v>
      </c>
      <c r="K151" s="115">
        <v>2298</v>
      </c>
      <c r="L151" s="116">
        <f t="shared" si="6"/>
        <v>-5.0805452292441156E-2</v>
      </c>
      <c r="M151" s="115"/>
      <c r="N151" s="116" t="s">
        <v>236</v>
      </c>
      <c r="O151" s="116" t="s">
        <v>236</v>
      </c>
    </row>
    <row r="152" spans="1:16" x14ac:dyDescent="0.25">
      <c r="B152" s="114" t="s">
        <v>93</v>
      </c>
      <c r="C152" s="115">
        <v>1376</v>
      </c>
      <c r="D152" s="116">
        <v>0.12879409351927817</v>
      </c>
      <c r="E152" s="115">
        <v>440</v>
      </c>
      <c r="F152" s="116">
        <f t="shared" si="6"/>
        <v>-0.68023255813953487</v>
      </c>
      <c r="G152" s="115">
        <v>1573</v>
      </c>
      <c r="H152" s="116">
        <f t="shared" si="6"/>
        <v>2.5750000000000002</v>
      </c>
      <c r="I152" s="115">
        <v>1685</v>
      </c>
      <c r="J152" s="116">
        <f t="shared" si="6"/>
        <v>7.1201525746980243E-2</v>
      </c>
      <c r="K152" s="115">
        <v>1850</v>
      </c>
      <c r="L152" s="116">
        <f t="shared" si="6"/>
        <v>9.7922848664688367E-2</v>
      </c>
      <c r="M152" s="115"/>
      <c r="N152" s="116" t="s">
        <v>236</v>
      </c>
      <c r="O152" s="116" t="s">
        <v>236</v>
      </c>
    </row>
    <row r="153" spans="1:16" ht="15.75" x14ac:dyDescent="0.25">
      <c r="B153" s="117" t="s">
        <v>30</v>
      </c>
      <c r="C153" s="118">
        <v>15093</v>
      </c>
      <c r="D153" s="119">
        <v>-2.0571057754704691E-2</v>
      </c>
      <c r="E153" s="118">
        <v>6042</v>
      </c>
      <c r="F153" s="119">
        <f t="shared" si="6"/>
        <v>-0.59968197177499505</v>
      </c>
      <c r="G153" s="118">
        <v>9298</v>
      </c>
      <c r="H153" s="119">
        <f t="shared" si="6"/>
        <v>0.53889440582588555</v>
      </c>
      <c r="I153" s="118">
        <v>16587</v>
      </c>
      <c r="J153" s="119">
        <f t="shared" si="6"/>
        <v>0.78393202839320275</v>
      </c>
      <c r="K153" s="118">
        <v>20785</v>
      </c>
      <c r="L153" s="119">
        <f t="shared" si="6"/>
        <v>0.25308976909628011</v>
      </c>
      <c r="M153" s="118">
        <v>15235</v>
      </c>
      <c r="N153" s="119">
        <v>3.9576936199249513E-2</v>
      </c>
      <c r="O153" s="119">
        <v>0.41549753786119115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243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1272</v>
      </c>
      <c r="D163" s="116">
        <v>-0.23832335329341314</v>
      </c>
      <c r="E163" s="115">
        <v>1411</v>
      </c>
      <c r="F163" s="116">
        <f t="shared" ref="F163:L175" si="7">IFERROR(E163/C163-1,"-")</f>
        <v>0.10927672955974832</v>
      </c>
      <c r="G163" s="115">
        <v>1035</v>
      </c>
      <c r="H163" s="116">
        <f t="shared" si="7"/>
        <v>-0.26647767540751244</v>
      </c>
      <c r="I163" s="115">
        <v>1353</v>
      </c>
      <c r="J163" s="116">
        <f t="shared" si="7"/>
        <v>0.30724637681159428</v>
      </c>
      <c r="K163" s="115">
        <v>1657</v>
      </c>
      <c r="L163" s="116">
        <f t="shared" si="7"/>
        <v>0.22468588322246852</v>
      </c>
      <c r="M163" s="115">
        <v>1470</v>
      </c>
      <c r="N163" s="116">
        <v>-0.11285455642727826</v>
      </c>
      <c r="O163" s="116">
        <v>0.15566037735849059</v>
      </c>
    </row>
    <row r="164" spans="2:15" x14ac:dyDescent="0.25">
      <c r="B164" s="114" t="s">
        <v>73</v>
      </c>
      <c r="C164" s="115">
        <v>1663</v>
      </c>
      <c r="D164" s="116">
        <v>-0.1958413926499033</v>
      </c>
      <c r="E164" s="115">
        <v>1560</v>
      </c>
      <c r="F164" s="116">
        <f t="shared" si="7"/>
        <v>-6.1936259771497304E-2</v>
      </c>
      <c r="G164" s="115">
        <v>945</v>
      </c>
      <c r="H164" s="116">
        <f t="shared" si="7"/>
        <v>-0.39423076923076927</v>
      </c>
      <c r="I164" s="115">
        <v>2904</v>
      </c>
      <c r="J164" s="116">
        <f t="shared" si="7"/>
        <v>2.0730158730158732</v>
      </c>
      <c r="K164" s="115">
        <v>2192</v>
      </c>
      <c r="L164" s="116">
        <f t="shared" si="7"/>
        <v>-0.24517906336088158</v>
      </c>
      <c r="M164" s="115">
        <v>2057</v>
      </c>
      <c r="N164" s="116">
        <v>-6.1587591240875872E-2</v>
      </c>
      <c r="O164" s="116">
        <v>0.23692122669873728</v>
      </c>
    </row>
    <row r="165" spans="2:15" x14ac:dyDescent="0.25">
      <c r="B165" s="114" t="s">
        <v>75</v>
      </c>
      <c r="C165" s="115">
        <v>1659</v>
      </c>
      <c r="D165" s="116">
        <v>-0.32888349514563109</v>
      </c>
      <c r="E165" s="115">
        <v>592</v>
      </c>
      <c r="F165" s="116">
        <f t="shared" si="7"/>
        <v>-0.64315852923447858</v>
      </c>
      <c r="G165" s="115">
        <v>728</v>
      </c>
      <c r="H165" s="116">
        <f t="shared" si="7"/>
        <v>0.22972972972972983</v>
      </c>
      <c r="I165" s="115">
        <v>2196</v>
      </c>
      <c r="J165" s="116">
        <f t="shared" si="7"/>
        <v>2.0164835164835164</v>
      </c>
      <c r="K165" s="115">
        <v>1764</v>
      </c>
      <c r="L165" s="116">
        <f t="shared" si="7"/>
        <v>-0.19672131147540983</v>
      </c>
      <c r="M165" s="115">
        <v>2459</v>
      </c>
      <c r="N165" s="116">
        <v>0.39399092970521532</v>
      </c>
      <c r="O165" s="116">
        <v>0.48221820373719115</v>
      </c>
    </row>
    <row r="166" spans="2:15" x14ac:dyDescent="0.25">
      <c r="B166" s="114" t="s">
        <v>77</v>
      </c>
      <c r="C166" s="115">
        <v>2167</v>
      </c>
      <c r="D166" s="116">
        <v>-0.31683480453972257</v>
      </c>
      <c r="E166" s="115">
        <v>0</v>
      </c>
      <c r="F166" s="116">
        <f t="shared" si="7"/>
        <v>-1</v>
      </c>
      <c r="G166" s="115">
        <v>473</v>
      </c>
      <c r="H166" s="116" t="str">
        <f t="shared" si="7"/>
        <v>-</v>
      </c>
      <c r="I166" s="115">
        <v>2930</v>
      </c>
      <c r="J166" s="116">
        <f t="shared" si="7"/>
        <v>5.1945031712473577</v>
      </c>
      <c r="K166" s="115">
        <v>2972</v>
      </c>
      <c r="L166" s="116">
        <f t="shared" si="7"/>
        <v>1.4334470989761039E-2</v>
      </c>
      <c r="M166" s="115">
        <v>3165</v>
      </c>
      <c r="N166" s="116">
        <v>6.4939434724091472E-2</v>
      </c>
      <c r="O166" s="116">
        <v>0.46054453161052145</v>
      </c>
    </row>
    <row r="167" spans="2:15" x14ac:dyDescent="0.25">
      <c r="B167" s="114" t="s">
        <v>79</v>
      </c>
      <c r="C167" s="115">
        <v>1414</v>
      </c>
      <c r="D167" s="116">
        <v>-0.32376853180296505</v>
      </c>
      <c r="E167" s="115">
        <v>0</v>
      </c>
      <c r="F167" s="116">
        <f t="shared" si="7"/>
        <v>-1</v>
      </c>
      <c r="G167" s="115">
        <v>899</v>
      </c>
      <c r="H167" s="116" t="str">
        <f t="shared" si="7"/>
        <v>-</v>
      </c>
      <c r="I167" s="115">
        <v>2517</v>
      </c>
      <c r="J167" s="116">
        <f t="shared" si="7"/>
        <v>1.799777530589544</v>
      </c>
      <c r="K167" s="115">
        <v>2516</v>
      </c>
      <c r="L167" s="116">
        <f t="shared" si="7"/>
        <v>-3.9729837107671528E-4</v>
      </c>
      <c r="M167" s="115">
        <v>2477</v>
      </c>
      <c r="N167" s="116">
        <v>-1.5500794912559623E-2</v>
      </c>
      <c r="O167" s="116">
        <v>0.7517680339462518</v>
      </c>
    </row>
    <row r="168" spans="2:15" x14ac:dyDescent="0.25">
      <c r="B168" s="114" t="s">
        <v>81</v>
      </c>
      <c r="C168" s="115">
        <v>1498</v>
      </c>
      <c r="D168" s="116">
        <v>-0.251</v>
      </c>
      <c r="E168" s="115">
        <v>0</v>
      </c>
      <c r="F168" s="116">
        <f t="shared" si="7"/>
        <v>-1</v>
      </c>
      <c r="G168" s="115">
        <v>377</v>
      </c>
      <c r="H168" s="116" t="str">
        <f t="shared" si="7"/>
        <v>-</v>
      </c>
      <c r="I168" s="115">
        <v>1955</v>
      </c>
      <c r="J168" s="116">
        <f t="shared" si="7"/>
        <v>4.1856763925729439</v>
      </c>
      <c r="K168" s="115">
        <v>1820</v>
      </c>
      <c r="L168" s="116">
        <f t="shared" si="7"/>
        <v>-6.9053708439897665E-2</v>
      </c>
      <c r="M168" s="115">
        <v>1716</v>
      </c>
      <c r="N168" s="116">
        <v>-5.7142857142857162E-2</v>
      </c>
      <c r="O168" s="116">
        <v>0.14552736982643522</v>
      </c>
    </row>
    <row r="169" spans="2:15" x14ac:dyDescent="0.25">
      <c r="B169" s="114" t="s">
        <v>83</v>
      </c>
      <c r="C169" s="115">
        <v>2067</v>
      </c>
      <c r="D169" s="116">
        <v>-9.4612352168199743E-2</v>
      </c>
      <c r="E169" s="115">
        <v>0</v>
      </c>
      <c r="F169" s="116">
        <f t="shared" si="7"/>
        <v>-1</v>
      </c>
      <c r="G169" s="115">
        <v>1143</v>
      </c>
      <c r="H169" s="116" t="str">
        <f t="shared" si="7"/>
        <v>-</v>
      </c>
      <c r="I169" s="115">
        <v>2623</v>
      </c>
      <c r="J169" s="116">
        <f t="shared" si="7"/>
        <v>1.294838145231846</v>
      </c>
      <c r="K169" s="115">
        <v>1969</v>
      </c>
      <c r="L169" s="116">
        <f t="shared" si="7"/>
        <v>-0.24933282500953102</v>
      </c>
      <c r="M169" s="115">
        <v>1892</v>
      </c>
      <c r="N169" s="116">
        <v>-3.9106145251396662E-2</v>
      </c>
      <c r="O169" s="116">
        <v>-8.4663763909046952E-2</v>
      </c>
    </row>
    <row r="170" spans="2:15" x14ac:dyDescent="0.25">
      <c r="B170" s="114" t="s">
        <v>85</v>
      </c>
      <c r="C170" s="115">
        <v>1971</v>
      </c>
      <c r="D170" s="116">
        <v>1.5243902439023849E-3</v>
      </c>
      <c r="E170" s="115">
        <v>877</v>
      </c>
      <c r="F170" s="116">
        <f t="shared" si="7"/>
        <v>-0.5550481988838154</v>
      </c>
      <c r="G170" s="115">
        <v>1745</v>
      </c>
      <c r="H170" s="116">
        <f t="shared" si="7"/>
        <v>0.98973774230330669</v>
      </c>
      <c r="I170" s="115">
        <v>2466</v>
      </c>
      <c r="J170" s="116">
        <f t="shared" si="7"/>
        <v>0.41318051575931225</v>
      </c>
      <c r="K170" s="115">
        <v>2255</v>
      </c>
      <c r="L170" s="116">
        <f t="shared" si="7"/>
        <v>-8.5563665855636684E-2</v>
      </c>
      <c r="M170" s="115">
        <v>2125</v>
      </c>
      <c r="N170" s="116">
        <v>-5.7649667405764937E-2</v>
      </c>
      <c r="O170" s="116">
        <v>7.8132927447996048E-2</v>
      </c>
    </row>
    <row r="171" spans="2:15" x14ac:dyDescent="0.25">
      <c r="B171" s="114" t="s">
        <v>87</v>
      </c>
      <c r="C171" s="115">
        <v>1513</v>
      </c>
      <c r="D171" s="116">
        <v>-0.24236354531797699</v>
      </c>
      <c r="E171" s="115">
        <v>256</v>
      </c>
      <c r="F171" s="116">
        <f t="shared" si="7"/>
        <v>-0.83079973562458687</v>
      </c>
      <c r="G171" s="115">
        <v>1185</v>
      </c>
      <c r="H171" s="116">
        <f t="shared" si="7"/>
        <v>3.62890625</v>
      </c>
      <c r="I171" s="115">
        <v>1641</v>
      </c>
      <c r="J171" s="116">
        <f t="shared" si="7"/>
        <v>0.38481012658227853</v>
      </c>
      <c r="K171" s="115">
        <v>2059</v>
      </c>
      <c r="L171" s="116">
        <f t="shared" si="7"/>
        <v>0.25472273004265689</v>
      </c>
      <c r="M171" s="115">
        <v>1668</v>
      </c>
      <c r="N171" s="116">
        <v>-0.18989800874210783</v>
      </c>
      <c r="O171" s="116">
        <v>0.10244547257105086</v>
      </c>
    </row>
    <row r="172" spans="2:15" x14ac:dyDescent="0.25">
      <c r="B172" s="114" t="s">
        <v>89</v>
      </c>
      <c r="C172" s="115">
        <v>1970</v>
      </c>
      <c r="D172" s="116">
        <v>-5.8317399617590859E-2</v>
      </c>
      <c r="E172" s="115">
        <v>841</v>
      </c>
      <c r="F172" s="116">
        <f t="shared" si="7"/>
        <v>-0.57309644670050763</v>
      </c>
      <c r="G172" s="115">
        <v>2808</v>
      </c>
      <c r="H172" s="116">
        <f t="shared" si="7"/>
        <v>2.3388822829964329</v>
      </c>
      <c r="I172" s="115">
        <v>2797</v>
      </c>
      <c r="J172" s="116">
        <f t="shared" si="7"/>
        <v>-3.9173789173788665E-3</v>
      </c>
      <c r="K172" s="115">
        <v>2556</v>
      </c>
      <c r="L172" s="116">
        <f t="shared" si="7"/>
        <v>-8.6163746871648184E-2</v>
      </c>
      <c r="M172" s="115"/>
      <c r="N172" s="116" t="s">
        <v>236</v>
      </c>
      <c r="O172" s="116" t="s">
        <v>236</v>
      </c>
    </row>
    <row r="173" spans="2:15" x14ac:dyDescent="0.25">
      <c r="B173" s="114" t="s">
        <v>91</v>
      </c>
      <c r="C173" s="115">
        <v>1104</v>
      </c>
      <c r="D173" s="116">
        <v>-0.13682564503518369</v>
      </c>
      <c r="E173" s="115">
        <v>60</v>
      </c>
      <c r="F173" s="116">
        <f t="shared" si="7"/>
        <v>-0.94565217391304346</v>
      </c>
      <c r="G173" s="115">
        <v>2009</v>
      </c>
      <c r="H173" s="116">
        <f t="shared" si="7"/>
        <v>32.483333333333334</v>
      </c>
      <c r="I173" s="115">
        <v>1616</v>
      </c>
      <c r="J173" s="116">
        <f t="shared" si="7"/>
        <v>-0.19561971129915379</v>
      </c>
      <c r="K173" s="115">
        <v>1504</v>
      </c>
      <c r="L173" s="116">
        <f t="shared" si="7"/>
        <v>-6.9306930693069257E-2</v>
      </c>
      <c r="M173" s="115"/>
      <c r="N173" s="116" t="s">
        <v>236</v>
      </c>
      <c r="O173" s="116" t="s">
        <v>236</v>
      </c>
    </row>
    <row r="174" spans="2:15" x14ac:dyDescent="0.25">
      <c r="B174" s="114" t="s">
        <v>93</v>
      </c>
      <c r="C174" s="115">
        <v>1324</v>
      </c>
      <c r="D174" s="116">
        <v>-4.1968162083936278E-2</v>
      </c>
      <c r="E174" s="115">
        <v>767</v>
      </c>
      <c r="F174" s="116">
        <f t="shared" si="7"/>
        <v>-0.42069486404833834</v>
      </c>
      <c r="G174" s="115">
        <v>1899</v>
      </c>
      <c r="H174" s="116">
        <f t="shared" si="7"/>
        <v>1.4758800521512385</v>
      </c>
      <c r="I174" s="115">
        <v>1942</v>
      </c>
      <c r="J174" s="116">
        <f t="shared" si="7"/>
        <v>2.2643496577145816E-2</v>
      </c>
      <c r="K174" s="115">
        <v>1825</v>
      </c>
      <c r="L174" s="116">
        <f t="shared" si="7"/>
        <v>-6.0247167868177187E-2</v>
      </c>
      <c r="M174" s="115"/>
      <c r="N174" s="116" t="s">
        <v>236</v>
      </c>
      <c r="O174" s="116" t="s">
        <v>236</v>
      </c>
    </row>
    <row r="175" spans="2:15" ht="15.75" x14ac:dyDescent="0.25">
      <c r="B175" s="117" t="s">
        <v>30</v>
      </c>
      <c r="C175" s="118">
        <v>19622</v>
      </c>
      <c r="D175" s="119">
        <v>-0.19825120536079099</v>
      </c>
      <c r="E175" s="118">
        <v>6586</v>
      </c>
      <c r="F175" s="119">
        <f t="shared" si="7"/>
        <v>-0.6643563347263276</v>
      </c>
      <c r="G175" s="118">
        <v>15246</v>
      </c>
      <c r="H175" s="119">
        <f t="shared" si="7"/>
        <v>1.3149104160340115</v>
      </c>
      <c r="I175" s="118">
        <v>26940</v>
      </c>
      <c r="J175" s="119">
        <f t="shared" si="7"/>
        <v>0.7670208579299489</v>
      </c>
      <c r="K175" s="118">
        <v>25089</v>
      </c>
      <c r="L175" s="119">
        <f t="shared" si="7"/>
        <v>-6.8708240534521181E-2</v>
      </c>
      <c r="M175" s="118">
        <v>19029</v>
      </c>
      <c r="N175" s="119">
        <v>-9.1126848573214181E-3</v>
      </c>
      <c r="O175" s="119">
        <v>0.24993431424067269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244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308</v>
      </c>
      <c r="D185" s="116">
        <v>-0.21227621483375958</v>
      </c>
      <c r="E185" s="115">
        <v>313</v>
      </c>
      <c r="F185" s="116">
        <f t="shared" ref="F185:L197" si="8">IFERROR(E185/C185-1,"-")</f>
        <v>1.6233766233766156E-2</v>
      </c>
      <c r="G185" s="115">
        <v>175</v>
      </c>
      <c r="H185" s="116">
        <f t="shared" si="8"/>
        <v>-0.4408945686900958</v>
      </c>
      <c r="I185" s="115">
        <v>418</v>
      </c>
      <c r="J185" s="116">
        <f t="shared" si="8"/>
        <v>1.3885714285714288</v>
      </c>
      <c r="K185" s="115">
        <v>363</v>
      </c>
      <c r="L185" s="116">
        <f t="shared" si="8"/>
        <v>-0.13157894736842102</v>
      </c>
      <c r="M185" s="115">
        <v>373</v>
      </c>
      <c r="N185" s="116">
        <v>2.7548209366391241E-2</v>
      </c>
      <c r="O185" s="116">
        <v>0.21103896103896114</v>
      </c>
    </row>
    <row r="186" spans="1:16" x14ac:dyDescent="0.25">
      <c r="B186" s="114" t="s">
        <v>73</v>
      </c>
      <c r="C186" s="115">
        <v>300</v>
      </c>
      <c r="D186" s="116">
        <v>-0.27360774818401934</v>
      </c>
      <c r="E186" s="115">
        <v>321</v>
      </c>
      <c r="F186" s="116">
        <f t="shared" si="8"/>
        <v>7.0000000000000062E-2</v>
      </c>
      <c r="G186" s="115">
        <v>18</v>
      </c>
      <c r="H186" s="116">
        <f t="shared" si="8"/>
        <v>-0.94392523364485981</v>
      </c>
      <c r="I186" s="115">
        <v>389</v>
      </c>
      <c r="J186" s="116">
        <f t="shared" si="8"/>
        <v>20.611111111111111</v>
      </c>
      <c r="K186" s="115">
        <v>445</v>
      </c>
      <c r="L186" s="116">
        <f t="shared" si="8"/>
        <v>0.14395886889460163</v>
      </c>
      <c r="M186" s="115">
        <v>462</v>
      </c>
      <c r="N186" s="116">
        <v>3.8202247191011285E-2</v>
      </c>
      <c r="O186" s="116">
        <v>0.54</v>
      </c>
    </row>
    <row r="187" spans="1:16" x14ac:dyDescent="0.25">
      <c r="B187" s="114" t="s">
        <v>75</v>
      </c>
      <c r="C187" s="115">
        <v>369</v>
      </c>
      <c r="D187" s="116">
        <v>-2.3809523809523836E-2</v>
      </c>
      <c r="E187" s="115">
        <v>227</v>
      </c>
      <c r="F187" s="116">
        <f t="shared" si="8"/>
        <v>-0.38482384823848237</v>
      </c>
      <c r="G187" s="115">
        <v>20</v>
      </c>
      <c r="H187" s="116">
        <f t="shared" si="8"/>
        <v>-0.91189427312775329</v>
      </c>
      <c r="I187" s="115">
        <v>354</v>
      </c>
      <c r="J187" s="116">
        <f t="shared" si="8"/>
        <v>16.7</v>
      </c>
      <c r="K187" s="115">
        <v>318</v>
      </c>
      <c r="L187" s="116">
        <f t="shared" si="8"/>
        <v>-0.10169491525423724</v>
      </c>
      <c r="M187" s="115">
        <v>592</v>
      </c>
      <c r="N187" s="116">
        <v>0.86163522012578619</v>
      </c>
      <c r="O187" s="116">
        <v>0.60433604336043367</v>
      </c>
    </row>
    <row r="188" spans="1:16" x14ac:dyDescent="0.25">
      <c r="B188" s="114" t="s">
        <v>77</v>
      </c>
      <c r="C188" s="115">
        <v>400</v>
      </c>
      <c r="D188" s="116">
        <v>0.16279069767441867</v>
      </c>
      <c r="E188" s="115">
        <v>0</v>
      </c>
      <c r="F188" s="116">
        <f t="shared" si="8"/>
        <v>-1</v>
      </c>
      <c r="G188" s="115">
        <v>33</v>
      </c>
      <c r="H188" s="116" t="str">
        <f t="shared" si="8"/>
        <v>-</v>
      </c>
      <c r="I188" s="115">
        <v>556</v>
      </c>
      <c r="J188" s="116">
        <f t="shared" si="8"/>
        <v>15.848484848484848</v>
      </c>
      <c r="K188" s="115">
        <v>355</v>
      </c>
      <c r="L188" s="116">
        <f t="shared" si="8"/>
        <v>-0.36151079136690645</v>
      </c>
      <c r="M188" s="115">
        <v>404</v>
      </c>
      <c r="N188" s="116">
        <v>0.13802816901408455</v>
      </c>
      <c r="O188" s="116">
        <v>1.0000000000000009E-2</v>
      </c>
    </row>
    <row r="189" spans="1:16" x14ac:dyDescent="0.25">
      <c r="B189" s="114" t="s">
        <v>79</v>
      </c>
      <c r="C189" s="115">
        <v>233</v>
      </c>
      <c r="D189" s="116">
        <v>-7.5396825396825351E-2</v>
      </c>
      <c r="E189" s="115">
        <v>0</v>
      </c>
      <c r="F189" s="116">
        <f t="shared" si="8"/>
        <v>-1</v>
      </c>
      <c r="G189" s="115">
        <v>120</v>
      </c>
      <c r="H189" s="116" t="str">
        <f t="shared" si="8"/>
        <v>-</v>
      </c>
      <c r="I189" s="115">
        <v>214</v>
      </c>
      <c r="J189" s="116">
        <f t="shared" si="8"/>
        <v>0.78333333333333344</v>
      </c>
      <c r="K189" s="115">
        <v>518</v>
      </c>
      <c r="L189" s="116">
        <f t="shared" si="8"/>
        <v>1.4205607476635516</v>
      </c>
      <c r="M189" s="115">
        <v>597</v>
      </c>
      <c r="N189" s="116">
        <v>0.15250965250965254</v>
      </c>
      <c r="O189" s="116">
        <v>1.5622317596566524</v>
      </c>
    </row>
    <row r="190" spans="1:16" x14ac:dyDescent="0.25">
      <c r="B190" s="114" t="s">
        <v>120</v>
      </c>
      <c r="C190" s="115">
        <v>238</v>
      </c>
      <c r="D190" s="116">
        <v>-0.17073170731707321</v>
      </c>
      <c r="E190" s="115">
        <v>0</v>
      </c>
      <c r="F190" s="116">
        <f t="shared" si="8"/>
        <v>-1</v>
      </c>
      <c r="G190" s="115">
        <v>86</v>
      </c>
      <c r="H190" s="116" t="str">
        <f t="shared" si="8"/>
        <v>-</v>
      </c>
      <c r="I190" s="115">
        <v>248</v>
      </c>
      <c r="J190" s="116">
        <f t="shared" si="8"/>
        <v>1.8837209302325579</v>
      </c>
      <c r="K190" s="115">
        <v>365</v>
      </c>
      <c r="L190" s="116">
        <f t="shared" si="8"/>
        <v>0.47177419354838701</v>
      </c>
      <c r="M190" s="115">
        <v>533</v>
      </c>
      <c r="N190" s="116">
        <v>0.46027397260273983</v>
      </c>
      <c r="O190" s="116">
        <v>1.2394957983193278</v>
      </c>
    </row>
    <row r="191" spans="1:16" x14ac:dyDescent="0.25">
      <c r="B191" s="114" t="s">
        <v>83</v>
      </c>
      <c r="C191" s="115">
        <v>600</v>
      </c>
      <c r="D191" s="116">
        <v>0.63934426229508201</v>
      </c>
      <c r="E191" s="115">
        <v>0</v>
      </c>
      <c r="F191" s="116">
        <f t="shared" si="8"/>
        <v>-1</v>
      </c>
      <c r="G191" s="115">
        <v>202</v>
      </c>
      <c r="H191" s="116" t="str">
        <f t="shared" si="8"/>
        <v>-</v>
      </c>
      <c r="I191" s="115">
        <v>528</v>
      </c>
      <c r="J191" s="116">
        <f t="shared" si="8"/>
        <v>1.613861386138614</v>
      </c>
      <c r="K191" s="115">
        <v>693</v>
      </c>
      <c r="L191" s="116">
        <f t="shared" si="8"/>
        <v>0.3125</v>
      </c>
      <c r="M191" s="115">
        <v>628</v>
      </c>
      <c r="N191" s="116">
        <v>-9.3795093795093765E-2</v>
      </c>
      <c r="O191" s="116">
        <v>4.6666666666666634E-2</v>
      </c>
    </row>
    <row r="192" spans="1:16" x14ac:dyDescent="0.25">
      <c r="B192" s="114" t="s">
        <v>85</v>
      </c>
      <c r="C192" s="115">
        <v>380</v>
      </c>
      <c r="D192" s="116">
        <v>0.30584192439862545</v>
      </c>
      <c r="E192" s="115">
        <v>538</v>
      </c>
      <c r="F192" s="116">
        <f t="shared" si="8"/>
        <v>0.41578947368421049</v>
      </c>
      <c r="G192" s="115">
        <v>605</v>
      </c>
      <c r="H192" s="116">
        <f t="shared" si="8"/>
        <v>0.12453531598513012</v>
      </c>
      <c r="I192" s="115">
        <v>262</v>
      </c>
      <c r="J192" s="116">
        <f t="shared" si="8"/>
        <v>-0.56694214876033056</v>
      </c>
      <c r="K192" s="115">
        <v>497</v>
      </c>
      <c r="L192" s="116">
        <f t="shared" si="8"/>
        <v>0.89694656488549618</v>
      </c>
      <c r="M192" s="115">
        <v>486</v>
      </c>
      <c r="N192" s="116">
        <v>-2.2132796780684139E-2</v>
      </c>
      <c r="O192" s="116">
        <v>0.27894736842105261</v>
      </c>
    </row>
    <row r="193" spans="2:16" x14ac:dyDescent="0.25">
      <c r="B193" s="114" t="s">
        <v>87</v>
      </c>
      <c r="C193" s="115">
        <v>373</v>
      </c>
      <c r="D193" s="116">
        <v>-0.27431906614785995</v>
      </c>
      <c r="E193" s="115">
        <v>168</v>
      </c>
      <c r="F193" s="116">
        <f t="shared" si="8"/>
        <v>-0.54959785522788196</v>
      </c>
      <c r="G193" s="115">
        <v>500</v>
      </c>
      <c r="H193" s="116">
        <f t="shared" si="8"/>
        <v>1.9761904761904763</v>
      </c>
      <c r="I193" s="115">
        <v>331</v>
      </c>
      <c r="J193" s="116">
        <f t="shared" si="8"/>
        <v>-0.33799999999999997</v>
      </c>
      <c r="K193" s="115">
        <v>339</v>
      </c>
      <c r="L193" s="116">
        <f t="shared" si="8"/>
        <v>2.4169184290030232E-2</v>
      </c>
      <c r="M193" s="115">
        <v>217</v>
      </c>
      <c r="N193" s="116">
        <v>-0.35988200589970498</v>
      </c>
      <c r="O193" s="116">
        <v>-0.41823056300268091</v>
      </c>
    </row>
    <row r="194" spans="2:16" x14ac:dyDescent="0.25">
      <c r="B194" s="114" t="s">
        <v>89</v>
      </c>
      <c r="C194" s="115">
        <v>272</v>
      </c>
      <c r="D194" s="116">
        <v>-0.27466666666666661</v>
      </c>
      <c r="E194" s="115">
        <v>84</v>
      </c>
      <c r="F194" s="116">
        <f t="shared" si="8"/>
        <v>-0.69117647058823528</v>
      </c>
      <c r="G194" s="115">
        <v>408</v>
      </c>
      <c r="H194" s="116">
        <f t="shared" si="8"/>
        <v>3.8571428571428568</v>
      </c>
      <c r="I194" s="115">
        <v>379</v>
      </c>
      <c r="J194" s="116">
        <f t="shared" si="8"/>
        <v>-7.1078431372548989E-2</v>
      </c>
      <c r="K194" s="115">
        <v>638</v>
      </c>
      <c r="L194" s="116">
        <f t="shared" si="8"/>
        <v>0.68337730870712399</v>
      </c>
      <c r="M194" s="115"/>
      <c r="N194" s="116" t="s">
        <v>236</v>
      </c>
      <c r="O194" s="116" t="s">
        <v>236</v>
      </c>
    </row>
    <row r="195" spans="2:16" x14ac:dyDescent="0.25">
      <c r="B195" s="114" t="s">
        <v>91</v>
      </c>
      <c r="C195" s="115">
        <v>320</v>
      </c>
      <c r="D195" s="116">
        <v>5.9602649006622599E-2</v>
      </c>
      <c r="E195" s="115">
        <v>72</v>
      </c>
      <c r="F195" s="116">
        <f t="shared" si="8"/>
        <v>-0.77500000000000002</v>
      </c>
      <c r="G195" s="115">
        <v>628</v>
      </c>
      <c r="H195" s="116">
        <f t="shared" si="8"/>
        <v>7.7222222222222214</v>
      </c>
      <c r="I195" s="115">
        <v>412</v>
      </c>
      <c r="J195" s="116">
        <f t="shared" si="8"/>
        <v>-0.3439490445859873</v>
      </c>
      <c r="K195" s="115">
        <v>437</v>
      </c>
      <c r="L195" s="116">
        <f t="shared" si="8"/>
        <v>6.0679611650485521E-2</v>
      </c>
      <c r="M195" s="115"/>
      <c r="N195" s="116" t="s">
        <v>236</v>
      </c>
      <c r="O195" s="116" t="s">
        <v>236</v>
      </c>
    </row>
    <row r="196" spans="2:16" x14ac:dyDescent="0.25">
      <c r="B196" s="114" t="s">
        <v>93</v>
      </c>
      <c r="C196" s="115">
        <v>432</v>
      </c>
      <c r="D196" s="116">
        <v>-6.8965517241379448E-3</v>
      </c>
      <c r="E196" s="115">
        <v>126</v>
      </c>
      <c r="F196" s="116">
        <f t="shared" si="8"/>
        <v>-0.70833333333333326</v>
      </c>
      <c r="G196" s="115">
        <v>549</v>
      </c>
      <c r="H196" s="116">
        <f t="shared" si="8"/>
        <v>3.3571428571428568</v>
      </c>
      <c r="I196" s="115">
        <v>478</v>
      </c>
      <c r="J196" s="116">
        <f t="shared" si="8"/>
        <v>-0.12932604735883424</v>
      </c>
      <c r="K196" s="115">
        <v>522</v>
      </c>
      <c r="L196" s="116">
        <f t="shared" si="8"/>
        <v>9.2050209205020828E-2</v>
      </c>
      <c r="M196" s="115"/>
      <c r="N196" s="116" t="s">
        <v>236</v>
      </c>
      <c r="O196" s="116" t="s">
        <v>236</v>
      </c>
    </row>
    <row r="197" spans="2:16" ht="15.75" x14ac:dyDescent="0.25">
      <c r="B197" s="117" t="s">
        <v>30</v>
      </c>
      <c r="C197" s="118">
        <v>4225</v>
      </c>
      <c r="D197" s="119">
        <v>-2.8288868445262239E-2</v>
      </c>
      <c r="E197" s="118">
        <v>1935</v>
      </c>
      <c r="F197" s="119">
        <f t="shared" si="8"/>
        <v>-0.5420118343195266</v>
      </c>
      <c r="G197" s="118">
        <v>3344</v>
      </c>
      <c r="H197" s="119">
        <f t="shared" si="8"/>
        <v>0.72816537467700249</v>
      </c>
      <c r="I197" s="118">
        <v>4569</v>
      </c>
      <c r="J197" s="119">
        <f t="shared" si="8"/>
        <v>0.36632775119617222</v>
      </c>
      <c r="K197" s="118">
        <v>5490</v>
      </c>
      <c r="L197" s="119">
        <f t="shared" si="8"/>
        <v>0.20157583716349303</v>
      </c>
      <c r="M197" s="118">
        <v>4292</v>
      </c>
      <c r="N197" s="119">
        <v>0.10249165168250696</v>
      </c>
      <c r="O197" s="119">
        <v>0.34083099031552644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245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275</v>
      </c>
      <c r="D207" s="116">
        <v>-0.11575562700964626</v>
      </c>
      <c r="E207" s="115">
        <v>349</v>
      </c>
      <c r="F207" s="116">
        <f t="shared" ref="F207:L219" si="9">IFERROR(E207/C207-1,"-")</f>
        <v>0.26909090909090905</v>
      </c>
      <c r="G207" s="115">
        <v>32</v>
      </c>
      <c r="H207" s="116">
        <f t="shared" si="9"/>
        <v>-0.90830945558739251</v>
      </c>
      <c r="I207" s="115">
        <v>928</v>
      </c>
      <c r="J207" s="116">
        <f t="shared" si="9"/>
        <v>28</v>
      </c>
      <c r="K207" s="115">
        <v>676</v>
      </c>
      <c r="L207" s="116">
        <f t="shared" si="9"/>
        <v>-0.27155172413793105</v>
      </c>
      <c r="M207" s="115">
        <v>554</v>
      </c>
      <c r="N207" s="116">
        <v>-0.18047337278106512</v>
      </c>
      <c r="O207" s="116">
        <v>1.0145454545454546</v>
      </c>
    </row>
    <row r="208" spans="2:16" x14ac:dyDescent="0.25">
      <c r="B208" s="114" t="s">
        <v>73</v>
      </c>
      <c r="C208" s="115">
        <v>318</v>
      </c>
      <c r="D208" s="116">
        <v>-0.33333333333333337</v>
      </c>
      <c r="E208" s="115">
        <v>262</v>
      </c>
      <c r="F208" s="116">
        <f t="shared" si="9"/>
        <v>-0.17610062893081757</v>
      </c>
      <c r="G208" s="115">
        <v>43</v>
      </c>
      <c r="H208" s="116">
        <f t="shared" si="9"/>
        <v>-0.83587786259541985</v>
      </c>
      <c r="I208" s="115">
        <v>770</v>
      </c>
      <c r="J208" s="116">
        <f t="shared" si="9"/>
        <v>16.906976744186046</v>
      </c>
      <c r="K208" s="115">
        <v>751</v>
      </c>
      <c r="L208" s="116">
        <f t="shared" si="9"/>
        <v>-2.4675324675324628E-2</v>
      </c>
      <c r="M208" s="115">
        <v>669</v>
      </c>
      <c r="N208" s="116">
        <v>-0.10918774966711053</v>
      </c>
      <c r="O208" s="116">
        <v>1.1037735849056602</v>
      </c>
    </row>
    <row r="209" spans="2:16" x14ac:dyDescent="0.25">
      <c r="B209" s="114" t="s">
        <v>75</v>
      </c>
      <c r="C209" s="115">
        <v>347</v>
      </c>
      <c r="D209" s="116">
        <v>8.7774294670846409E-2</v>
      </c>
      <c r="E209" s="115">
        <v>154</v>
      </c>
      <c r="F209" s="116">
        <f t="shared" si="9"/>
        <v>-0.55619596541786742</v>
      </c>
      <c r="G209" s="115">
        <v>18</v>
      </c>
      <c r="H209" s="116">
        <f t="shared" si="9"/>
        <v>-0.88311688311688308</v>
      </c>
      <c r="I209" s="115">
        <v>561</v>
      </c>
      <c r="J209" s="116">
        <f t="shared" si="9"/>
        <v>30.166666666666668</v>
      </c>
      <c r="K209" s="115">
        <v>636</v>
      </c>
      <c r="L209" s="116">
        <f t="shared" si="9"/>
        <v>0.1336898395721926</v>
      </c>
      <c r="M209" s="115">
        <v>493</v>
      </c>
      <c r="N209" s="116">
        <v>-0.22484276729559749</v>
      </c>
      <c r="O209" s="116">
        <v>0.42074927953890495</v>
      </c>
    </row>
    <row r="210" spans="2:16" x14ac:dyDescent="0.25">
      <c r="B210" s="114" t="s">
        <v>77</v>
      </c>
      <c r="C210" s="115">
        <v>496</v>
      </c>
      <c r="D210" s="116">
        <v>0.2216748768472907</v>
      </c>
      <c r="E210" s="115">
        <v>0</v>
      </c>
      <c r="F210" s="116">
        <f t="shared" si="9"/>
        <v>-1</v>
      </c>
      <c r="G210" s="115">
        <v>25</v>
      </c>
      <c r="H210" s="116" t="str">
        <f t="shared" si="9"/>
        <v>-</v>
      </c>
      <c r="I210" s="115">
        <v>1074</v>
      </c>
      <c r="J210" s="116">
        <f t="shared" si="9"/>
        <v>41.96</v>
      </c>
      <c r="K210" s="115">
        <v>1013</v>
      </c>
      <c r="L210" s="116">
        <f t="shared" si="9"/>
        <v>-5.6797020484171346E-2</v>
      </c>
      <c r="M210" s="115">
        <v>570</v>
      </c>
      <c r="N210" s="116">
        <v>-0.43731490621915103</v>
      </c>
      <c r="O210" s="116">
        <v>0.14919354838709675</v>
      </c>
    </row>
    <row r="211" spans="2:16" x14ac:dyDescent="0.25">
      <c r="B211" s="114" t="s">
        <v>79</v>
      </c>
      <c r="C211" s="115">
        <v>220</v>
      </c>
      <c r="D211" s="116">
        <v>-0.51434878587196464</v>
      </c>
      <c r="E211" s="115">
        <v>0</v>
      </c>
      <c r="F211" s="116">
        <f t="shared" si="9"/>
        <v>-1</v>
      </c>
      <c r="G211" s="115">
        <v>38</v>
      </c>
      <c r="H211" s="116" t="str">
        <f t="shared" si="9"/>
        <v>-</v>
      </c>
      <c r="I211" s="115">
        <v>827</v>
      </c>
      <c r="J211" s="116">
        <f t="shared" si="9"/>
        <v>20.763157894736842</v>
      </c>
      <c r="K211" s="115">
        <v>516</v>
      </c>
      <c r="L211" s="116">
        <f t="shared" si="9"/>
        <v>-0.37605804111245467</v>
      </c>
      <c r="M211" s="115">
        <v>527</v>
      </c>
      <c r="N211" s="116">
        <v>2.1317829457364379E-2</v>
      </c>
      <c r="O211" s="116">
        <v>1.3954545454545455</v>
      </c>
    </row>
    <row r="212" spans="2:16" x14ac:dyDescent="0.25">
      <c r="B212" s="114" t="s">
        <v>81</v>
      </c>
      <c r="C212" s="115">
        <v>217</v>
      </c>
      <c r="D212" s="116">
        <v>-0.28382838283828382</v>
      </c>
      <c r="E212" s="115">
        <v>0</v>
      </c>
      <c r="F212" s="116">
        <f t="shared" si="9"/>
        <v>-1</v>
      </c>
      <c r="G212" s="115">
        <v>48</v>
      </c>
      <c r="H212" s="116" t="str">
        <f t="shared" si="9"/>
        <v>-</v>
      </c>
      <c r="I212" s="115">
        <v>664</v>
      </c>
      <c r="J212" s="116">
        <f t="shared" si="9"/>
        <v>12.833333333333334</v>
      </c>
      <c r="K212" s="115">
        <v>493</v>
      </c>
      <c r="L212" s="116">
        <f t="shared" si="9"/>
        <v>-0.25753012048192769</v>
      </c>
      <c r="M212" s="115">
        <v>432</v>
      </c>
      <c r="N212" s="116">
        <v>-0.12373225152129819</v>
      </c>
      <c r="O212" s="116">
        <v>0.99078341013824889</v>
      </c>
    </row>
    <row r="213" spans="2:16" x14ac:dyDescent="0.25">
      <c r="B213" s="114" t="s">
        <v>83</v>
      </c>
      <c r="C213" s="115">
        <v>445</v>
      </c>
      <c r="D213" s="116">
        <v>0.17105263157894735</v>
      </c>
      <c r="E213" s="115">
        <v>0</v>
      </c>
      <c r="F213" s="116">
        <f t="shared" si="9"/>
        <v>-1</v>
      </c>
      <c r="G213" s="115">
        <v>160</v>
      </c>
      <c r="H213" s="116" t="str">
        <f t="shared" si="9"/>
        <v>-</v>
      </c>
      <c r="I213" s="115">
        <v>1141</v>
      </c>
      <c r="J213" s="116">
        <f t="shared" si="9"/>
        <v>6.1312499999999996</v>
      </c>
      <c r="K213" s="115">
        <v>865</v>
      </c>
      <c r="L213" s="116">
        <f t="shared" si="9"/>
        <v>-0.24189307624890444</v>
      </c>
      <c r="M213" s="115">
        <v>531</v>
      </c>
      <c r="N213" s="116">
        <v>-0.38612716763005783</v>
      </c>
      <c r="O213" s="116">
        <v>0.19325842696629203</v>
      </c>
    </row>
    <row r="214" spans="2:16" x14ac:dyDescent="0.25">
      <c r="B214" s="114" t="s">
        <v>85</v>
      </c>
      <c r="C214" s="115">
        <v>327</v>
      </c>
      <c r="D214" s="116">
        <v>-0.20823244552058107</v>
      </c>
      <c r="E214" s="115">
        <v>169</v>
      </c>
      <c r="F214" s="116">
        <f t="shared" si="9"/>
        <v>-0.48318042813455653</v>
      </c>
      <c r="G214" s="115">
        <v>167</v>
      </c>
      <c r="H214" s="116">
        <f t="shared" si="9"/>
        <v>-1.1834319526627168E-2</v>
      </c>
      <c r="I214" s="115">
        <v>1213</v>
      </c>
      <c r="J214" s="116">
        <f t="shared" si="9"/>
        <v>6.2634730538922154</v>
      </c>
      <c r="K214" s="115">
        <v>1041</v>
      </c>
      <c r="L214" s="116">
        <f t="shared" si="9"/>
        <v>-0.14179719703215166</v>
      </c>
      <c r="M214" s="115">
        <v>508</v>
      </c>
      <c r="N214" s="116">
        <v>-0.51200768491834769</v>
      </c>
      <c r="O214" s="116">
        <v>0.55351681957186538</v>
      </c>
    </row>
    <row r="215" spans="2:16" x14ac:dyDescent="0.25">
      <c r="B215" s="114" t="s">
        <v>87</v>
      </c>
      <c r="C215" s="115">
        <v>343</v>
      </c>
      <c r="D215" s="116">
        <v>5.2147239263803602E-2</v>
      </c>
      <c r="E215" s="115">
        <v>2</v>
      </c>
      <c r="F215" s="116">
        <f t="shared" si="9"/>
        <v>-0.99416909620991256</v>
      </c>
      <c r="G215" s="115">
        <v>686</v>
      </c>
      <c r="H215" s="116">
        <f t="shared" si="9"/>
        <v>342</v>
      </c>
      <c r="I215" s="115">
        <v>808</v>
      </c>
      <c r="J215" s="116">
        <f t="shared" si="9"/>
        <v>0.17784256559766765</v>
      </c>
      <c r="K215" s="115">
        <v>805</v>
      </c>
      <c r="L215" s="116">
        <f t="shared" si="9"/>
        <v>-3.7128712871287162E-3</v>
      </c>
      <c r="M215" s="115">
        <v>446</v>
      </c>
      <c r="N215" s="116">
        <v>-0.4459627329192547</v>
      </c>
      <c r="O215" s="116">
        <v>0.30029154518950429</v>
      </c>
    </row>
    <row r="216" spans="2:16" x14ac:dyDescent="0.25">
      <c r="B216" s="114" t="s">
        <v>89</v>
      </c>
      <c r="C216" s="115">
        <v>311</v>
      </c>
      <c r="D216" s="116">
        <v>-7.71513353115727E-2</v>
      </c>
      <c r="E216" s="115">
        <v>19</v>
      </c>
      <c r="F216" s="116">
        <f t="shared" si="9"/>
        <v>-0.93890675241157551</v>
      </c>
      <c r="G216" s="115">
        <v>1264</v>
      </c>
      <c r="H216" s="116">
        <f t="shared" si="9"/>
        <v>65.526315789473685</v>
      </c>
      <c r="I216" s="115">
        <v>709</v>
      </c>
      <c r="J216" s="116">
        <f t="shared" si="9"/>
        <v>-0.43908227848101267</v>
      </c>
      <c r="K216" s="115">
        <v>743</v>
      </c>
      <c r="L216" s="116">
        <f t="shared" si="9"/>
        <v>4.7954866008462549E-2</v>
      </c>
      <c r="M216" s="115"/>
      <c r="N216" s="116" t="s">
        <v>236</v>
      </c>
      <c r="O216" s="116" t="s">
        <v>236</v>
      </c>
    </row>
    <row r="217" spans="2:16" x14ac:dyDescent="0.25">
      <c r="B217" s="114" t="s">
        <v>91</v>
      </c>
      <c r="C217" s="115">
        <v>328</v>
      </c>
      <c r="D217" s="116">
        <v>-0.17171717171717171</v>
      </c>
      <c r="E217" s="115">
        <v>114</v>
      </c>
      <c r="F217" s="116">
        <f t="shared" si="9"/>
        <v>-0.65243902439024393</v>
      </c>
      <c r="G217" s="115">
        <v>1006</v>
      </c>
      <c r="H217" s="116">
        <f t="shared" si="9"/>
        <v>7.8245614035087723</v>
      </c>
      <c r="I217" s="115">
        <v>646</v>
      </c>
      <c r="J217" s="116">
        <f t="shared" si="9"/>
        <v>-0.35785288270377735</v>
      </c>
      <c r="K217" s="115">
        <v>719</v>
      </c>
      <c r="L217" s="116">
        <f t="shared" si="9"/>
        <v>0.11300309597523217</v>
      </c>
      <c r="M217" s="115"/>
      <c r="N217" s="116" t="s">
        <v>236</v>
      </c>
      <c r="O217" s="116" t="s">
        <v>236</v>
      </c>
    </row>
    <row r="218" spans="2:16" x14ac:dyDescent="0.25">
      <c r="B218" s="114" t="s">
        <v>93</v>
      </c>
      <c r="C218" s="115">
        <v>328</v>
      </c>
      <c r="D218" s="116">
        <v>0.12328767123287676</v>
      </c>
      <c r="E218" s="115">
        <v>81</v>
      </c>
      <c r="F218" s="116">
        <f t="shared" si="9"/>
        <v>-0.75304878048780488</v>
      </c>
      <c r="G218" s="115">
        <v>879</v>
      </c>
      <c r="H218" s="116">
        <f t="shared" si="9"/>
        <v>9.8518518518518512</v>
      </c>
      <c r="I218" s="115">
        <v>624</v>
      </c>
      <c r="J218" s="116">
        <f t="shared" si="9"/>
        <v>-0.29010238907849828</v>
      </c>
      <c r="K218" s="115">
        <v>620</v>
      </c>
      <c r="L218" s="116">
        <f t="shared" si="9"/>
        <v>-6.4102564102563875E-3</v>
      </c>
      <c r="M218" s="115"/>
      <c r="N218" s="116" t="s">
        <v>236</v>
      </c>
      <c r="O218" s="116" t="s">
        <v>236</v>
      </c>
    </row>
    <row r="219" spans="2:16" ht="15.75" x14ac:dyDescent="0.25">
      <c r="B219" s="117" t="s">
        <v>30</v>
      </c>
      <c r="C219" s="118">
        <v>3955</v>
      </c>
      <c r="D219" s="119">
        <v>-0.10378427373668708</v>
      </c>
      <c r="E219" s="118">
        <v>1273</v>
      </c>
      <c r="F219" s="119">
        <f t="shared" si="9"/>
        <v>-0.67812895069532231</v>
      </c>
      <c r="G219" s="118">
        <v>4366</v>
      </c>
      <c r="H219" s="119">
        <f t="shared" si="9"/>
        <v>2.4296936370777691</v>
      </c>
      <c r="I219" s="118">
        <v>9965</v>
      </c>
      <c r="J219" s="119">
        <f t="shared" si="9"/>
        <v>1.2824095281722401</v>
      </c>
      <c r="K219" s="118">
        <v>8878</v>
      </c>
      <c r="L219" s="119">
        <f t="shared" si="9"/>
        <v>-0.10908178625188159</v>
      </c>
      <c r="M219" s="118">
        <v>4730</v>
      </c>
      <c r="N219" s="119">
        <v>-0.30400235432607414</v>
      </c>
      <c r="O219" s="119">
        <v>0.58299866131191425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308</v>
      </c>
      <c r="D229" s="116">
        <v>-0.21227621483375958</v>
      </c>
      <c r="E229" s="115">
        <v>313</v>
      </c>
      <c r="F229" s="116">
        <f t="shared" ref="F229:L241" si="10">IFERROR(E229/C229-1,"-")</f>
        <v>1.6233766233766156E-2</v>
      </c>
      <c r="G229" s="115">
        <v>175</v>
      </c>
      <c r="H229" s="116">
        <f t="shared" si="10"/>
        <v>-0.4408945686900958</v>
      </c>
      <c r="I229" s="115">
        <v>418</v>
      </c>
      <c r="J229" s="116">
        <f t="shared" si="10"/>
        <v>1.3885714285714288</v>
      </c>
      <c r="K229" s="115">
        <v>363</v>
      </c>
      <c r="L229" s="116">
        <f t="shared" si="10"/>
        <v>-0.13157894736842102</v>
      </c>
      <c r="M229" s="115">
        <v>373</v>
      </c>
      <c r="N229" s="116">
        <v>2.7548209366391241E-2</v>
      </c>
      <c r="O229" s="116">
        <v>0.21103896103896114</v>
      </c>
    </row>
    <row r="230" spans="2:16" x14ac:dyDescent="0.25">
      <c r="B230" s="114" t="s">
        <v>73</v>
      </c>
      <c r="C230" s="115">
        <v>300</v>
      </c>
      <c r="D230" s="116">
        <v>-0.27360774818401934</v>
      </c>
      <c r="E230" s="115">
        <v>321</v>
      </c>
      <c r="F230" s="116">
        <f t="shared" si="10"/>
        <v>7.0000000000000062E-2</v>
      </c>
      <c r="G230" s="115">
        <v>18</v>
      </c>
      <c r="H230" s="116">
        <f t="shared" si="10"/>
        <v>-0.94392523364485981</v>
      </c>
      <c r="I230" s="115">
        <v>389</v>
      </c>
      <c r="J230" s="116">
        <f t="shared" si="10"/>
        <v>20.611111111111111</v>
      </c>
      <c r="K230" s="115">
        <v>445</v>
      </c>
      <c r="L230" s="116">
        <f t="shared" si="10"/>
        <v>0.14395886889460163</v>
      </c>
      <c r="M230" s="115">
        <v>462</v>
      </c>
      <c r="N230" s="116">
        <v>3.8202247191011285E-2</v>
      </c>
      <c r="O230" s="116">
        <v>0.54</v>
      </c>
    </row>
    <row r="231" spans="2:16" x14ac:dyDescent="0.25">
      <c r="B231" s="114" t="s">
        <v>75</v>
      </c>
      <c r="C231" s="115">
        <v>369</v>
      </c>
      <c r="D231" s="116">
        <v>-2.3809523809523836E-2</v>
      </c>
      <c r="E231" s="115">
        <v>227</v>
      </c>
      <c r="F231" s="116">
        <f t="shared" si="10"/>
        <v>-0.38482384823848237</v>
      </c>
      <c r="G231" s="115">
        <v>20</v>
      </c>
      <c r="H231" s="116">
        <f t="shared" si="10"/>
        <v>-0.91189427312775329</v>
      </c>
      <c r="I231" s="115">
        <v>354</v>
      </c>
      <c r="J231" s="116">
        <f t="shared" si="10"/>
        <v>16.7</v>
      </c>
      <c r="K231" s="115">
        <v>318</v>
      </c>
      <c r="L231" s="116">
        <f t="shared" si="10"/>
        <v>-0.10169491525423724</v>
      </c>
      <c r="M231" s="115">
        <v>592</v>
      </c>
      <c r="N231" s="116">
        <v>0.86163522012578619</v>
      </c>
      <c r="O231" s="116">
        <v>0.60433604336043367</v>
      </c>
    </row>
    <row r="232" spans="2:16" x14ac:dyDescent="0.25">
      <c r="B232" s="114" t="s">
        <v>77</v>
      </c>
      <c r="C232" s="115">
        <v>400</v>
      </c>
      <c r="D232" s="116">
        <v>0.16279069767441867</v>
      </c>
      <c r="E232" s="115">
        <v>0</v>
      </c>
      <c r="F232" s="116">
        <f t="shared" si="10"/>
        <v>-1</v>
      </c>
      <c r="G232" s="115">
        <v>33</v>
      </c>
      <c r="H232" s="116" t="str">
        <f t="shared" si="10"/>
        <v>-</v>
      </c>
      <c r="I232" s="115">
        <v>556</v>
      </c>
      <c r="J232" s="116">
        <f t="shared" si="10"/>
        <v>15.848484848484848</v>
      </c>
      <c r="K232" s="115">
        <v>355</v>
      </c>
      <c r="L232" s="116">
        <f t="shared" si="10"/>
        <v>-0.36151079136690645</v>
      </c>
      <c r="M232" s="115">
        <v>404</v>
      </c>
      <c r="N232" s="116">
        <v>0.13802816901408455</v>
      </c>
      <c r="O232" s="116">
        <v>1.0000000000000009E-2</v>
      </c>
    </row>
    <row r="233" spans="2:16" x14ac:dyDescent="0.25">
      <c r="B233" s="114" t="s">
        <v>79</v>
      </c>
      <c r="C233" s="115">
        <v>233</v>
      </c>
      <c r="D233" s="116">
        <v>-7.5396825396825351E-2</v>
      </c>
      <c r="E233" s="115">
        <v>0</v>
      </c>
      <c r="F233" s="116">
        <f t="shared" si="10"/>
        <v>-1</v>
      </c>
      <c r="G233" s="115">
        <v>120</v>
      </c>
      <c r="H233" s="116" t="str">
        <f t="shared" si="10"/>
        <v>-</v>
      </c>
      <c r="I233" s="115">
        <v>214</v>
      </c>
      <c r="J233" s="116">
        <f t="shared" si="10"/>
        <v>0.78333333333333344</v>
      </c>
      <c r="K233" s="115">
        <v>518</v>
      </c>
      <c r="L233" s="116">
        <f t="shared" si="10"/>
        <v>1.4205607476635516</v>
      </c>
      <c r="M233" s="115">
        <v>597</v>
      </c>
      <c r="N233" s="116">
        <v>0.15250965250965254</v>
      </c>
      <c r="O233" s="116">
        <v>1.5622317596566524</v>
      </c>
    </row>
    <row r="234" spans="2:16" x14ac:dyDescent="0.25">
      <c r="B234" s="114" t="s">
        <v>81</v>
      </c>
      <c r="C234" s="115">
        <v>238</v>
      </c>
      <c r="D234" s="116">
        <v>-0.17073170731707321</v>
      </c>
      <c r="E234" s="115">
        <v>0</v>
      </c>
      <c r="F234" s="116">
        <f t="shared" si="10"/>
        <v>-1</v>
      </c>
      <c r="G234" s="115">
        <v>86</v>
      </c>
      <c r="H234" s="116" t="str">
        <f t="shared" si="10"/>
        <v>-</v>
      </c>
      <c r="I234" s="115">
        <v>248</v>
      </c>
      <c r="J234" s="116">
        <f t="shared" si="10"/>
        <v>1.8837209302325579</v>
      </c>
      <c r="K234" s="115">
        <v>365</v>
      </c>
      <c r="L234" s="116">
        <f t="shared" si="10"/>
        <v>0.47177419354838701</v>
      </c>
      <c r="M234" s="115">
        <v>533</v>
      </c>
      <c r="N234" s="116">
        <v>0.46027397260273983</v>
      </c>
      <c r="O234" s="116">
        <v>1.2394957983193278</v>
      </c>
    </row>
    <row r="235" spans="2:16" x14ac:dyDescent="0.25">
      <c r="B235" s="114" t="s">
        <v>83</v>
      </c>
      <c r="C235" s="115">
        <v>600</v>
      </c>
      <c r="D235" s="116">
        <v>0.63934426229508201</v>
      </c>
      <c r="E235" s="115">
        <v>0</v>
      </c>
      <c r="F235" s="116">
        <f t="shared" si="10"/>
        <v>-1</v>
      </c>
      <c r="G235" s="115">
        <v>202</v>
      </c>
      <c r="H235" s="116" t="str">
        <f t="shared" si="10"/>
        <v>-</v>
      </c>
      <c r="I235" s="115">
        <v>528</v>
      </c>
      <c r="J235" s="116">
        <f t="shared" si="10"/>
        <v>1.613861386138614</v>
      </c>
      <c r="K235" s="115">
        <v>693</v>
      </c>
      <c r="L235" s="116">
        <f t="shared" si="10"/>
        <v>0.3125</v>
      </c>
      <c r="M235" s="115">
        <v>628</v>
      </c>
      <c r="N235" s="116">
        <v>-9.3795093795093765E-2</v>
      </c>
      <c r="O235" s="116">
        <v>4.6666666666666634E-2</v>
      </c>
    </row>
    <row r="236" spans="2:16" x14ac:dyDescent="0.25">
      <c r="B236" s="114" t="s">
        <v>85</v>
      </c>
      <c r="C236" s="115">
        <v>380</v>
      </c>
      <c r="D236" s="116">
        <v>0.30584192439862545</v>
      </c>
      <c r="E236" s="115">
        <v>538</v>
      </c>
      <c r="F236" s="116">
        <f t="shared" si="10"/>
        <v>0.41578947368421049</v>
      </c>
      <c r="G236" s="115">
        <v>605</v>
      </c>
      <c r="H236" s="116">
        <f t="shared" si="10"/>
        <v>0.12453531598513012</v>
      </c>
      <c r="I236" s="115">
        <v>262</v>
      </c>
      <c r="J236" s="116">
        <f t="shared" si="10"/>
        <v>-0.56694214876033056</v>
      </c>
      <c r="K236" s="115">
        <v>497</v>
      </c>
      <c r="L236" s="116">
        <f t="shared" si="10"/>
        <v>0.89694656488549618</v>
      </c>
      <c r="M236" s="115">
        <v>486</v>
      </c>
      <c r="N236" s="116">
        <v>-2.2132796780684139E-2</v>
      </c>
      <c r="O236" s="116">
        <v>0.27894736842105261</v>
      </c>
    </row>
    <row r="237" spans="2:16" x14ac:dyDescent="0.25">
      <c r="B237" s="114" t="s">
        <v>87</v>
      </c>
      <c r="C237" s="115">
        <v>373</v>
      </c>
      <c r="D237" s="116">
        <v>-0.27431906614785995</v>
      </c>
      <c r="E237" s="115">
        <v>168</v>
      </c>
      <c r="F237" s="116">
        <f t="shared" si="10"/>
        <v>-0.54959785522788196</v>
      </c>
      <c r="G237" s="115">
        <v>500</v>
      </c>
      <c r="H237" s="116">
        <f t="shared" si="10"/>
        <v>1.9761904761904763</v>
      </c>
      <c r="I237" s="115">
        <v>331</v>
      </c>
      <c r="J237" s="116">
        <f t="shared" si="10"/>
        <v>-0.33799999999999997</v>
      </c>
      <c r="K237" s="115">
        <v>339</v>
      </c>
      <c r="L237" s="116">
        <f t="shared" si="10"/>
        <v>2.4169184290030232E-2</v>
      </c>
      <c r="M237" s="115">
        <v>217</v>
      </c>
      <c r="N237" s="116">
        <v>-0.35988200589970498</v>
      </c>
      <c r="O237" s="116">
        <v>-0.41823056300268091</v>
      </c>
    </row>
    <row r="238" spans="2:16" x14ac:dyDescent="0.25">
      <c r="B238" s="114" t="s">
        <v>89</v>
      </c>
      <c r="C238" s="115">
        <v>272</v>
      </c>
      <c r="D238" s="116">
        <v>-0.27466666666666661</v>
      </c>
      <c r="E238" s="115">
        <v>84</v>
      </c>
      <c r="F238" s="116">
        <f t="shared" si="10"/>
        <v>-0.69117647058823528</v>
      </c>
      <c r="G238" s="115">
        <v>408</v>
      </c>
      <c r="H238" s="116">
        <f t="shared" si="10"/>
        <v>3.8571428571428568</v>
      </c>
      <c r="I238" s="115">
        <v>379</v>
      </c>
      <c r="J238" s="116">
        <f t="shared" si="10"/>
        <v>-7.1078431372548989E-2</v>
      </c>
      <c r="K238" s="115">
        <v>638</v>
      </c>
      <c r="L238" s="116">
        <f t="shared" si="10"/>
        <v>0.68337730870712399</v>
      </c>
      <c r="M238" s="115"/>
      <c r="N238" s="116" t="s">
        <v>236</v>
      </c>
      <c r="O238" s="116" t="s">
        <v>236</v>
      </c>
    </row>
    <row r="239" spans="2:16" x14ac:dyDescent="0.25">
      <c r="B239" s="114" t="s">
        <v>91</v>
      </c>
      <c r="C239" s="115">
        <v>320</v>
      </c>
      <c r="D239" s="116">
        <v>5.9602649006622599E-2</v>
      </c>
      <c r="E239" s="115">
        <v>72</v>
      </c>
      <c r="F239" s="116">
        <f t="shared" si="10"/>
        <v>-0.77500000000000002</v>
      </c>
      <c r="G239" s="115">
        <v>628</v>
      </c>
      <c r="H239" s="116">
        <f t="shared" si="10"/>
        <v>7.7222222222222214</v>
      </c>
      <c r="I239" s="115">
        <v>412</v>
      </c>
      <c r="J239" s="116">
        <f t="shared" si="10"/>
        <v>-0.3439490445859873</v>
      </c>
      <c r="K239" s="115">
        <v>437</v>
      </c>
      <c r="L239" s="116">
        <f t="shared" si="10"/>
        <v>6.0679611650485521E-2</v>
      </c>
      <c r="M239" s="115"/>
      <c r="N239" s="116" t="s">
        <v>236</v>
      </c>
      <c r="O239" s="116" t="s">
        <v>236</v>
      </c>
    </row>
    <row r="240" spans="2:16" x14ac:dyDescent="0.25">
      <c r="B240" s="114" t="s">
        <v>93</v>
      </c>
      <c r="C240" s="115">
        <v>432</v>
      </c>
      <c r="D240" s="116">
        <v>-6.8965517241379448E-3</v>
      </c>
      <c r="E240" s="115">
        <v>126</v>
      </c>
      <c r="F240" s="116">
        <f t="shared" si="10"/>
        <v>-0.70833333333333326</v>
      </c>
      <c r="G240" s="115">
        <v>549</v>
      </c>
      <c r="H240" s="116">
        <f t="shared" si="10"/>
        <v>3.3571428571428568</v>
      </c>
      <c r="I240" s="115">
        <v>478</v>
      </c>
      <c r="J240" s="116">
        <f t="shared" si="10"/>
        <v>-0.12932604735883424</v>
      </c>
      <c r="K240" s="115">
        <v>522</v>
      </c>
      <c r="L240" s="116">
        <f t="shared" si="10"/>
        <v>9.2050209205020828E-2</v>
      </c>
      <c r="M240" s="115"/>
      <c r="N240" s="116" t="s">
        <v>236</v>
      </c>
      <c r="O240" s="116" t="s">
        <v>236</v>
      </c>
    </row>
    <row r="241" spans="2:16" ht="15.75" x14ac:dyDescent="0.25">
      <c r="B241" s="117" t="s">
        <v>30</v>
      </c>
      <c r="C241" s="118">
        <v>4225</v>
      </c>
      <c r="D241" s="119">
        <v>-2.8288868445262239E-2</v>
      </c>
      <c r="E241" s="118">
        <v>1935</v>
      </c>
      <c r="F241" s="119">
        <f t="shared" si="10"/>
        <v>-0.5420118343195266</v>
      </c>
      <c r="G241" s="118">
        <v>3344</v>
      </c>
      <c r="H241" s="119">
        <f t="shared" si="10"/>
        <v>0.72816537467700249</v>
      </c>
      <c r="I241" s="118">
        <v>4569</v>
      </c>
      <c r="J241" s="119">
        <f t="shared" si="10"/>
        <v>0.36632775119617222</v>
      </c>
      <c r="K241" s="118">
        <v>5490</v>
      </c>
      <c r="L241" s="119">
        <f t="shared" si="10"/>
        <v>0.20157583716349303</v>
      </c>
      <c r="M241" s="118">
        <v>4292</v>
      </c>
      <c r="N241" s="119">
        <v>0.10249165168250696</v>
      </c>
      <c r="O241" s="119">
        <v>0.34083099031552644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246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">
        <v>273</v>
      </c>
      <c r="O250" s="112" t="s">
        <v>274</v>
      </c>
    </row>
    <row r="251" spans="2:16" x14ac:dyDescent="0.25">
      <c r="B251" s="114" t="s">
        <v>71</v>
      </c>
      <c r="C251" s="115">
        <v>421</v>
      </c>
      <c r="D251" s="116">
        <v>-3.4403669724770602E-2</v>
      </c>
      <c r="E251" s="115">
        <v>611</v>
      </c>
      <c r="F251" s="116">
        <f t="shared" ref="F251:L263" si="11">IFERROR(E251/C251-1,"-")</f>
        <v>0.45130641330166266</v>
      </c>
      <c r="G251" s="115">
        <v>18</v>
      </c>
      <c r="H251" s="116">
        <f t="shared" si="11"/>
        <v>-0.97054009819967269</v>
      </c>
      <c r="I251" s="115">
        <v>458</v>
      </c>
      <c r="J251" s="116">
        <f t="shared" si="11"/>
        <v>24.444444444444443</v>
      </c>
      <c r="K251" s="115">
        <v>905</v>
      </c>
      <c r="L251" s="116">
        <f t="shared" si="11"/>
        <v>0.97598253275109181</v>
      </c>
      <c r="M251" s="115">
        <v>616</v>
      </c>
      <c r="N251" s="116">
        <v>-0.31933701657458569</v>
      </c>
      <c r="O251" s="116">
        <v>0.46318289786223277</v>
      </c>
    </row>
    <row r="252" spans="2:16" x14ac:dyDescent="0.25">
      <c r="B252" s="114" t="s">
        <v>73</v>
      </c>
      <c r="C252" s="115">
        <v>462</v>
      </c>
      <c r="D252" s="116">
        <v>0.30508474576271194</v>
      </c>
      <c r="E252" s="115">
        <v>1068</v>
      </c>
      <c r="F252" s="116">
        <f t="shared" si="11"/>
        <v>1.3116883116883118</v>
      </c>
      <c r="G252" s="115">
        <v>3</v>
      </c>
      <c r="H252" s="116">
        <f t="shared" si="11"/>
        <v>-0.9971910112359551</v>
      </c>
      <c r="I252" s="115">
        <v>444</v>
      </c>
      <c r="J252" s="116">
        <f t="shared" si="11"/>
        <v>147</v>
      </c>
      <c r="K252" s="115">
        <v>665</v>
      </c>
      <c r="L252" s="116">
        <f t="shared" si="11"/>
        <v>0.49774774774774766</v>
      </c>
      <c r="M252" s="115">
        <v>638</v>
      </c>
      <c r="N252" s="116">
        <v>-4.0601503759398527E-2</v>
      </c>
      <c r="O252" s="116">
        <v>0.38095238095238093</v>
      </c>
    </row>
    <row r="253" spans="2:16" x14ac:dyDescent="0.25">
      <c r="B253" s="114" t="s">
        <v>75</v>
      </c>
      <c r="C253" s="115">
        <v>462</v>
      </c>
      <c r="D253" s="116">
        <v>0.3125</v>
      </c>
      <c r="E253" s="115">
        <v>282</v>
      </c>
      <c r="F253" s="116">
        <f t="shared" si="11"/>
        <v>-0.38961038961038963</v>
      </c>
      <c r="G253" s="115">
        <v>3</v>
      </c>
      <c r="H253" s="116">
        <f t="shared" si="11"/>
        <v>-0.98936170212765961</v>
      </c>
      <c r="I253" s="115">
        <v>515</v>
      </c>
      <c r="J253" s="116">
        <f t="shared" si="11"/>
        <v>170.66666666666666</v>
      </c>
      <c r="K253" s="115">
        <v>457</v>
      </c>
      <c r="L253" s="116">
        <f t="shared" si="11"/>
        <v>-0.11262135922330097</v>
      </c>
      <c r="M253" s="115">
        <v>499</v>
      </c>
      <c r="N253" s="116">
        <v>9.1903719912472592E-2</v>
      </c>
      <c r="O253" s="116">
        <v>8.0086580086579984E-2</v>
      </c>
    </row>
    <row r="254" spans="2:16" x14ac:dyDescent="0.25">
      <c r="B254" s="114" t="s">
        <v>77</v>
      </c>
      <c r="C254" s="115">
        <v>102</v>
      </c>
      <c r="D254" s="116">
        <v>-0.41040462427745661</v>
      </c>
      <c r="E254" s="115">
        <v>0</v>
      </c>
      <c r="F254" s="116">
        <f t="shared" si="11"/>
        <v>-1</v>
      </c>
      <c r="G254" s="115">
        <v>0</v>
      </c>
      <c r="H254" s="116" t="str">
        <f t="shared" si="11"/>
        <v>-</v>
      </c>
      <c r="I254" s="115">
        <v>328</v>
      </c>
      <c r="J254" s="116" t="str">
        <f t="shared" si="11"/>
        <v>-</v>
      </c>
      <c r="K254" s="115">
        <v>202</v>
      </c>
      <c r="L254" s="116">
        <f t="shared" si="11"/>
        <v>-0.38414634146341464</v>
      </c>
      <c r="M254" s="115">
        <v>203</v>
      </c>
      <c r="N254" s="116">
        <v>4.9504950495049549E-3</v>
      </c>
      <c r="O254" s="116">
        <v>0.99019607843137258</v>
      </c>
    </row>
    <row r="255" spans="2:16" x14ac:dyDescent="0.25">
      <c r="B255" s="114" t="s">
        <v>79</v>
      </c>
      <c r="C255" s="115">
        <v>8</v>
      </c>
      <c r="D255" s="116">
        <v>-0.46666666666666667</v>
      </c>
      <c r="E255" s="115">
        <v>0</v>
      </c>
      <c r="F255" s="116">
        <f t="shared" si="11"/>
        <v>-1</v>
      </c>
      <c r="G255" s="115">
        <v>10</v>
      </c>
      <c r="H255" s="116" t="str">
        <f t="shared" si="11"/>
        <v>-</v>
      </c>
      <c r="I255" s="115">
        <v>22</v>
      </c>
      <c r="J255" s="116">
        <f t="shared" si="11"/>
        <v>1.2000000000000002</v>
      </c>
      <c r="K255" s="115">
        <v>9</v>
      </c>
      <c r="L255" s="116">
        <f t="shared" si="11"/>
        <v>-0.59090909090909083</v>
      </c>
      <c r="M255" s="115">
        <v>22</v>
      </c>
      <c r="N255" s="116">
        <v>1.4444444444444446</v>
      </c>
      <c r="O255" s="116">
        <v>1.75</v>
      </c>
    </row>
    <row r="256" spans="2:16" x14ac:dyDescent="0.25">
      <c r="B256" s="114" t="s">
        <v>81</v>
      </c>
      <c r="C256" s="115">
        <v>13</v>
      </c>
      <c r="D256" s="116">
        <v>8.3333333333333259E-2</v>
      </c>
      <c r="E256" s="115">
        <v>0</v>
      </c>
      <c r="F256" s="116">
        <f t="shared" si="11"/>
        <v>-1</v>
      </c>
      <c r="G256" s="115">
        <v>2</v>
      </c>
      <c r="H256" s="116" t="str">
        <f t="shared" si="11"/>
        <v>-</v>
      </c>
      <c r="I256" s="115">
        <v>23</v>
      </c>
      <c r="J256" s="116">
        <f t="shared" si="11"/>
        <v>10.5</v>
      </c>
      <c r="K256" s="115">
        <v>2</v>
      </c>
      <c r="L256" s="116">
        <f t="shared" si="11"/>
        <v>-0.91304347826086962</v>
      </c>
      <c r="M256" s="115">
        <v>6</v>
      </c>
      <c r="N256" s="116">
        <v>2</v>
      </c>
      <c r="O256" s="116">
        <v>-0.53846153846153844</v>
      </c>
    </row>
    <row r="257" spans="2:16" x14ac:dyDescent="0.25">
      <c r="B257" s="114" t="s">
        <v>83</v>
      </c>
      <c r="C257" s="115">
        <v>39</v>
      </c>
      <c r="D257" s="116">
        <v>-0.48684210526315785</v>
      </c>
      <c r="E257" s="115">
        <v>0</v>
      </c>
      <c r="F257" s="116">
        <f t="shared" si="11"/>
        <v>-1</v>
      </c>
      <c r="G257" s="115">
        <v>28</v>
      </c>
      <c r="H257" s="116" t="str">
        <f t="shared" si="11"/>
        <v>-</v>
      </c>
      <c r="I257" s="115">
        <v>80</v>
      </c>
      <c r="J257" s="116">
        <f t="shared" si="11"/>
        <v>1.8571428571428572</v>
      </c>
      <c r="K257" s="115">
        <v>5</v>
      </c>
      <c r="L257" s="116">
        <f t="shared" si="11"/>
        <v>-0.9375</v>
      </c>
      <c r="M257" s="115">
        <v>17</v>
      </c>
      <c r="N257" s="116">
        <v>2.4</v>
      </c>
      <c r="O257" s="116">
        <v>-0.5641025641025641</v>
      </c>
    </row>
    <row r="258" spans="2:16" x14ac:dyDescent="0.25">
      <c r="B258" s="114" t="s">
        <v>85</v>
      </c>
      <c r="C258" s="115">
        <v>37</v>
      </c>
      <c r="D258" s="116">
        <v>2.7</v>
      </c>
      <c r="E258" s="115">
        <v>0</v>
      </c>
      <c r="F258" s="116">
        <f t="shared" si="11"/>
        <v>-1</v>
      </c>
      <c r="G258" s="115">
        <v>0</v>
      </c>
      <c r="H258" s="116" t="str">
        <f t="shared" si="11"/>
        <v>-</v>
      </c>
      <c r="I258" s="115">
        <v>7</v>
      </c>
      <c r="J258" s="116" t="str">
        <f t="shared" si="11"/>
        <v>-</v>
      </c>
      <c r="K258" s="115">
        <v>15</v>
      </c>
      <c r="L258" s="116">
        <f t="shared" si="11"/>
        <v>1.1428571428571428</v>
      </c>
      <c r="M258" s="115">
        <v>25</v>
      </c>
      <c r="N258" s="116">
        <v>0.66666666666666674</v>
      </c>
      <c r="O258" s="116">
        <v>-0.32432432432432434</v>
      </c>
    </row>
    <row r="259" spans="2:16" x14ac:dyDescent="0.25">
      <c r="B259" s="114" t="s">
        <v>87</v>
      </c>
      <c r="C259" s="115">
        <v>9</v>
      </c>
      <c r="D259" s="116">
        <v>-0.8</v>
      </c>
      <c r="E259" s="115">
        <v>2</v>
      </c>
      <c r="F259" s="116">
        <f t="shared" si="11"/>
        <v>-0.77777777777777779</v>
      </c>
      <c r="G259" s="115">
        <v>3</v>
      </c>
      <c r="H259" s="116">
        <f t="shared" si="11"/>
        <v>0.5</v>
      </c>
      <c r="I259" s="115">
        <v>21</v>
      </c>
      <c r="J259" s="116">
        <f t="shared" si="11"/>
        <v>6</v>
      </c>
      <c r="K259" s="115">
        <v>12</v>
      </c>
      <c r="L259" s="116">
        <f t="shared" si="11"/>
        <v>-0.4285714285714286</v>
      </c>
      <c r="M259" s="115">
        <v>10</v>
      </c>
      <c r="N259" s="116">
        <v>-0.16666666666666663</v>
      </c>
      <c r="O259" s="116">
        <v>0.11111111111111116</v>
      </c>
    </row>
    <row r="260" spans="2:16" x14ac:dyDescent="0.25">
      <c r="B260" s="114" t="s">
        <v>89</v>
      </c>
      <c r="C260" s="115">
        <v>253</v>
      </c>
      <c r="D260" s="116">
        <v>2.7761194029850746</v>
      </c>
      <c r="E260" s="115">
        <v>2</v>
      </c>
      <c r="F260" s="116">
        <f t="shared" si="11"/>
        <v>-0.9920948616600791</v>
      </c>
      <c r="G260" s="115">
        <v>285</v>
      </c>
      <c r="H260" s="116">
        <f t="shared" si="11"/>
        <v>141.5</v>
      </c>
      <c r="I260" s="115">
        <v>86</v>
      </c>
      <c r="J260" s="116">
        <f t="shared" si="11"/>
        <v>-0.69824561403508767</v>
      </c>
      <c r="K260" s="115">
        <v>77</v>
      </c>
      <c r="L260" s="116">
        <f t="shared" si="11"/>
        <v>-0.10465116279069764</v>
      </c>
      <c r="M260" s="115"/>
      <c r="N260" s="116" t="s">
        <v>236</v>
      </c>
      <c r="O260" s="116" t="s">
        <v>236</v>
      </c>
    </row>
    <row r="261" spans="2:16" x14ac:dyDescent="0.25">
      <c r="B261" s="114" t="s">
        <v>91</v>
      </c>
      <c r="C261" s="115">
        <v>303</v>
      </c>
      <c r="D261" s="116">
        <v>1.6778523489932917E-2</v>
      </c>
      <c r="E261" s="115">
        <v>3</v>
      </c>
      <c r="F261" s="116">
        <f t="shared" si="11"/>
        <v>-0.99009900990099009</v>
      </c>
      <c r="G261" s="115">
        <v>577</v>
      </c>
      <c r="H261" s="116">
        <f t="shared" si="11"/>
        <v>191.33333333333334</v>
      </c>
      <c r="I261" s="115">
        <v>784</v>
      </c>
      <c r="J261" s="116">
        <f t="shared" si="11"/>
        <v>0.35875216637781637</v>
      </c>
      <c r="K261" s="115">
        <v>782</v>
      </c>
      <c r="L261" s="116">
        <f t="shared" si="11"/>
        <v>-2.5510204081632404E-3</v>
      </c>
      <c r="M261" s="115"/>
      <c r="N261" s="116" t="s">
        <v>236</v>
      </c>
      <c r="O261" s="116" t="s">
        <v>236</v>
      </c>
    </row>
    <row r="262" spans="2:16" x14ac:dyDescent="0.25">
      <c r="B262" s="114" t="s">
        <v>93</v>
      </c>
      <c r="C262" s="115">
        <v>319</v>
      </c>
      <c r="D262" s="116">
        <v>0.23643410852713176</v>
      </c>
      <c r="E262" s="115">
        <v>6</v>
      </c>
      <c r="F262" s="116">
        <f t="shared" si="11"/>
        <v>-0.98119122257053293</v>
      </c>
      <c r="G262" s="115">
        <v>493</v>
      </c>
      <c r="H262" s="116">
        <f t="shared" si="11"/>
        <v>81.166666666666671</v>
      </c>
      <c r="I262" s="115">
        <v>556</v>
      </c>
      <c r="J262" s="116">
        <f t="shared" si="11"/>
        <v>0.12778904665314395</v>
      </c>
      <c r="K262" s="115">
        <v>560</v>
      </c>
      <c r="L262" s="116">
        <f t="shared" si="11"/>
        <v>7.194244604316502E-3</v>
      </c>
      <c r="M262" s="115"/>
      <c r="N262" s="116" t="s">
        <v>236</v>
      </c>
      <c r="O262" s="116" t="s">
        <v>236</v>
      </c>
    </row>
    <row r="263" spans="2:16" ht="15.75" x14ac:dyDescent="0.25">
      <c r="B263" s="117" t="s">
        <v>30</v>
      </c>
      <c r="C263" s="118">
        <v>2428</v>
      </c>
      <c r="D263" s="119">
        <v>0.15839694656488557</v>
      </c>
      <c r="E263" s="118">
        <v>1979</v>
      </c>
      <c r="F263" s="119">
        <f t="shared" si="11"/>
        <v>-0.18492586490939045</v>
      </c>
      <c r="G263" s="118">
        <v>1422</v>
      </c>
      <c r="H263" s="119">
        <f t="shared" si="11"/>
        <v>-0.28145528044466905</v>
      </c>
      <c r="I263" s="118">
        <v>3324</v>
      </c>
      <c r="J263" s="119">
        <f t="shared" si="11"/>
        <v>1.3375527426160336</v>
      </c>
      <c r="K263" s="118">
        <v>3691</v>
      </c>
      <c r="L263" s="119">
        <f t="shared" si="11"/>
        <v>0.11040914560770165</v>
      </c>
      <c r="M263" s="118">
        <v>2036</v>
      </c>
      <c r="N263" s="119">
        <v>-0.10387323943661975</v>
      </c>
      <c r="O263" s="119">
        <v>0.31101094655505479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247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">
        <v>273</v>
      </c>
      <c r="O272" s="112" t="s">
        <v>274</v>
      </c>
    </row>
    <row r="273" spans="2:15" x14ac:dyDescent="0.25">
      <c r="B273" s="114" t="s">
        <v>71</v>
      </c>
      <c r="C273" s="115">
        <v>1552</v>
      </c>
      <c r="D273" s="116">
        <v>-0.28413284132841332</v>
      </c>
      <c r="E273" s="115">
        <v>1321</v>
      </c>
      <c r="F273" s="116">
        <f t="shared" ref="F273:L285" si="12">IFERROR(E273/C273-1,"-")</f>
        <v>-0.14884020618556704</v>
      </c>
      <c r="G273" s="115">
        <v>8</v>
      </c>
      <c r="H273" s="116">
        <f t="shared" si="12"/>
        <v>-0.99394398183194554</v>
      </c>
      <c r="I273" s="115">
        <v>232</v>
      </c>
      <c r="J273" s="116">
        <f t="shared" si="12"/>
        <v>28</v>
      </c>
      <c r="K273" s="115">
        <v>528</v>
      </c>
      <c r="L273" s="116">
        <f t="shared" si="12"/>
        <v>1.2758620689655173</v>
      </c>
      <c r="M273" s="115">
        <v>491</v>
      </c>
      <c r="N273" s="116">
        <v>-7.0075757575757569E-2</v>
      </c>
      <c r="O273" s="116">
        <v>-0.68363402061855671</v>
      </c>
    </row>
    <row r="274" spans="2:15" x14ac:dyDescent="0.25">
      <c r="B274" s="114" t="s">
        <v>73</v>
      </c>
      <c r="C274" s="115">
        <v>1118</v>
      </c>
      <c r="D274" s="116">
        <v>-0.43931795386158479</v>
      </c>
      <c r="E274" s="115">
        <v>2158</v>
      </c>
      <c r="F274" s="116">
        <f t="shared" si="12"/>
        <v>0.93023255813953498</v>
      </c>
      <c r="G274" s="115">
        <v>11</v>
      </c>
      <c r="H274" s="116">
        <f t="shared" si="12"/>
        <v>-0.99490268767377199</v>
      </c>
      <c r="I274" s="115">
        <v>194</v>
      </c>
      <c r="J274" s="116">
        <f t="shared" si="12"/>
        <v>16.636363636363637</v>
      </c>
      <c r="K274" s="115">
        <v>457</v>
      </c>
      <c r="L274" s="116">
        <f t="shared" si="12"/>
        <v>1.3556701030927836</v>
      </c>
      <c r="M274" s="115">
        <v>407</v>
      </c>
      <c r="N274" s="116">
        <v>-0.10940919037199126</v>
      </c>
      <c r="O274" s="116">
        <v>-0.63595706618962433</v>
      </c>
    </row>
    <row r="275" spans="2:15" x14ac:dyDescent="0.25">
      <c r="B275" s="114" t="s">
        <v>75</v>
      </c>
      <c r="C275" s="115">
        <v>1025</v>
      </c>
      <c r="D275" s="116">
        <v>-0.36923076923076925</v>
      </c>
      <c r="E275" s="115">
        <v>454</v>
      </c>
      <c r="F275" s="116">
        <f t="shared" si="12"/>
        <v>-0.55707317073170737</v>
      </c>
      <c r="G275" s="115">
        <v>15</v>
      </c>
      <c r="H275" s="116">
        <f t="shared" si="12"/>
        <v>-0.96696035242290745</v>
      </c>
      <c r="I275" s="115">
        <v>261</v>
      </c>
      <c r="J275" s="116">
        <f t="shared" si="12"/>
        <v>16.399999999999999</v>
      </c>
      <c r="K275" s="115">
        <v>280</v>
      </c>
      <c r="L275" s="116">
        <f t="shared" si="12"/>
        <v>7.2796934865900331E-2</v>
      </c>
      <c r="M275" s="115">
        <v>446</v>
      </c>
      <c r="N275" s="116">
        <v>0.59285714285714275</v>
      </c>
      <c r="O275" s="116">
        <v>-0.56487804878048786</v>
      </c>
    </row>
    <row r="276" spans="2:15" x14ac:dyDescent="0.25">
      <c r="B276" s="114" t="s">
        <v>77</v>
      </c>
      <c r="C276" s="115">
        <v>393</v>
      </c>
      <c r="D276" s="116">
        <v>-0.62464183381088823</v>
      </c>
      <c r="E276" s="115">
        <v>0</v>
      </c>
      <c r="F276" s="116">
        <f t="shared" si="12"/>
        <v>-1</v>
      </c>
      <c r="G276" s="115">
        <v>0</v>
      </c>
      <c r="H276" s="116" t="str">
        <f t="shared" si="12"/>
        <v>-</v>
      </c>
      <c r="I276" s="115">
        <v>187</v>
      </c>
      <c r="J276" s="116" t="str">
        <f t="shared" si="12"/>
        <v>-</v>
      </c>
      <c r="K276" s="115">
        <v>281</v>
      </c>
      <c r="L276" s="116">
        <f t="shared" si="12"/>
        <v>0.50267379679144386</v>
      </c>
      <c r="M276" s="115">
        <v>96</v>
      </c>
      <c r="N276" s="116">
        <v>-0.65836298932384341</v>
      </c>
      <c r="O276" s="116">
        <v>-0.75572519083969469</v>
      </c>
    </row>
    <row r="277" spans="2:15" x14ac:dyDescent="0.25">
      <c r="B277" s="114" t="s">
        <v>79</v>
      </c>
      <c r="C277" s="115">
        <v>10</v>
      </c>
      <c r="D277" s="116">
        <v>-9.0909090909090939E-2</v>
      </c>
      <c r="E277" s="115">
        <v>0</v>
      </c>
      <c r="F277" s="116">
        <f t="shared" si="12"/>
        <v>-1</v>
      </c>
      <c r="G277" s="115">
        <v>3</v>
      </c>
      <c r="H277" s="116" t="str">
        <f t="shared" si="12"/>
        <v>-</v>
      </c>
      <c r="I277" s="115">
        <v>2</v>
      </c>
      <c r="J277" s="116">
        <f t="shared" si="12"/>
        <v>-0.33333333333333337</v>
      </c>
      <c r="K277" s="115">
        <v>28</v>
      </c>
      <c r="L277" s="116">
        <f t="shared" si="12"/>
        <v>13</v>
      </c>
      <c r="M277" s="115">
        <v>14</v>
      </c>
      <c r="N277" s="116">
        <v>-0.5</v>
      </c>
      <c r="O277" s="116">
        <v>0.39999999999999991</v>
      </c>
    </row>
    <row r="278" spans="2:15" x14ac:dyDescent="0.25">
      <c r="B278" s="114" t="s">
        <v>81</v>
      </c>
      <c r="C278" s="115">
        <v>22</v>
      </c>
      <c r="D278" s="116">
        <v>-8.333333333333337E-2</v>
      </c>
      <c r="E278" s="115">
        <v>0</v>
      </c>
      <c r="F278" s="116">
        <f t="shared" si="12"/>
        <v>-1</v>
      </c>
      <c r="G278" s="115">
        <v>4</v>
      </c>
      <c r="H278" s="116" t="str">
        <f t="shared" si="12"/>
        <v>-</v>
      </c>
      <c r="I278" s="115">
        <v>12</v>
      </c>
      <c r="J278" s="116">
        <f t="shared" si="12"/>
        <v>2</v>
      </c>
      <c r="K278" s="115">
        <v>11</v>
      </c>
      <c r="L278" s="116">
        <f t="shared" si="12"/>
        <v>-8.333333333333337E-2</v>
      </c>
      <c r="M278" s="115">
        <v>5</v>
      </c>
      <c r="N278" s="116">
        <v>-0.54545454545454541</v>
      </c>
      <c r="O278" s="116">
        <v>-0.77272727272727271</v>
      </c>
    </row>
    <row r="279" spans="2:15" x14ac:dyDescent="0.25">
      <c r="B279" s="114" t="s">
        <v>83</v>
      </c>
      <c r="C279" s="115">
        <v>102</v>
      </c>
      <c r="D279" s="116">
        <v>4.3684210526315788</v>
      </c>
      <c r="E279" s="115">
        <v>0</v>
      </c>
      <c r="F279" s="116">
        <f t="shared" si="12"/>
        <v>-1</v>
      </c>
      <c r="G279" s="115">
        <v>12</v>
      </c>
      <c r="H279" s="116" t="str">
        <f t="shared" si="12"/>
        <v>-</v>
      </c>
      <c r="I279" s="115">
        <v>29</v>
      </c>
      <c r="J279" s="116">
        <f t="shared" si="12"/>
        <v>1.4166666666666665</v>
      </c>
      <c r="K279" s="115">
        <v>13</v>
      </c>
      <c r="L279" s="116">
        <f t="shared" si="12"/>
        <v>-0.55172413793103448</v>
      </c>
      <c r="M279" s="115">
        <v>25</v>
      </c>
      <c r="N279" s="116">
        <v>0.92307692307692313</v>
      </c>
      <c r="O279" s="116">
        <v>-0.75490196078431371</v>
      </c>
    </row>
    <row r="280" spans="2:15" x14ac:dyDescent="0.25">
      <c r="B280" s="114" t="s">
        <v>85</v>
      </c>
      <c r="C280" s="115">
        <v>13</v>
      </c>
      <c r="D280" s="116">
        <v>1.6</v>
      </c>
      <c r="E280" s="115">
        <v>3</v>
      </c>
      <c r="F280" s="116">
        <f t="shared" si="12"/>
        <v>-0.76923076923076916</v>
      </c>
      <c r="G280" s="115">
        <v>0</v>
      </c>
      <c r="H280" s="116">
        <f t="shared" si="12"/>
        <v>-1</v>
      </c>
      <c r="I280" s="115">
        <v>9</v>
      </c>
      <c r="J280" s="116" t="str">
        <f t="shared" si="12"/>
        <v>-</v>
      </c>
      <c r="K280" s="115">
        <v>32</v>
      </c>
      <c r="L280" s="116">
        <f t="shared" si="12"/>
        <v>2.5555555555555554</v>
      </c>
      <c r="M280" s="115">
        <v>3</v>
      </c>
      <c r="N280" s="116">
        <v>-0.90625</v>
      </c>
      <c r="O280" s="116">
        <v>-0.76923076923076916</v>
      </c>
    </row>
    <row r="281" spans="2:15" x14ac:dyDescent="0.25">
      <c r="B281" s="114" t="s">
        <v>87</v>
      </c>
      <c r="C281" s="115">
        <v>26</v>
      </c>
      <c r="D281" s="116">
        <v>1.6</v>
      </c>
      <c r="E281" s="115">
        <v>0</v>
      </c>
      <c r="F281" s="116">
        <f t="shared" si="12"/>
        <v>-1</v>
      </c>
      <c r="G281" s="115">
        <v>0</v>
      </c>
      <c r="H281" s="116" t="str">
        <f t="shared" si="12"/>
        <v>-</v>
      </c>
      <c r="I281" s="115">
        <v>0</v>
      </c>
      <c r="J281" s="116" t="str">
        <f t="shared" si="12"/>
        <v>-</v>
      </c>
      <c r="K281" s="115">
        <v>11</v>
      </c>
      <c r="L281" s="116" t="str">
        <f t="shared" si="12"/>
        <v>-</v>
      </c>
      <c r="M281" s="115">
        <v>12</v>
      </c>
      <c r="N281" s="116">
        <v>9.0909090909090828E-2</v>
      </c>
      <c r="O281" s="116">
        <v>-0.53846153846153844</v>
      </c>
    </row>
    <row r="282" spans="2:15" x14ac:dyDescent="0.25">
      <c r="B282" s="114" t="s">
        <v>89</v>
      </c>
      <c r="C282" s="115">
        <v>291</v>
      </c>
      <c r="D282" s="116">
        <v>-0.47186932849364793</v>
      </c>
      <c r="E282" s="115">
        <v>57</v>
      </c>
      <c r="F282" s="116">
        <f t="shared" si="12"/>
        <v>-0.80412371134020622</v>
      </c>
      <c r="G282" s="115">
        <v>142</v>
      </c>
      <c r="H282" s="116">
        <f t="shared" si="12"/>
        <v>1.4912280701754388</v>
      </c>
      <c r="I282" s="115">
        <v>151</v>
      </c>
      <c r="J282" s="116">
        <f t="shared" si="12"/>
        <v>6.3380281690140761E-2</v>
      </c>
      <c r="K282" s="115">
        <v>132</v>
      </c>
      <c r="L282" s="116">
        <f t="shared" si="12"/>
        <v>-0.1258278145695364</v>
      </c>
      <c r="M282" s="115"/>
      <c r="N282" s="116" t="s">
        <v>236</v>
      </c>
      <c r="O282" s="116" t="s">
        <v>236</v>
      </c>
    </row>
    <row r="283" spans="2:15" x14ac:dyDescent="0.25">
      <c r="B283" s="114" t="s">
        <v>91</v>
      </c>
      <c r="C283" s="115">
        <v>767</v>
      </c>
      <c r="D283" s="116">
        <v>-0.36242726517040735</v>
      </c>
      <c r="E283" s="115">
        <v>35</v>
      </c>
      <c r="F283" s="116">
        <f t="shared" si="12"/>
        <v>-0.95436766623207303</v>
      </c>
      <c r="G283" s="115">
        <v>377</v>
      </c>
      <c r="H283" s="116">
        <f t="shared" si="12"/>
        <v>9.7714285714285722</v>
      </c>
      <c r="I283" s="115">
        <v>417</v>
      </c>
      <c r="J283" s="116">
        <f t="shared" si="12"/>
        <v>0.10610079575596809</v>
      </c>
      <c r="K283" s="115">
        <v>543</v>
      </c>
      <c r="L283" s="116">
        <f t="shared" si="12"/>
        <v>0.30215827338129486</v>
      </c>
      <c r="M283" s="115"/>
      <c r="N283" s="116" t="s">
        <v>236</v>
      </c>
      <c r="O283" s="116" t="s">
        <v>236</v>
      </c>
    </row>
    <row r="284" spans="2:15" x14ac:dyDescent="0.25">
      <c r="B284" s="114" t="s">
        <v>93</v>
      </c>
      <c r="C284" s="115">
        <v>902</v>
      </c>
      <c r="D284" s="116">
        <v>-0.48101265822784811</v>
      </c>
      <c r="E284" s="115">
        <v>12</v>
      </c>
      <c r="F284" s="116">
        <f t="shared" si="12"/>
        <v>-0.98669623059866962</v>
      </c>
      <c r="G284" s="115">
        <v>375</v>
      </c>
      <c r="H284" s="116">
        <f t="shared" si="12"/>
        <v>30.25</v>
      </c>
      <c r="I284" s="115">
        <v>585</v>
      </c>
      <c r="J284" s="116">
        <f t="shared" si="12"/>
        <v>0.56000000000000005</v>
      </c>
      <c r="K284" s="115">
        <v>569</v>
      </c>
      <c r="L284" s="116">
        <f t="shared" si="12"/>
        <v>-2.7350427350427364E-2</v>
      </c>
      <c r="M284" s="115"/>
      <c r="N284" s="116" t="s">
        <v>236</v>
      </c>
      <c r="O284" s="116" t="s">
        <v>236</v>
      </c>
    </row>
    <row r="285" spans="2:15" ht="15.75" x14ac:dyDescent="0.25">
      <c r="B285" s="117" t="s">
        <v>30</v>
      </c>
      <c r="C285" s="118">
        <v>6221</v>
      </c>
      <c r="D285" s="119">
        <v>-0.40153920153920153</v>
      </c>
      <c r="E285" s="118">
        <v>4050</v>
      </c>
      <c r="F285" s="119">
        <f t="shared" si="12"/>
        <v>-0.34897926378395761</v>
      </c>
      <c r="G285" s="118">
        <v>947</v>
      </c>
      <c r="H285" s="119">
        <f t="shared" si="12"/>
        <v>-0.76617283950617288</v>
      </c>
      <c r="I285" s="118">
        <v>2079</v>
      </c>
      <c r="J285" s="119">
        <f t="shared" si="12"/>
        <v>1.1953537486800423</v>
      </c>
      <c r="K285" s="118">
        <v>2885</v>
      </c>
      <c r="L285" s="119">
        <f t="shared" si="12"/>
        <v>0.38768638768638763</v>
      </c>
      <c r="M285" s="118">
        <v>1499</v>
      </c>
      <c r="N285" s="119">
        <v>-8.6532602071907383E-2</v>
      </c>
      <c r="O285" s="119">
        <v>-0.64820464679652656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CBEE5-53D8-4F6E-B6AA-A91C6DA4773F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21477</v>
      </c>
      <c r="D9" s="115">
        <v>20994</v>
      </c>
      <c r="E9" s="116">
        <f t="shared" ref="E9:E21" si="0">D9/C9-1</f>
        <v>-2.2489174465707529E-2</v>
      </c>
      <c r="F9" s="115">
        <v>19740</v>
      </c>
      <c r="G9" s="116">
        <f>F9/D9-1</f>
        <v>-5.9731351814804268E-2</v>
      </c>
      <c r="H9" s="115">
        <v>21031</v>
      </c>
      <c r="I9" s="116">
        <f>H9/F9-1</f>
        <v>6.5400202634245286E-2</v>
      </c>
      <c r="J9" s="115">
        <v>6223</v>
      </c>
      <c r="K9" s="116">
        <v>-0.70410346631163523</v>
      </c>
      <c r="L9" s="115">
        <v>15598</v>
      </c>
      <c r="M9" s="116">
        <f t="shared" ref="M9:M21" si="1">IFERROR(L9/J9-1,"-")</f>
        <v>1.5065081150570463</v>
      </c>
      <c r="N9" s="115">
        <v>22490</v>
      </c>
      <c r="O9" s="116">
        <f>IFERROR(N9/L9-1,"-")</f>
        <v>0.44185151942556744</v>
      </c>
      <c r="P9" s="98">
        <f>N9/F9-1</f>
        <v>0.1393110435663627</v>
      </c>
      <c r="Q9" s="115">
        <v>22650</v>
      </c>
      <c r="R9" s="116">
        <f>IFERROR(Q9/N9-1,"-")</f>
        <v>7.1142730102267127E-3</v>
      </c>
      <c r="S9" s="116">
        <f>IFERROR(Q9/F9-1,"-")</f>
        <v>0.14741641337386024</v>
      </c>
    </row>
    <row r="10" spans="1:20" x14ac:dyDescent="0.25">
      <c r="A10" s="1" t="s">
        <v>72</v>
      </c>
      <c r="B10" s="114" t="s">
        <v>73</v>
      </c>
      <c r="C10" s="115">
        <v>20999</v>
      </c>
      <c r="D10" s="115">
        <v>21076</v>
      </c>
      <c r="E10" s="116">
        <f t="shared" si="0"/>
        <v>3.6668412781561965E-3</v>
      </c>
      <c r="F10" s="115">
        <v>19223</v>
      </c>
      <c r="G10" s="116">
        <f t="shared" ref="G10:I21" si="2">F10/D10-1</f>
        <v>-8.7919908901119781E-2</v>
      </c>
      <c r="H10" s="115">
        <v>22403</v>
      </c>
      <c r="I10" s="116">
        <f t="shared" si="2"/>
        <v>0.16542683244030587</v>
      </c>
      <c r="J10" s="115">
        <v>5135</v>
      </c>
      <c r="K10" s="116">
        <v>-0.7707896263893228</v>
      </c>
      <c r="L10" s="115">
        <v>21666</v>
      </c>
      <c r="M10" s="116">
        <f t="shared" si="1"/>
        <v>3.2192794547224928</v>
      </c>
      <c r="N10" s="115">
        <v>23086</v>
      </c>
      <c r="O10" s="116">
        <f t="shared" ref="O10:O21" si="3">IFERROR(N10/L10-1,"-")</f>
        <v>6.5540478168559124E-2</v>
      </c>
      <c r="P10" s="98">
        <f t="shared" ref="P10:P21" si="4">N10/F10-1</f>
        <v>0.2009571867034281</v>
      </c>
      <c r="Q10" s="115">
        <v>23921</v>
      </c>
      <c r="R10" s="116">
        <f t="shared" ref="R10:R19" si="5">IFERROR(Q10/N10-1,"-")</f>
        <v>3.6169106817985019E-2</v>
      </c>
      <c r="S10" s="116">
        <f t="shared" ref="S10:S20" si="6">IFERROR(Q10/F10-1,"-")</f>
        <v>0.24439473547313106</v>
      </c>
    </row>
    <row r="11" spans="1:20" x14ac:dyDescent="0.25">
      <c r="A11" s="1" t="s">
        <v>74</v>
      </c>
      <c r="B11" s="114" t="s">
        <v>75</v>
      </c>
      <c r="C11" s="115">
        <v>22124</v>
      </c>
      <c r="D11" s="115">
        <v>24045</v>
      </c>
      <c r="E11" s="116">
        <f t="shared" si="0"/>
        <v>8.6828783221840622E-2</v>
      </c>
      <c r="F11" s="115">
        <v>21973</v>
      </c>
      <c r="G11" s="116">
        <f t="shared" si="2"/>
        <v>-8.6171761280931625E-2</v>
      </c>
      <c r="H11" s="115">
        <v>8865</v>
      </c>
      <c r="I11" s="116">
        <f t="shared" si="2"/>
        <v>-0.59655031174623407</v>
      </c>
      <c r="J11" s="115">
        <v>5413</v>
      </c>
      <c r="K11" s="116">
        <v>-0.38939650310208684</v>
      </c>
      <c r="L11" s="115">
        <v>22231</v>
      </c>
      <c r="M11" s="116">
        <f t="shared" si="1"/>
        <v>3.1069647145760211</v>
      </c>
      <c r="N11" s="115">
        <v>21689</v>
      </c>
      <c r="O11" s="116">
        <f t="shared" si="3"/>
        <v>-2.4380369753947195E-2</v>
      </c>
      <c r="P11" s="98">
        <f t="shared" si="4"/>
        <v>-1.2924953351840851E-2</v>
      </c>
      <c r="Q11" s="115">
        <v>27356</v>
      </c>
      <c r="R11" s="116">
        <f t="shared" si="5"/>
        <v>0.26128452210798092</v>
      </c>
      <c r="S11" s="116">
        <f t="shared" si="6"/>
        <v>0.24498247849633636</v>
      </c>
    </row>
    <row r="12" spans="1:20" x14ac:dyDescent="0.25">
      <c r="A12" s="1" t="s">
        <v>76</v>
      </c>
      <c r="B12" s="114" t="s">
        <v>77</v>
      </c>
      <c r="C12" s="115">
        <v>24678</v>
      </c>
      <c r="D12" s="115">
        <v>19710</v>
      </c>
      <c r="E12" s="116">
        <f t="shared" si="0"/>
        <v>-0.20131291028446385</v>
      </c>
      <c r="F12" s="115">
        <v>20119</v>
      </c>
      <c r="G12" s="116">
        <f t="shared" si="2"/>
        <v>2.0750887874175561E-2</v>
      </c>
      <c r="H12" s="115">
        <v>0</v>
      </c>
      <c r="I12" s="116">
        <f t="shared" si="2"/>
        <v>-1</v>
      </c>
      <c r="J12" s="115">
        <v>6463</v>
      </c>
      <c r="K12" s="116" t="s">
        <v>236</v>
      </c>
      <c r="L12" s="115">
        <v>23894</v>
      </c>
      <c r="M12" s="116">
        <f t="shared" si="1"/>
        <v>2.6970447160761255</v>
      </c>
      <c r="N12" s="115">
        <v>23484</v>
      </c>
      <c r="O12" s="116">
        <f t="shared" si="3"/>
        <v>-1.715911944421189E-2</v>
      </c>
      <c r="P12" s="116">
        <f>N12/F12-1</f>
        <v>0.16725483373925143</v>
      </c>
      <c r="Q12" s="115">
        <v>22205</v>
      </c>
      <c r="R12" s="116">
        <f t="shared" si="5"/>
        <v>-5.4462612842786529E-2</v>
      </c>
      <c r="S12" s="116">
        <f t="shared" si="6"/>
        <v>0.10368308564043938</v>
      </c>
    </row>
    <row r="13" spans="1:20" x14ac:dyDescent="0.25">
      <c r="A13" s="1" t="s">
        <v>78</v>
      </c>
      <c r="B13" s="114" t="s">
        <v>79</v>
      </c>
      <c r="C13" s="115">
        <v>20943</v>
      </c>
      <c r="D13" s="115">
        <v>22493</v>
      </c>
      <c r="E13" s="116">
        <f t="shared" si="0"/>
        <v>7.4010409205939931E-2</v>
      </c>
      <c r="F13" s="115">
        <v>14799</v>
      </c>
      <c r="G13" s="116">
        <f t="shared" si="2"/>
        <v>-0.34206197483661582</v>
      </c>
      <c r="H13" s="115">
        <v>0</v>
      </c>
      <c r="I13" s="116">
        <f t="shared" si="2"/>
        <v>-1</v>
      </c>
      <c r="J13" s="115">
        <v>6823</v>
      </c>
      <c r="K13" s="116" t="s">
        <v>236</v>
      </c>
      <c r="L13" s="115">
        <v>20251</v>
      </c>
      <c r="M13" s="116">
        <f t="shared" si="1"/>
        <v>1.9680492452000586</v>
      </c>
      <c r="N13" s="115">
        <v>21547</v>
      </c>
      <c r="O13" s="116">
        <f t="shared" si="3"/>
        <v>6.3996839662238791E-2</v>
      </c>
      <c r="P13" s="116">
        <f t="shared" si="4"/>
        <v>0.45597675518616132</v>
      </c>
      <c r="Q13" s="115">
        <v>23449</v>
      </c>
      <c r="R13" s="116">
        <f t="shared" si="5"/>
        <v>8.8272149255116616E-2</v>
      </c>
      <c r="S13" s="116">
        <f t="shared" si="6"/>
        <v>0.58449895263193463</v>
      </c>
    </row>
    <row r="14" spans="1:20" x14ac:dyDescent="0.25">
      <c r="A14" s="1" t="s">
        <v>80</v>
      </c>
      <c r="B14" s="114" t="s">
        <v>81</v>
      </c>
      <c r="C14" s="115">
        <v>19159</v>
      </c>
      <c r="D14" s="115">
        <v>24346</v>
      </c>
      <c r="E14" s="116">
        <f t="shared" si="0"/>
        <v>0.27073438070880518</v>
      </c>
      <c r="F14" s="115">
        <v>19316</v>
      </c>
      <c r="G14" s="116">
        <f t="shared" si="2"/>
        <v>-0.20660478107286617</v>
      </c>
      <c r="H14" s="115">
        <v>0</v>
      </c>
      <c r="I14" s="116">
        <f t="shared" si="2"/>
        <v>-1</v>
      </c>
      <c r="J14" s="115">
        <v>3802</v>
      </c>
      <c r="K14" s="116" t="s">
        <v>236</v>
      </c>
      <c r="L14" s="115">
        <v>18886</v>
      </c>
      <c r="M14" s="116">
        <f t="shared" si="1"/>
        <v>3.9673855865334033</v>
      </c>
      <c r="N14" s="115">
        <v>21065</v>
      </c>
      <c r="O14" s="116">
        <f t="shared" si="3"/>
        <v>0.11537646934237</v>
      </c>
      <c r="P14" s="116">
        <f t="shared" si="4"/>
        <v>9.0546697038724311E-2</v>
      </c>
      <c r="Q14" s="115">
        <v>22841</v>
      </c>
      <c r="R14" s="116">
        <f t="shared" si="5"/>
        <v>8.4310467600284822E-2</v>
      </c>
      <c r="S14" s="116">
        <f t="shared" si="6"/>
        <v>0.18249119900600541</v>
      </c>
    </row>
    <row r="15" spans="1:20" x14ac:dyDescent="0.25">
      <c r="A15" s="1" t="s">
        <v>82</v>
      </c>
      <c r="B15" s="114" t="s">
        <v>83</v>
      </c>
      <c r="C15" s="115">
        <v>24169</v>
      </c>
      <c r="D15" s="115">
        <v>24909</v>
      </c>
      <c r="E15" s="116">
        <f t="shared" si="0"/>
        <v>3.0617733460217567E-2</v>
      </c>
      <c r="F15" s="115">
        <v>24858</v>
      </c>
      <c r="G15" s="116">
        <f t="shared" si="2"/>
        <v>-2.0474527279296106E-3</v>
      </c>
      <c r="H15" s="115">
        <v>0</v>
      </c>
      <c r="I15" s="116">
        <f t="shared" si="2"/>
        <v>-1</v>
      </c>
      <c r="J15" s="115">
        <v>10219</v>
      </c>
      <c r="K15" s="116" t="s">
        <v>236</v>
      </c>
      <c r="L15" s="115">
        <v>23111</v>
      </c>
      <c r="M15" s="116">
        <f t="shared" si="1"/>
        <v>1.2615715823466092</v>
      </c>
      <c r="N15" s="115">
        <v>24276</v>
      </c>
      <c r="O15" s="116">
        <f t="shared" si="3"/>
        <v>5.040889619661626E-2</v>
      </c>
      <c r="P15" s="116">
        <f t="shared" si="4"/>
        <v>-2.3412985759111771E-2</v>
      </c>
      <c r="Q15" s="115">
        <v>24893</v>
      </c>
      <c r="R15" s="116">
        <f t="shared" si="5"/>
        <v>2.5416048772450184E-2</v>
      </c>
      <c r="S15" s="116">
        <f t="shared" si="6"/>
        <v>1.4079974253762284E-3</v>
      </c>
    </row>
    <row r="16" spans="1:20" x14ac:dyDescent="0.25">
      <c r="A16" s="1" t="s">
        <v>84</v>
      </c>
      <c r="B16" s="114" t="s">
        <v>85</v>
      </c>
      <c r="C16" s="115">
        <v>23446</v>
      </c>
      <c r="D16" s="115">
        <v>26522</v>
      </c>
      <c r="E16" s="116">
        <f t="shared" si="0"/>
        <v>0.13119508658193291</v>
      </c>
      <c r="F16" s="115">
        <v>24709</v>
      </c>
      <c r="G16" s="116">
        <f t="shared" si="2"/>
        <v>-6.8358344016288375E-2</v>
      </c>
      <c r="H16" s="115">
        <v>13295</v>
      </c>
      <c r="I16" s="116">
        <f t="shared" si="2"/>
        <v>-0.46193694605204583</v>
      </c>
      <c r="J16" s="115">
        <v>18239</v>
      </c>
      <c r="K16" s="116">
        <v>0.37186912373072589</v>
      </c>
      <c r="L16" s="115">
        <v>24659</v>
      </c>
      <c r="M16" s="116">
        <f t="shared" si="1"/>
        <v>0.35199298207138541</v>
      </c>
      <c r="N16" s="115">
        <v>25495</v>
      </c>
      <c r="O16" s="116">
        <f t="shared" si="3"/>
        <v>3.3902429133379375E-2</v>
      </c>
      <c r="P16" s="98">
        <f t="shared" si="4"/>
        <v>3.1810271560969605E-2</v>
      </c>
      <c r="Q16" s="115">
        <v>25319</v>
      </c>
      <c r="R16" s="116">
        <f t="shared" si="5"/>
        <v>-6.9033143753677306E-3</v>
      </c>
      <c r="S16" s="116">
        <f t="shared" si="6"/>
        <v>2.4687360880650822E-2</v>
      </c>
    </row>
    <row r="17" spans="1:19" x14ac:dyDescent="0.25">
      <c r="A17" s="1" t="s">
        <v>86</v>
      </c>
      <c r="B17" s="114" t="s">
        <v>87</v>
      </c>
      <c r="C17" s="115">
        <v>22062</v>
      </c>
      <c r="D17" s="115">
        <v>23824</v>
      </c>
      <c r="E17" s="116">
        <f t="shared" si="0"/>
        <v>7.9865832653431168E-2</v>
      </c>
      <c r="F17" s="115">
        <v>22149</v>
      </c>
      <c r="G17" s="116">
        <f t="shared" si="2"/>
        <v>-7.0307253190060481E-2</v>
      </c>
      <c r="H17" s="115">
        <v>5725</v>
      </c>
      <c r="I17" s="116">
        <f t="shared" si="2"/>
        <v>-0.74152331933721616</v>
      </c>
      <c r="J17" s="115">
        <v>15267</v>
      </c>
      <c r="K17" s="116">
        <v>1.6667248908296943</v>
      </c>
      <c r="L17" s="115">
        <v>20130</v>
      </c>
      <c r="M17" s="116">
        <f t="shared" si="1"/>
        <v>0.31853016309687554</v>
      </c>
      <c r="N17" s="115">
        <v>22106</v>
      </c>
      <c r="O17" s="116">
        <f t="shared" si="3"/>
        <v>9.8161947342275235E-2</v>
      </c>
      <c r="P17" s="98">
        <f t="shared" si="4"/>
        <v>-1.941396902794712E-3</v>
      </c>
      <c r="Q17" s="115">
        <v>21182</v>
      </c>
      <c r="R17" s="116">
        <f t="shared" si="5"/>
        <v>-4.1798606713109532E-2</v>
      </c>
      <c r="S17" s="116">
        <f t="shared" si="6"/>
        <v>-4.3658855930290286E-2</v>
      </c>
    </row>
    <row r="18" spans="1:19" x14ac:dyDescent="0.25">
      <c r="A18" s="1" t="s">
        <v>88</v>
      </c>
      <c r="B18" s="114" t="s">
        <v>89</v>
      </c>
      <c r="C18" s="115">
        <v>23298</v>
      </c>
      <c r="D18" s="115">
        <v>23201</v>
      </c>
      <c r="E18" s="116">
        <f t="shared" si="0"/>
        <v>-4.1634475062236609E-3</v>
      </c>
      <c r="F18" s="115">
        <v>22803</v>
      </c>
      <c r="G18" s="116">
        <f t="shared" si="2"/>
        <v>-1.7154432998577662E-2</v>
      </c>
      <c r="H18" s="115">
        <v>6665</v>
      </c>
      <c r="I18" s="116">
        <f t="shared" si="2"/>
        <v>-0.70771389729421563</v>
      </c>
      <c r="J18" s="115">
        <v>23140</v>
      </c>
      <c r="K18" s="116">
        <v>2.471867966991748</v>
      </c>
      <c r="L18" s="115">
        <v>22327</v>
      </c>
      <c r="M18" s="116">
        <f t="shared" si="1"/>
        <v>-3.5133967156439017E-2</v>
      </c>
      <c r="N18" s="115">
        <v>25007</v>
      </c>
      <c r="O18" s="116">
        <f t="shared" si="3"/>
        <v>0.12003403950373981</v>
      </c>
      <c r="P18" s="98">
        <f t="shared" si="4"/>
        <v>9.6653949041792808E-2</v>
      </c>
      <c r="Q18" s="115" t="s">
        <v>236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19462</v>
      </c>
      <c r="D19" s="115">
        <v>19829</v>
      </c>
      <c r="E19" s="116">
        <f t="shared" si="0"/>
        <v>1.885726030212731E-2</v>
      </c>
      <c r="F19" s="115">
        <v>19561</v>
      </c>
      <c r="G19" s="116">
        <f t="shared" si="2"/>
        <v>-1.3515558021080287E-2</v>
      </c>
      <c r="H19" s="115">
        <v>4928</v>
      </c>
      <c r="I19" s="116">
        <f t="shared" si="2"/>
        <v>-0.74807013956341706</v>
      </c>
      <c r="J19" s="115">
        <v>19838</v>
      </c>
      <c r="K19" s="116">
        <v>3.0255681818181817</v>
      </c>
      <c r="L19" s="115">
        <v>21079</v>
      </c>
      <c r="M19" s="116">
        <f t="shared" si="1"/>
        <v>6.2556709345700234E-2</v>
      </c>
      <c r="N19" s="115">
        <v>24207</v>
      </c>
      <c r="O19" s="116">
        <f t="shared" si="3"/>
        <v>0.14839413634422893</v>
      </c>
      <c r="P19" s="98">
        <f t="shared" si="4"/>
        <v>0.23751341955932714</v>
      </c>
      <c r="Q19" s="115" t="s">
        <v>236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22816</v>
      </c>
      <c r="D20" s="115">
        <v>21479</v>
      </c>
      <c r="E20" s="116">
        <f t="shared" si="0"/>
        <v>-5.8599228611500687E-2</v>
      </c>
      <c r="F20" s="115">
        <v>20974</v>
      </c>
      <c r="G20" s="116">
        <f t="shared" si="2"/>
        <v>-2.3511336654406634E-2</v>
      </c>
      <c r="H20" s="115">
        <v>6261</v>
      </c>
      <c r="I20" s="116">
        <f t="shared" si="2"/>
        <v>-0.70148755602174118</v>
      </c>
      <c r="J20" s="115">
        <v>19784</v>
      </c>
      <c r="K20" s="116">
        <v>2.1598786136399934</v>
      </c>
      <c r="L20" s="115">
        <v>23285</v>
      </c>
      <c r="M20" s="116">
        <f t="shared" si="1"/>
        <v>0.17696118075212297</v>
      </c>
      <c r="N20" s="115">
        <v>24142</v>
      </c>
      <c r="O20" s="116">
        <f t="shared" si="3"/>
        <v>3.6804809963495888E-2</v>
      </c>
      <c r="P20" s="98">
        <f t="shared" si="4"/>
        <v>0.15104414989987602</v>
      </c>
      <c r="Q20" s="115" t="s">
        <v>236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264633</v>
      </c>
      <c r="D21" s="118">
        <v>272428</v>
      </c>
      <c r="E21" s="119">
        <f t="shared" si="0"/>
        <v>2.9455887965597727E-2</v>
      </c>
      <c r="F21" s="118">
        <v>250224</v>
      </c>
      <c r="G21" s="119">
        <f>F21/D21-1</f>
        <v>-8.1504103836609998E-2</v>
      </c>
      <c r="H21" s="118">
        <v>96681</v>
      </c>
      <c r="I21" s="119">
        <f t="shared" si="2"/>
        <v>-0.61362219451371569</v>
      </c>
      <c r="J21" s="118">
        <v>140346</v>
      </c>
      <c r="K21" s="119">
        <v>0.45163992925186958</v>
      </c>
      <c r="L21" s="118">
        <v>257117</v>
      </c>
      <c r="M21" s="119">
        <f t="shared" si="1"/>
        <v>0.83202228777450027</v>
      </c>
      <c r="N21" s="118">
        <v>278594</v>
      </c>
      <c r="O21" s="119">
        <f t="shared" si="3"/>
        <v>8.3530066078866927E-2</v>
      </c>
      <c r="P21" s="119">
        <f t="shared" si="4"/>
        <v>0.1133784129420039</v>
      </c>
      <c r="Q21" s="118">
        <v>213816</v>
      </c>
      <c r="R21" s="119">
        <v>4.1795379023377821E-2</v>
      </c>
      <c r="S21" s="119">
        <v>0.14409854135676303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DBB363B-B024-46E4-A288-B7C5E285413D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D92CBEB3-DA82-4C8B-A923-C9B39AFEB56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BE6AE3E-3E4D-4BDB-A718-FE392167B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2024-10-24T10:54:36Z</dcterms:created>
  <dcterms:modified xsi:type="dcterms:W3CDTF">2024-10-24T11:49:50Z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