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5.xml" ContentType="application/vnd.openxmlformats-officedocument.drawingml.chartshapes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charts/chart6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66.xml" ContentType="application/vnd.openxmlformats-officedocument.drawingml.chart+xml"/>
  <Override PartName="/xl/drawings/drawing103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4.xml" ContentType="application/vnd.openxmlformats-officedocument.drawingml.chartshapes+xml"/>
  <Override PartName="/xl/charts/chart68.xml" ContentType="application/vnd.openxmlformats-officedocument.drawingml.chart+xml"/>
  <Override PartName="/xl/theme/themeOverride66.xml" ContentType="application/vnd.openxmlformats-officedocument.themeOverride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5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6.xml" ContentType="application/vnd.openxmlformats-officedocument.drawingml.chart+xml"/>
  <Override PartName="/xl/theme/themeOverride67.xml" ContentType="application/vnd.openxmlformats-officedocument.themeOverride+xml"/>
  <Override PartName="/xl/drawings/drawing117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0.xml" ContentType="application/vnd.openxmlformats-officedocument.drawingml.chartshapes+xml"/>
  <Override PartName="/xl/charts/chart79.xml" ContentType="application/vnd.openxmlformats-officedocument.drawingml.chart+xml"/>
  <Override PartName="/xl/theme/themeOverride68.xml" ContentType="application/vnd.openxmlformats-officedocument.themeOverride+xml"/>
  <Override PartName="/xl/drawings/drawing121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4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25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0.xml" ContentType="application/vnd.openxmlformats-officedocument.themeOverrid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8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1.xml" ContentType="application/vnd.openxmlformats-officedocument.themeOverrid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86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2.xml" ContentType="application/vnd.openxmlformats-officedocument.themeOverride+xml"/>
  <Override PartName="/xl/drawings/drawing13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septiembre/"/>
    </mc:Choice>
  </mc:AlternateContent>
  <xr:revisionPtr revIDLastSave="75" documentId="8_{D3E141C7-182D-4F63-9737-62612E511F7D}" xr6:coauthVersionLast="47" xr6:coauthVersionMax="47" xr10:uidLastSave="{11F4BEC3-1079-4282-94B5-7F9B1485D964}"/>
  <bookViews>
    <workbookView xWindow="-120" yWindow="-120" windowWidth="29040" windowHeight="15720" xr2:uid="{A7347FD9-639A-4BA7-AA72-E500B8700230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9" i="33" l="1"/>
  <c r="L109" i="33" s="1"/>
  <c r="I109" i="33"/>
  <c r="J109" i="33" s="1"/>
  <c r="G109" i="33"/>
  <c r="H109" i="33" s="1"/>
  <c r="E109" i="33"/>
  <c r="F109" i="33" s="1"/>
  <c r="C109" i="33"/>
  <c r="L108" i="33"/>
  <c r="J108" i="33"/>
  <c r="H108" i="33"/>
  <c r="F108" i="33"/>
  <c r="L107" i="33"/>
  <c r="J107" i="33"/>
  <c r="H107" i="33"/>
  <c r="F107" i="33"/>
  <c r="L106" i="33"/>
  <c r="J106" i="33"/>
  <c r="H106" i="33"/>
  <c r="F106" i="33"/>
  <c r="L105" i="33"/>
  <c r="J105" i="33"/>
  <c r="H105" i="33"/>
  <c r="F105" i="33"/>
  <c r="L104" i="33"/>
  <c r="J104" i="33"/>
  <c r="H104" i="33"/>
  <c r="F104" i="33"/>
  <c r="L103" i="33"/>
  <c r="J103" i="33"/>
  <c r="H103" i="33"/>
  <c r="F103" i="33"/>
  <c r="L102" i="33"/>
  <c r="J102" i="33"/>
  <c r="H102" i="33"/>
  <c r="F102" i="33"/>
  <c r="L101" i="33"/>
  <c r="J101" i="33"/>
  <c r="H101" i="33"/>
  <c r="F101" i="33"/>
  <c r="L100" i="33"/>
  <c r="J100" i="33"/>
  <c r="H100" i="33"/>
  <c r="F100" i="33"/>
  <c r="L99" i="33"/>
  <c r="J99" i="33"/>
  <c r="H99" i="33"/>
  <c r="F99" i="33"/>
  <c r="L98" i="33"/>
  <c r="J98" i="33"/>
  <c r="H98" i="33"/>
  <c r="F98" i="33"/>
  <c r="L97" i="33"/>
  <c r="J97" i="33"/>
  <c r="H97" i="33"/>
  <c r="F97" i="33"/>
  <c r="L96" i="33"/>
  <c r="J96" i="33"/>
  <c r="H96" i="33"/>
  <c r="F96" i="33"/>
  <c r="D96" i="33"/>
  <c r="L86" i="33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J74" i="33"/>
  <c r="H74" i="33"/>
  <c r="F74" i="33"/>
  <c r="D74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H52" i="33"/>
  <c r="F52" i="33"/>
  <c r="D52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1" i="33"/>
  <c r="J21" i="33"/>
  <c r="H21" i="33"/>
  <c r="F21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M135" i="43" l="1"/>
  <c r="L135" i="43"/>
  <c r="K135" i="43"/>
  <c r="T5" i="43"/>
  <c r="L5" i="43"/>
  <c r="J5" i="43"/>
  <c r="I5" i="43"/>
  <c r="S5" i="43"/>
  <c r="O135" i="42"/>
  <c r="K135" i="42"/>
  <c r="H135" i="42"/>
  <c r="G135" i="42"/>
  <c r="L135" i="42"/>
  <c r="T5" i="42"/>
  <c r="R5" i="42"/>
  <c r="Q5" i="42"/>
  <c r="L5" i="42"/>
  <c r="N5" i="42"/>
  <c r="J5" i="42"/>
  <c r="I5" i="42"/>
  <c r="F5" i="42"/>
  <c r="K135" i="41"/>
  <c r="I135" i="41"/>
  <c r="H135" i="41"/>
  <c r="T5" i="41"/>
  <c r="R5" i="41"/>
  <c r="Q5" i="41"/>
  <c r="P5" i="41"/>
  <c r="N5" i="41"/>
  <c r="M5" i="41"/>
  <c r="L5" i="41"/>
  <c r="J5" i="41"/>
  <c r="H5" i="41"/>
  <c r="O133" i="40"/>
  <c r="N133" i="40"/>
  <c r="K133" i="40"/>
  <c r="H133" i="40"/>
  <c r="T5" i="40"/>
  <c r="R5" i="40"/>
  <c r="Q5" i="40"/>
  <c r="P5" i="40"/>
  <c r="M5" i="40"/>
  <c r="L5" i="40"/>
  <c r="J5" i="40"/>
  <c r="H5" i="40"/>
  <c r="O133" i="39"/>
  <c r="L133" i="39"/>
  <c r="K133" i="39"/>
  <c r="I133" i="39"/>
  <c r="H133" i="39"/>
  <c r="G133" i="39"/>
  <c r="T5" i="39"/>
  <c r="S5" i="39"/>
  <c r="F5" i="39"/>
  <c r="K133" i="38"/>
  <c r="I133" i="38"/>
  <c r="M5" i="38"/>
  <c r="O123" i="37"/>
  <c r="N123" i="37"/>
  <c r="I123" i="37"/>
  <c r="G123" i="37"/>
  <c r="T5" i="37"/>
  <c r="S5" i="37"/>
  <c r="O5" i="37"/>
  <c r="R5" i="37"/>
  <c r="M5" i="37"/>
  <c r="L5" i="37"/>
  <c r="K5" i="37"/>
  <c r="I5" i="37"/>
  <c r="G5" i="37"/>
  <c r="I29" i="35"/>
  <c r="BB7" i="35"/>
  <c r="AZ7" i="35"/>
  <c r="AP7" i="35"/>
  <c r="AN7" i="35"/>
  <c r="Y7" i="35"/>
  <c r="H7" i="35"/>
  <c r="I7" i="35"/>
  <c r="L96" i="31"/>
  <c r="F96" i="31"/>
  <c r="D96" i="31"/>
  <c r="L74" i="31"/>
  <c r="D74" i="31"/>
  <c r="J74" i="31"/>
  <c r="F74" i="31"/>
  <c r="L52" i="31"/>
  <c r="J52" i="31"/>
  <c r="D52" i="31"/>
  <c r="F52" i="31"/>
  <c r="J30" i="31"/>
  <c r="H30" i="31"/>
  <c r="H8" i="31"/>
  <c r="D8" i="31"/>
  <c r="J8" i="31"/>
  <c r="F8" i="31"/>
  <c r="F272" i="30"/>
  <c r="D272" i="30"/>
  <c r="H272" i="30"/>
  <c r="C271" i="30"/>
  <c r="B270" i="30"/>
  <c r="F250" i="30"/>
  <c r="D250" i="30"/>
  <c r="J250" i="30"/>
  <c r="H250" i="30"/>
  <c r="C249" i="30"/>
  <c r="B248" i="30"/>
  <c r="F228" i="30"/>
  <c r="D228" i="30"/>
  <c r="H228" i="30"/>
  <c r="C227" i="30"/>
  <c r="B226" i="30"/>
  <c r="J206" i="30"/>
  <c r="H206" i="30"/>
  <c r="D206" i="30"/>
  <c r="L206" i="30"/>
  <c r="C205" i="30"/>
  <c r="B204" i="30"/>
  <c r="J184" i="30"/>
  <c r="H184" i="30"/>
  <c r="D184" i="30"/>
  <c r="L184" i="30"/>
  <c r="C183" i="30"/>
  <c r="B182" i="30"/>
  <c r="J162" i="30"/>
  <c r="D162" i="30"/>
  <c r="L162" i="30"/>
  <c r="H162" i="30"/>
  <c r="C161" i="30"/>
  <c r="B160" i="30"/>
  <c r="J140" i="30"/>
  <c r="H140" i="30"/>
  <c r="D140" i="30"/>
  <c r="C139" i="30"/>
  <c r="B138" i="30"/>
  <c r="J118" i="30"/>
  <c r="D118" i="30"/>
  <c r="H118" i="30"/>
  <c r="C117" i="30"/>
  <c r="B116" i="30"/>
  <c r="J96" i="30"/>
  <c r="H96" i="30"/>
  <c r="D96" i="30"/>
  <c r="L96" i="30"/>
  <c r="C95" i="30"/>
  <c r="D74" i="30"/>
  <c r="C73" i="30"/>
  <c r="L52" i="30"/>
  <c r="H52" i="30"/>
  <c r="D52" i="30"/>
  <c r="C51" i="30"/>
  <c r="J30" i="30"/>
  <c r="F30" i="30"/>
  <c r="D30" i="30"/>
  <c r="L30" i="30"/>
  <c r="H30" i="30"/>
  <c r="C29" i="30"/>
  <c r="L8" i="30"/>
  <c r="D8" i="30"/>
  <c r="H8" i="30"/>
  <c r="C7" i="30"/>
  <c r="M6" i="28"/>
  <c r="K6" i="28"/>
  <c r="I6" i="28"/>
  <c r="B4" i="28"/>
  <c r="K6" i="27"/>
  <c r="J6" i="27"/>
  <c r="B3" i="27"/>
  <c r="M6" i="26"/>
  <c r="L6" i="26"/>
  <c r="I6" i="26"/>
  <c r="B4" i="26"/>
  <c r="L74" i="25"/>
  <c r="H74" i="25"/>
  <c r="F74" i="25"/>
  <c r="D74" i="25"/>
  <c r="J52" i="25"/>
  <c r="D52" i="25"/>
  <c r="L30" i="25"/>
  <c r="J30" i="25"/>
  <c r="H30" i="25"/>
  <c r="F30" i="25"/>
  <c r="J8" i="25"/>
  <c r="F8" i="25"/>
  <c r="D8" i="25"/>
  <c r="L8" i="25"/>
  <c r="H8" i="25"/>
  <c r="H254" i="24"/>
  <c r="D254" i="24"/>
  <c r="C253" i="24"/>
  <c r="B252" i="24"/>
  <c r="H228" i="24"/>
  <c r="D228" i="24"/>
  <c r="C227" i="24"/>
  <c r="B226" i="24"/>
  <c r="H206" i="24"/>
  <c r="C205" i="24"/>
  <c r="D206" i="24" s="1"/>
  <c r="B204" i="24"/>
  <c r="H184" i="24"/>
  <c r="C183" i="24"/>
  <c r="D184" i="24" s="1"/>
  <c r="B182" i="24"/>
  <c r="H162" i="24"/>
  <c r="C161" i="24"/>
  <c r="D162" i="24" s="1"/>
  <c r="B160" i="24"/>
  <c r="H140" i="24"/>
  <c r="C139" i="24"/>
  <c r="D140" i="24" s="1"/>
  <c r="B138" i="24"/>
  <c r="H118" i="24"/>
  <c r="C117" i="24"/>
  <c r="D118" i="24" s="1"/>
  <c r="B116" i="24"/>
  <c r="H96" i="24"/>
  <c r="C95" i="24"/>
  <c r="F74" i="24"/>
  <c r="C73" i="24"/>
  <c r="D74" i="24" s="1"/>
  <c r="D52" i="24"/>
  <c r="C51" i="24"/>
  <c r="H30" i="24"/>
  <c r="C29" i="24"/>
  <c r="D30" i="24" s="1"/>
  <c r="H8" i="24"/>
  <c r="F8" i="24"/>
  <c r="D8" i="24"/>
  <c r="L8" i="24"/>
  <c r="J8" i="24"/>
  <c r="Z7" i="22"/>
  <c r="Y7" i="22"/>
  <c r="N7" i="22"/>
  <c r="M7" i="22"/>
  <c r="L7" i="22"/>
  <c r="K7" i="22"/>
  <c r="B4" i="22"/>
  <c r="S8" i="21"/>
  <c r="R8" i="21"/>
  <c r="T8" i="21"/>
  <c r="H8" i="21"/>
  <c r="B5" i="21"/>
  <c r="V7" i="19"/>
  <c r="N7" i="19"/>
  <c r="F7" i="19"/>
  <c r="B4" i="19"/>
  <c r="AA6" i="18"/>
  <c r="J6" i="18"/>
  <c r="B3" i="18"/>
  <c r="AA7" i="17"/>
  <c r="W7" i="17"/>
  <c r="Y7" i="17"/>
  <c r="Z7" i="17"/>
  <c r="M7" i="17"/>
  <c r="L7" i="17"/>
  <c r="B4" i="17"/>
  <c r="M7" i="16"/>
  <c r="K7" i="16"/>
  <c r="J7" i="16"/>
  <c r="I7" i="16"/>
  <c r="L7" i="16"/>
  <c r="B4" i="16"/>
  <c r="AA7" i="15"/>
  <c r="Z7" i="15"/>
  <c r="Y7" i="15"/>
  <c r="B4" i="15"/>
  <c r="V9" i="14"/>
  <c r="T9" i="14"/>
  <c r="U9" i="14"/>
  <c r="K9" i="14"/>
  <c r="I9" i="14"/>
  <c r="J9" i="14"/>
  <c r="B6" i="14"/>
  <c r="AA6" i="13"/>
  <c r="B3" i="13"/>
  <c r="W5" i="12"/>
  <c r="V5" i="12"/>
  <c r="U5" i="12"/>
  <c r="N5" i="12"/>
  <c r="M5" i="12"/>
  <c r="D74" i="10"/>
  <c r="L74" i="10"/>
  <c r="C73" i="10"/>
  <c r="L52" i="10"/>
  <c r="J52" i="10"/>
  <c r="D52" i="10"/>
  <c r="C51" i="10"/>
  <c r="H30" i="10"/>
  <c r="F30" i="10"/>
  <c r="D30" i="10"/>
  <c r="C29" i="10"/>
  <c r="L8" i="10"/>
  <c r="F8" i="10"/>
  <c r="D8" i="10"/>
  <c r="C7" i="10"/>
  <c r="S8" i="9"/>
  <c r="P8" i="9"/>
  <c r="J272" i="8"/>
  <c r="H272" i="8"/>
  <c r="F272" i="8"/>
  <c r="D272" i="8"/>
  <c r="L272" i="8"/>
  <c r="C271" i="8"/>
  <c r="B270" i="8"/>
  <c r="J250" i="8"/>
  <c r="H250" i="8"/>
  <c r="F250" i="8"/>
  <c r="D250" i="8"/>
  <c r="L250" i="8"/>
  <c r="C249" i="8"/>
  <c r="B248" i="8"/>
  <c r="J228" i="8"/>
  <c r="H228" i="8"/>
  <c r="F228" i="8"/>
  <c r="D228" i="8"/>
  <c r="L228" i="8"/>
  <c r="C227" i="8"/>
  <c r="B226" i="8"/>
  <c r="J206" i="8"/>
  <c r="H206" i="8"/>
  <c r="F206" i="8"/>
  <c r="D206" i="8"/>
  <c r="L206" i="8"/>
  <c r="C205" i="8"/>
  <c r="B204" i="8"/>
  <c r="J184" i="8"/>
  <c r="H184" i="8"/>
  <c r="F184" i="8"/>
  <c r="D184" i="8"/>
  <c r="L184" i="8"/>
  <c r="C183" i="8"/>
  <c r="B182" i="8"/>
  <c r="J162" i="8"/>
  <c r="H162" i="8"/>
  <c r="F162" i="8"/>
  <c r="D162" i="8"/>
  <c r="L162" i="8"/>
  <c r="C161" i="8"/>
  <c r="B160" i="8"/>
  <c r="J140" i="8"/>
  <c r="H140" i="8"/>
  <c r="F140" i="8"/>
  <c r="D140" i="8"/>
  <c r="L140" i="8"/>
  <c r="C139" i="8"/>
  <c r="B138" i="8"/>
  <c r="J118" i="8"/>
  <c r="H118" i="8"/>
  <c r="F118" i="8"/>
  <c r="D118" i="8"/>
  <c r="L118" i="8"/>
  <c r="C117" i="8"/>
  <c r="B116" i="8"/>
  <c r="J96" i="8"/>
  <c r="H96" i="8"/>
  <c r="F96" i="8"/>
  <c r="D96" i="8"/>
  <c r="L96" i="8"/>
  <c r="C95" i="8"/>
  <c r="H74" i="8"/>
  <c r="F74" i="8"/>
  <c r="D74" i="8"/>
  <c r="C73" i="8"/>
  <c r="L52" i="8"/>
  <c r="F52" i="8"/>
  <c r="D52" i="8"/>
  <c r="C51" i="8"/>
  <c r="L30" i="8"/>
  <c r="D30" i="8"/>
  <c r="J30" i="8"/>
  <c r="H30" i="8"/>
  <c r="F30" i="8"/>
  <c r="C29" i="8"/>
  <c r="L8" i="8"/>
  <c r="H8" i="8"/>
  <c r="D8" i="8"/>
  <c r="J8" i="8"/>
  <c r="C7" i="8"/>
  <c r="J6" i="6"/>
  <c r="B3" i="6"/>
  <c r="J6" i="5"/>
  <c r="B3" i="5"/>
  <c r="M79" i="3"/>
  <c r="K6" i="3"/>
  <c r="N6" i="3"/>
  <c r="J6" i="3"/>
  <c r="L6" i="3"/>
  <c r="N56" i="2"/>
  <c r="J56" i="2"/>
  <c r="M56" i="2"/>
  <c r="J31" i="2"/>
  <c r="N6" i="2"/>
  <c r="L6" i="2"/>
  <c r="K6" i="2"/>
  <c r="J6" i="2"/>
  <c r="B39" i="1"/>
  <c r="B38" i="1"/>
  <c r="B37" i="1"/>
  <c r="M2" i="1"/>
  <c r="M39" i="2" l="1"/>
  <c r="L39" i="2"/>
  <c r="W25" i="5"/>
  <c r="L10" i="2"/>
  <c r="N10" i="2"/>
  <c r="K10" i="2"/>
  <c r="M10" i="2"/>
  <c r="J10" i="2"/>
  <c r="I120" i="3"/>
  <c r="N109" i="3"/>
  <c r="M109" i="3"/>
  <c r="L109" i="3"/>
  <c r="J109" i="3"/>
  <c r="K109" i="3"/>
  <c r="N183" i="3"/>
  <c r="I194" i="3"/>
  <c r="J50" i="6"/>
  <c r="L50" i="6"/>
  <c r="J11" i="8"/>
  <c r="L146" i="8"/>
  <c r="H16" i="10"/>
  <c r="J14" i="10"/>
  <c r="F21" i="10"/>
  <c r="K48" i="14"/>
  <c r="J48" i="14"/>
  <c r="I48" i="14"/>
  <c r="Z75" i="18"/>
  <c r="AA75" i="18"/>
  <c r="N58" i="2"/>
  <c r="L58" i="2"/>
  <c r="M58" i="2"/>
  <c r="N60" i="2"/>
  <c r="L60" i="2"/>
  <c r="M60" i="2"/>
  <c r="N16" i="3"/>
  <c r="L16" i="3"/>
  <c r="M16" i="3"/>
  <c r="J16" i="3"/>
  <c r="K16" i="3"/>
  <c r="N32" i="3"/>
  <c r="M32" i="3"/>
  <c r="L32" i="3"/>
  <c r="J32" i="3"/>
  <c r="K32" i="3"/>
  <c r="M56" i="3"/>
  <c r="L56" i="3"/>
  <c r="J56" i="3"/>
  <c r="K56" i="3"/>
  <c r="N63" i="3"/>
  <c r="M63" i="3"/>
  <c r="L63" i="3"/>
  <c r="J63" i="3"/>
  <c r="K63" i="3"/>
  <c r="N90" i="3"/>
  <c r="M90" i="3"/>
  <c r="L90" i="3"/>
  <c r="K90" i="3"/>
  <c r="J90" i="3"/>
  <c r="G114" i="3"/>
  <c r="N106" i="3"/>
  <c r="M106" i="3"/>
  <c r="L106" i="3"/>
  <c r="I117" i="3"/>
  <c r="K106" i="3"/>
  <c r="J106" i="3"/>
  <c r="N137" i="3"/>
  <c r="N158" i="3"/>
  <c r="I28" i="5"/>
  <c r="K28" i="5"/>
  <c r="M34" i="5"/>
  <c r="M36" i="5"/>
  <c r="M38" i="5"/>
  <c r="J39" i="8"/>
  <c r="L278" i="8"/>
  <c r="E10" i="9"/>
  <c r="G15" i="9"/>
  <c r="I20" i="9"/>
  <c r="D54" i="11"/>
  <c r="I67" i="2"/>
  <c r="N64" i="2"/>
  <c r="L64" i="2"/>
  <c r="M64" i="2"/>
  <c r="N25" i="3"/>
  <c r="M25" i="3"/>
  <c r="L25" i="3"/>
  <c r="K25" i="3"/>
  <c r="J25" i="3"/>
  <c r="N93" i="3"/>
  <c r="M93" i="3"/>
  <c r="L93" i="3"/>
  <c r="J93" i="3"/>
  <c r="K93" i="3"/>
  <c r="K8" i="5"/>
  <c r="I8" i="5"/>
  <c r="N8" i="3"/>
  <c r="M8" i="3"/>
  <c r="L8" i="3"/>
  <c r="J8" i="3"/>
  <c r="K8" i="3"/>
  <c r="M42" i="3"/>
  <c r="L42" i="3"/>
  <c r="K42" i="3"/>
  <c r="J42" i="3"/>
  <c r="N97" i="3"/>
  <c r="M97" i="3"/>
  <c r="L97" i="3"/>
  <c r="J97" i="3"/>
  <c r="K97" i="3"/>
  <c r="F130" i="8"/>
  <c r="X42" i="12"/>
  <c r="V42" i="12"/>
  <c r="U42" i="12"/>
  <c r="K57" i="14"/>
  <c r="J57" i="14"/>
  <c r="I57" i="14"/>
  <c r="H65" i="14"/>
  <c r="L20" i="2"/>
  <c r="M20" i="2"/>
  <c r="K20" i="2"/>
  <c r="J20" i="2"/>
  <c r="E42" i="2"/>
  <c r="G68" i="2"/>
  <c r="N20" i="3"/>
  <c r="L20" i="3"/>
  <c r="M20" i="3"/>
  <c r="J20" i="3"/>
  <c r="K20" i="3"/>
  <c r="N36" i="3"/>
  <c r="M36" i="3"/>
  <c r="L36" i="3"/>
  <c r="J36" i="3"/>
  <c r="K36" i="3"/>
  <c r="N67" i="3"/>
  <c r="M67" i="3"/>
  <c r="L67" i="3"/>
  <c r="J67" i="3"/>
  <c r="K67" i="3"/>
  <c r="N94" i="3"/>
  <c r="M94" i="3"/>
  <c r="L94" i="3"/>
  <c r="K94" i="3"/>
  <c r="J94" i="3"/>
  <c r="E115" i="3"/>
  <c r="G118" i="3"/>
  <c r="N110" i="3"/>
  <c r="M110" i="3"/>
  <c r="L110" i="3"/>
  <c r="K110" i="3"/>
  <c r="J110" i="3"/>
  <c r="I121" i="3"/>
  <c r="N141" i="3"/>
  <c r="N162" i="3"/>
  <c r="N178" i="3"/>
  <c r="N209" i="3"/>
  <c r="L13" i="8"/>
  <c r="H60" i="8"/>
  <c r="H106" i="8"/>
  <c r="M16" i="9"/>
  <c r="H85" i="10"/>
  <c r="M33" i="12"/>
  <c r="X43" i="12"/>
  <c r="AA16" i="13"/>
  <c r="Y16" i="13"/>
  <c r="W16" i="13"/>
  <c r="C121" i="14"/>
  <c r="L49" i="2"/>
  <c r="M49" i="2"/>
  <c r="N62" i="2"/>
  <c r="L62" i="2"/>
  <c r="M62" i="2"/>
  <c r="E114" i="3"/>
  <c r="N214" i="3"/>
  <c r="L16" i="2"/>
  <c r="M16" i="2"/>
  <c r="N13" i="3"/>
  <c r="M13" i="3"/>
  <c r="L13" i="3"/>
  <c r="K13" i="3"/>
  <c r="J13" i="3"/>
  <c r="N81" i="3"/>
  <c r="M81" i="3"/>
  <c r="L81" i="3"/>
  <c r="J81" i="3"/>
  <c r="K81" i="3"/>
  <c r="N155" i="3"/>
  <c r="L40" i="8"/>
  <c r="J99" i="8"/>
  <c r="M32" i="12"/>
  <c r="J32" i="12"/>
  <c r="I32" i="12"/>
  <c r="H18" i="2"/>
  <c r="G42" i="2"/>
  <c r="N63" i="2"/>
  <c r="N74" i="2"/>
  <c r="L74" i="2"/>
  <c r="M74" i="2"/>
  <c r="N17" i="3"/>
  <c r="M17" i="3"/>
  <c r="L17" i="3"/>
  <c r="K17" i="3"/>
  <c r="J17" i="3"/>
  <c r="N33" i="3"/>
  <c r="M33" i="3"/>
  <c r="L33" i="3"/>
  <c r="K33" i="3"/>
  <c r="J33" i="3"/>
  <c r="M50" i="3"/>
  <c r="L50" i="3"/>
  <c r="K50" i="3"/>
  <c r="J50" i="3"/>
  <c r="N64" i="3"/>
  <c r="M64" i="3"/>
  <c r="L64" i="3"/>
  <c r="K64" i="3"/>
  <c r="J64" i="3"/>
  <c r="N85" i="3"/>
  <c r="M85" i="3"/>
  <c r="L85" i="3"/>
  <c r="J85" i="3"/>
  <c r="K85" i="3"/>
  <c r="N101" i="3"/>
  <c r="M101" i="3"/>
  <c r="L101" i="3"/>
  <c r="J101" i="3"/>
  <c r="K101" i="3"/>
  <c r="E122" i="3"/>
  <c r="N159" i="3"/>
  <c r="N175" i="3"/>
  <c r="I186" i="3"/>
  <c r="K27" i="5"/>
  <c r="I27" i="5"/>
  <c r="L14" i="6"/>
  <c r="J14" i="6"/>
  <c r="K16" i="6"/>
  <c r="I16" i="6"/>
  <c r="L64" i="8"/>
  <c r="F54" i="8"/>
  <c r="J80" i="8"/>
  <c r="S11" i="9"/>
  <c r="R11" i="9"/>
  <c r="P16" i="9"/>
  <c r="O16" i="9"/>
  <c r="H31" i="10"/>
  <c r="L65" i="2"/>
  <c r="N65" i="2"/>
  <c r="I68" i="2"/>
  <c r="M65" i="2"/>
  <c r="N72" i="3"/>
  <c r="M72" i="3"/>
  <c r="L72" i="3"/>
  <c r="K72" i="3"/>
  <c r="J72" i="3"/>
  <c r="G117" i="3"/>
  <c r="L23" i="2"/>
  <c r="N23" i="2"/>
  <c r="M23" i="2"/>
  <c r="G121" i="3"/>
  <c r="N144" i="3"/>
  <c r="J144" i="3"/>
  <c r="K144" i="3"/>
  <c r="K16" i="5"/>
  <c r="I16" i="5"/>
  <c r="L8" i="2"/>
  <c r="N8" i="2"/>
  <c r="M8" i="2"/>
  <c r="N72" i="2"/>
  <c r="L72" i="2"/>
  <c r="M72" i="2"/>
  <c r="L12" i="2"/>
  <c r="M12" i="2"/>
  <c r="N12" i="2"/>
  <c r="J15" i="2"/>
  <c r="K15" i="2"/>
  <c r="N22" i="2"/>
  <c r="M22" i="2"/>
  <c r="L22" i="2"/>
  <c r="J22" i="2"/>
  <c r="K22" i="2"/>
  <c r="N59" i="2"/>
  <c r="N24" i="3"/>
  <c r="M24" i="3"/>
  <c r="L24" i="3"/>
  <c r="J24" i="3"/>
  <c r="K24" i="3"/>
  <c r="M40" i="3"/>
  <c r="L40" i="3"/>
  <c r="J40" i="3"/>
  <c r="K40" i="3"/>
  <c r="N71" i="3"/>
  <c r="M71" i="3"/>
  <c r="L71" i="3"/>
  <c r="J71" i="3"/>
  <c r="K71" i="3"/>
  <c r="L142" i="3"/>
  <c r="N142" i="3"/>
  <c r="M142" i="3"/>
  <c r="N82" i="3"/>
  <c r="M82" i="3"/>
  <c r="L82" i="3"/>
  <c r="K82" i="3"/>
  <c r="J82" i="3"/>
  <c r="N98" i="3"/>
  <c r="M98" i="3"/>
  <c r="L98" i="3"/>
  <c r="K98" i="3"/>
  <c r="J98" i="3"/>
  <c r="E119" i="3"/>
  <c r="G122" i="3"/>
  <c r="N145" i="3"/>
  <c r="N182" i="3"/>
  <c r="N213" i="3"/>
  <c r="D18" i="11"/>
  <c r="K30" i="14"/>
  <c r="J30" i="14"/>
  <c r="I30" i="14"/>
  <c r="N73" i="2"/>
  <c r="N29" i="3"/>
  <c r="M29" i="3"/>
  <c r="L29" i="3"/>
  <c r="K29" i="3"/>
  <c r="J29" i="3"/>
  <c r="E118" i="3"/>
  <c r="N218" i="3"/>
  <c r="L35" i="8"/>
  <c r="N7" i="2"/>
  <c r="M7" i="2"/>
  <c r="J7" i="2"/>
  <c r="K7" i="2"/>
  <c r="L7" i="2"/>
  <c r="L32" i="2"/>
  <c r="M32" i="2"/>
  <c r="N32" i="2"/>
  <c r="N9" i="3"/>
  <c r="L9" i="3"/>
  <c r="K9" i="3"/>
  <c r="J9" i="3"/>
  <c r="M9" i="3"/>
  <c r="N21" i="3"/>
  <c r="M21" i="3"/>
  <c r="L21" i="3"/>
  <c r="J21" i="3"/>
  <c r="K21" i="3"/>
  <c r="N37" i="3"/>
  <c r="M37" i="3"/>
  <c r="L37" i="3"/>
  <c r="K37" i="3"/>
  <c r="J37" i="3"/>
  <c r="N68" i="3"/>
  <c r="M68" i="3"/>
  <c r="L68" i="3"/>
  <c r="K68" i="3"/>
  <c r="J68" i="3"/>
  <c r="N89" i="3"/>
  <c r="M89" i="3"/>
  <c r="L89" i="3"/>
  <c r="J89" i="3"/>
  <c r="K89" i="3"/>
  <c r="G113" i="3"/>
  <c r="N105" i="3"/>
  <c r="M105" i="3"/>
  <c r="I116" i="3"/>
  <c r="L105" i="3"/>
  <c r="J105" i="3"/>
  <c r="K105" i="3"/>
  <c r="N136" i="3"/>
  <c r="N163" i="3"/>
  <c r="N179" i="3"/>
  <c r="I190" i="3"/>
  <c r="N210" i="3"/>
  <c r="W12" i="6"/>
  <c r="V12" i="6"/>
  <c r="T12" i="6"/>
  <c r="W14" i="6"/>
  <c r="U14" i="6"/>
  <c r="S14" i="6"/>
  <c r="U16" i="6"/>
  <c r="T16" i="6"/>
  <c r="W16" i="6"/>
  <c r="S16" i="6"/>
  <c r="V16" i="6"/>
  <c r="F15" i="8"/>
  <c r="F33" i="8"/>
  <c r="L102" i="8"/>
  <c r="J170" i="8"/>
  <c r="D19" i="11"/>
  <c r="R28" i="18"/>
  <c r="S28" i="18"/>
  <c r="M21" i="2"/>
  <c r="K21" i="2"/>
  <c r="L21" i="2"/>
  <c r="J21" i="2"/>
  <c r="N140" i="3"/>
  <c r="V52" i="6"/>
  <c r="T52" i="6"/>
  <c r="L36" i="2"/>
  <c r="M36" i="2"/>
  <c r="N215" i="3"/>
  <c r="L17" i="8"/>
  <c r="F106" i="8"/>
  <c r="J19" i="2"/>
  <c r="K19" i="2"/>
  <c r="E17" i="2"/>
  <c r="E67" i="2"/>
  <c r="J7" i="3"/>
  <c r="N7" i="3"/>
  <c r="L7" i="3"/>
  <c r="K7" i="3"/>
  <c r="M7" i="3"/>
  <c r="M58" i="3"/>
  <c r="L58" i="3"/>
  <c r="K58" i="3"/>
  <c r="J58" i="3"/>
  <c r="N11" i="2"/>
  <c r="J11" i="2"/>
  <c r="K11" i="2"/>
  <c r="I17" i="2"/>
  <c r="L14" i="2"/>
  <c r="M14" i="2"/>
  <c r="J14" i="2"/>
  <c r="K14" i="2"/>
  <c r="E43" i="2"/>
  <c r="L66" i="2"/>
  <c r="M66" i="2"/>
  <c r="N12" i="3"/>
  <c r="M12" i="3"/>
  <c r="L12" i="3"/>
  <c r="J12" i="3"/>
  <c r="K12" i="3"/>
  <c r="N28" i="3"/>
  <c r="M28" i="3"/>
  <c r="L28" i="3"/>
  <c r="J28" i="3"/>
  <c r="K28" i="3"/>
  <c r="M48" i="3"/>
  <c r="L48" i="3"/>
  <c r="J48" i="3"/>
  <c r="K48" i="3"/>
  <c r="N86" i="3"/>
  <c r="M86" i="3"/>
  <c r="L86" i="3"/>
  <c r="K86" i="3"/>
  <c r="J86" i="3"/>
  <c r="N102" i="3"/>
  <c r="M102" i="3"/>
  <c r="L102" i="3"/>
  <c r="K102" i="3"/>
  <c r="J102" i="3"/>
  <c r="I113" i="3"/>
  <c r="E123" i="3"/>
  <c r="N154" i="3"/>
  <c r="N217" i="3"/>
  <c r="J217" i="3"/>
  <c r="K217" i="3"/>
  <c r="M29" i="5"/>
  <c r="H33" i="8"/>
  <c r="J214" i="8"/>
  <c r="S13" i="9"/>
  <c r="R13" i="9"/>
  <c r="M89" i="15"/>
  <c r="L89" i="15"/>
  <c r="K89" i="15"/>
  <c r="J89" i="15"/>
  <c r="I89" i="15"/>
  <c r="M41" i="3"/>
  <c r="L41" i="3"/>
  <c r="K41" i="3"/>
  <c r="J41" i="3"/>
  <c r="M49" i="3"/>
  <c r="L49" i="3"/>
  <c r="K49" i="3"/>
  <c r="J49" i="3"/>
  <c r="M57" i="3"/>
  <c r="L57" i="3"/>
  <c r="K57" i="3"/>
  <c r="J57" i="3"/>
  <c r="H113" i="3"/>
  <c r="F114" i="3"/>
  <c r="H117" i="3"/>
  <c r="F118" i="3"/>
  <c r="H121" i="3"/>
  <c r="F122" i="3"/>
  <c r="J12" i="8"/>
  <c r="L18" i="8"/>
  <c r="J34" i="8"/>
  <c r="J42" i="8"/>
  <c r="F62" i="8"/>
  <c r="J104" i="8"/>
  <c r="L212" i="8"/>
  <c r="J280" i="8"/>
  <c r="E9" i="9"/>
  <c r="S12" i="9"/>
  <c r="R12" i="9"/>
  <c r="G14" i="9"/>
  <c r="V14" i="12"/>
  <c r="U14" i="12"/>
  <c r="K21" i="14"/>
  <c r="J21" i="14"/>
  <c r="I21" i="14"/>
  <c r="W20" i="18"/>
  <c r="N99" i="22"/>
  <c r="L99" i="22"/>
  <c r="J99" i="22"/>
  <c r="K99" i="22"/>
  <c r="M99" i="22"/>
  <c r="M43" i="3"/>
  <c r="L43" i="3"/>
  <c r="K43" i="3"/>
  <c r="J43" i="3"/>
  <c r="H114" i="3"/>
  <c r="F115" i="3"/>
  <c r="H118" i="3"/>
  <c r="F119" i="3"/>
  <c r="H122" i="3"/>
  <c r="F123" i="3"/>
  <c r="F188" i="3"/>
  <c r="F192" i="3"/>
  <c r="F196" i="3"/>
  <c r="J10" i="8"/>
  <c r="L16" i="8"/>
  <c r="J38" i="8"/>
  <c r="F63" i="8"/>
  <c r="H82" i="8"/>
  <c r="J148" i="8"/>
  <c r="L256" i="8"/>
  <c r="M10" i="9"/>
  <c r="I14" i="9"/>
  <c r="P15" i="9"/>
  <c r="O15" i="9"/>
  <c r="E18" i="9"/>
  <c r="F57" i="10"/>
  <c r="D63" i="11"/>
  <c r="N10" i="12"/>
  <c r="M10" i="12"/>
  <c r="J10" i="12"/>
  <c r="I10" i="12"/>
  <c r="M28" i="12"/>
  <c r="J28" i="12"/>
  <c r="I28" i="12"/>
  <c r="X38" i="12"/>
  <c r="V38" i="12"/>
  <c r="U38" i="12"/>
  <c r="K46" i="13"/>
  <c r="I46" i="13"/>
  <c r="T22" i="14"/>
  <c r="K83" i="14"/>
  <c r="J83" i="14"/>
  <c r="I83" i="14"/>
  <c r="K91" i="14"/>
  <c r="J91" i="14"/>
  <c r="I91" i="14"/>
  <c r="M20" i="15"/>
  <c r="L20" i="15"/>
  <c r="K20" i="15"/>
  <c r="J20" i="15"/>
  <c r="I20" i="15"/>
  <c r="M51" i="3"/>
  <c r="L51" i="3"/>
  <c r="K51" i="3"/>
  <c r="J51" i="3"/>
  <c r="M59" i="3"/>
  <c r="L59" i="3"/>
  <c r="K59" i="3"/>
  <c r="J59" i="3"/>
  <c r="L57" i="2"/>
  <c r="N57" i="2"/>
  <c r="M57" i="2"/>
  <c r="L61" i="2"/>
  <c r="N61" i="2"/>
  <c r="M61" i="2"/>
  <c r="L10" i="3"/>
  <c r="J10" i="3"/>
  <c r="N10" i="3"/>
  <c r="M10" i="3"/>
  <c r="K10" i="3"/>
  <c r="L14" i="3"/>
  <c r="K14" i="3"/>
  <c r="J14" i="3"/>
  <c r="N14" i="3"/>
  <c r="M14" i="3"/>
  <c r="L18" i="3"/>
  <c r="K18" i="3"/>
  <c r="J18" i="3"/>
  <c r="N18" i="3"/>
  <c r="M18" i="3"/>
  <c r="L22" i="3"/>
  <c r="K22" i="3"/>
  <c r="J22" i="3"/>
  <c r="N22" i="3"/>
  <c r="M22" i="3"/>
  <c r="L26" i="3"/>
  <c r="K26" i="3"/>
  <c r="J26" i="3"/>
  <c r="N26" i="3"/>
  <c r="M26" i="3"/>
  <c r="L30" i="3"/>
  <c r="K30" i="3"/>
  <c r="J30" i="3"/>
  <c r="N30" i="3"/>
  <c r="M30" i="3"/>
  <c r="L34" i="3"/>
  <c r="K34" i="3"/>
  <c r="J34" i="3"/>
  <c r="N34" i="3"/>
  <c r="M34" i="3"/>
  <c r="L38" i="3"/>
  <c r="K38" i="3"/>
  <c r="J38" i="3"/>
  <c r="N38" i="3"/>
  <c r="M38" i="3"/>
  <c r="L44" i="3"/>
  <c r="K44" i="3"/>
  <c r="J44" i="3"/>
  <c r="M44" i="3"/>
  <c r="L52" i="3"/>
  <c r="K52" i="3"/>
  <c r="J52" i="3"/>
  <c r="M52" i="3"/>
  <c r="L60" i="3"/>
  <c r="K60" i="3"/>
  <c r="J60" i="3"/>
  <c r="M60" i="3"/>
  <c r="L65" i="3"/>
  <c r="K65" i="3"/>
  <c r="J65" i="3"/>
  <c r="N65" i="3"/>
  <c r="M65" i="3"/>
  <c r="L69" i="3"/>
  <c r="K69" i="3"/>
  <c r="J69" i="3"/>
  <c r="N69" i="3"/>
  <c r="M69" i="3"/>
  <c r="L83" i="3"/>
  <c r="K83" i="3"/>
  <c r="J83" i="3"/>
  <c r="N83" i="3"/>
  <c r="M83" i="3"/>
  <c r="L87" i="3"/>
  <c r="K87" i="3"/>
  <c r="J87" i="3"/>
  <c r="N87" i="3"/>
  <c r="M87" i="3"/>
  <c r="L91" i="3"/>
  <c r="K91" i="3"/>
  <c r="J91" i="3"/>
  <c r="N91" i="3"/>
  <c r="M91" i="3"/>
  <c r="L95" i="3"/>
  <c r="K95" i="3"/>
  <c r="J95" i="3"/>
  <c r="N95" i="3"/>
  <c r="M95" i="3"/>
  <c r="L99" i="3"/>
  <c r="K99" i="3"/>
  <c r="J99" i="3"/>
  <c r="N99" i="3"/>
  <c r="M99" i="3"/>
  <c r="L103" i="3"/>
  <c r="K103" i="3"/>
  <c r="J103" i="3"/>
  <c r="I114" i="3"/>
  <c r="N103" i="3"/>
  <c r="M103" i="3"/>
  <c r="G115" i="3"/>
  <c r="E116" i="3"/>
  <c r="L107" i="3"/>
  <c r="K107" i="3"/>
  <c r="I118" i="3"/>
  <c r="J107" i="3"/>
  <c r="N107" i="3"/>
  <c r="M107" i="3"/>
  <c r="G119" i="3"/>
  <c r="E120" i="3"/>
  <c r="L111" i="3"/>
  <c r="K111" i="3"/>
  <c r="J111" i="3"/>
  <c r="I122" i="3"/>
  <c r="N111" i="3"/>
  <c r="M111" i="3"/>
  <c r="G123" i="3"/>
  <c r="J15" i="8"/>
  <c r="L21" i="8"/>
  <c r="J37" i="8"/>
  <c r="L108" i="8"/>
  <c r="L190" i="8"/>
  <c r="J258" i="8"/>
  <c r="M9" i="9"/>
  <c r="I13" i="9"/>
  <c r="P14" i="9"/>
  <c r="O14" i="9"/>
  <c r="E17" i="9"/>
  <c r="S20" i="9"/>
  <c r="R20" i="9"/>
  <c r="F18" i="10"/>
  <c r="K81" i="13"/>
  <c r="I81" i="13"/>
  <c r="K115" i="14"/>
  <c r="J115" i="14"/>
  <c r="I115" i="14"/>
  <c r="M127" i="15"/>
  <c r="L127" i="15"/>
  <c r="K127" i="15"/>
  <c r="J127" i="15"/>
  <c r="I127" i="15"/>
  <c r="M87" i="16"/>
  <c r="J87" i="16"/>
  <c r="L87" i="16"/>
  <c r="K87" i="16"/>
  <c r="I87" i="16"/>
  <c r="K45" i="3"/>
  <c r="J45" i="3"/>
  <c r="M45" i="3"/>
  <c r="L45" i="3"/>
  <c r="K53" i="3"/>
  <c r="J53" i="3"/>
  <c r="M53" i="3"/>
  <c r="L53" i="3"/>
  <c r="K61" i="3"/>
  <c r="J61" i="3"/>
  <c r="M61" i="3"/>
  <c r="L61" i="3"/>
  <c r="H115" i="3"/>
  <c r="F116" i="3"/>
  <c r="H119" i="3"/>
  <c r="F120" i="3"/>
  <c r="H123" i="3"/>
  <c r="L10" i="8"/>
  <c r="J20" i="8"/>
  <c r="L32" i="8"/>
  <c r="H79" i="8"/>
  <c r="L100" i="8"/>
  <c r="L124" i="8"/>
  <c r="J192" i="8"/>
  <c r="I12" i="9"/>
  <c r="E16" i="9"/>
  <c r="S19" i="9"/>
  <c r="R19" i="9"/>
  <c r="F10" i="10"/>
  <c r="D35" i="11"/>
  <c r="M29" i="12"/>
  <c r="V46" i="12"/>
  <c r="U46" i="12"/>
  <c r="K115" i="13"/>
  <c r="I115" i="13"/>
  <c r="K64" i="14"/>
  <c r="J64" i="14"/>
  <c r="I64" i="14"/>
  <c r="F35" i="15"/>
  <c r="C77" i="15"/>
  <c r="R97" i="18"/>
  <c r="S97" i="18"/>
  <c r="J11" i="3"/>
  <c r="N11" i="3"/>
  <c r="L11" i="3"/>
  <c r="M11" i="3"/>
  <c r="K11" i="3"/>
  <c r="J15" i="3"/>
  <c r="N15" i="3"/>
  <c r="L15" i="3"/>
  <c r="K15" i="3"/>
  <c r="M15" i="3"/>
  <c r="J19" i="3"/>
  <c r="N19" i="3"/>
  <c r="L19" i="3"/>
  <c r="M19" i="3"/>
  <c r="K19" i="3"/>
  <c r="J23" i="3"/>
  <c r="N23" i="3"/>
  <c r="L23" i="3"/>
  <c r="M23" i="3"/>
  <c r="K23" i="3"/>
  <c r="J27" i="3"/>
  <c r="N27" i="3"/>
  <c r="L27" i="3"/>
  <c r="M27" i="3"/>
  <c r="K27" i="3"/>
  <c r="J31" i="3"/>
  <c r="N31" i="3"/>
  <c r="L31" i="3"/>
  <c r="K31" i="3"/>
  <c r="M31" i="3"/>
  <c r="J35" i="3"/>
  <c r="N35" i="3"/>
  <c r="L35" i="3"/>
  <c r="M35" i="3"/>
  <c r="K35" i="3"/>
  <c r="J39" i="3"/>
  <c r="N39" i="3"/>
  <c r="L39" i="3"/>
  <c r="M39" i="3"/>
  <c r="K39" i="3"/>
  <c r="J46" i="3"/>
  <c r="L46" i="3"/>
  <c r="M46" i="3"/>
  <c r="K46" i="3"/>
  <c r="J54" i="3"/>
  <c r="L54" i="3"/>
  <c r="M54" i="3"/>
  <c r="K54" i="3"/>
  <c r="J62" i="3"/>
  <c r="N62" i="3"/>
  <c r="L62" i="3"/>
  <c r="K62" i="3"/>
  <c r="M62" i="3"/>
  <c r="J66" i="3"/>
  <c r="N66" i="3"/>
  <c r="L66" i="3"/>
  <c r="M66" i="3"/>
  <c r="K66" i="3"/>
  <c r="J70" i="3"/>
  <c r="N70" i="3"/>
  <c r="L70" i="3"/>
  <c r="M70" i="3"/>
  <c r="K70" i="3"/>
  <c r="J80" i="3"/>
  <c r="N80" i="3"/>
  <c r="L80" i="3"/>
  <c r="K80" i="3"/>
  <c r="M80" i="3"/>
  <c r="J84" i="3"/>
  <c r="N84" i="3"/>
  <c r="L84" i="3"/>
  <c r="K84" i="3"/>
  <c r="M84" i="3"/>
  <c r="J88" i="3"/>
  <c r="N88" i="3"/>
  <c r="L88" i="3"/>
  <c r="M88" i="3"/>
  <c r="K88" i="3"/>
  <c r="J92" i="3"/>
  <c r="N92" i="3"/>
  <c r="L92" i="3"/>
  <c r="M92" i="3"/>
  <c r="K92" i="3"/>
  <c r="J96" i="3"/>
  <c r="N96" i="3"/>
  <c r="L96" i="3"/>
  <c r="K96" i="3"/>
  <c r="M96" i="3"/>
  <c r="J100" i="3"/>
  <c r="N100" i="3"/>
  <c r="L100" i="3"/>
  <c r="K100" i="3"/>
  <c r="M100" i="3"/>
  <c r="E113" i="3"/>
  <c r="J104" i="3"/>
  <c r="N104" i="3"/>
  <c r="L104" i="3"/>
  <c r="I115" i="3"/>
  <c r="M104" i="3"/>
  <c r="K104" i="3"/>
  <c r="G116" i="3"/>
  <c r="E117" i="3"/>
  <c r="J108" i="3"/>
  <c r="I119" i="3"/>
  <c r="N108" i="3"/>
  <c r="L108" i="3"/>
  <c r="M108" i="3"/>
  <c r="K108" i="3"/>
  <c r="G120" i="3"/>
  <c r="E121" i="3"/>
  <c r="J112" i="3"/>
  <c r="N112" i="3"/>
  <c r="L112" i="3"/>
  <c r="K112" i="3"/>
  <c r="I123" i="3"/>
  <c r="M112" i="3"/>
  <c r="J135" i="3"/>
  <c r="N135" i="3"/>
  <c r="K135" i="3"/>
  <c r="N139" i="3"/>
  <c r="N143" i="3"/>
  <c r="N153" i="3"/>
  <c r="N157" i="3"/>
  <c r="N161" i="3"/>
  <c r="L161" i="3"/>
  <c r="M161" i="3"/>
  <c r="L165" i="3"/>
  <c r="M165" i="3"/>
  <c r="N177" i="3"/>
  <c r="L177" i="3"/>
  <c r="I188" i="3"/>
  <c r="M177" i="3"/>
  <c r="I192" i="3"/>
  <c r="N181" i="3"/>
  <c r="L181" i="3"/>
  <c r="M181" i="3"/>
  <c r="N185" i="3"/>
  <c r="I196" i="3"/>
  <c r="N208" i="3"/>
  <c r="L208" i="3"/>
  <c r="M208" i="3"/>
  <c r="N212" i="3"/>
  <c r="L212" i="3"/>
  <c r="M212" i="3"/>
  <c r="N216" i="3"/>
  <c r="L9" i="8"/>
  <c r="J19" i="8"/>
  <c r="J31" i="8"/>
  <c r="L37" i="8"/>
  <c r="L43" i="8"/>
  <c r="H63" i="8"/>
  <c r="F81" i="8"/>
  <c r="J102" i="8"/>
  <c r="L105" i="8"/>
  <c r="J126" i="8"/>
  <c r="L234" i="8"/>
  <c r="M18" i="9"/>
  <c r="F19" i="10"/>
  <c r="D38" i="11"/>
  <c r="D83" i="11"/>
  <c r="N6" i="12"/>
  <c r="M6" i="12"/>
  <c r="J6" i="12"/>
  <c r="I6" i="12"/>
  <c r="N11" i="12"/>
  <c r="M11" i="12"/>
  <c r="V13" i="12"/>
  <c r="U13" i="12"/>
  <c r="M24" i="12"/>
  <c r="N24" i="12"/>
  <c r="K15" i="13"/>
  <c r="I15" i="13"/>
  <c r="K150" i="13"/>
  <c r="I150" i="13"/>
  <c r="K125" i="14"/>
  <c r="J125" i="14"/>
  <c r="I125" i="14"/>
  <c r="G35" i="15"/>
  <c r="F43" i="2"/>
  <c r="M47" i="3"/>
  <c r="K47" i="3"/>
  <c r="L47" i="3"/>
  <c r="J47" i="3"/>
  <c r="M55" i="3"/>
  <c r="K55" i="3"/>
  <c r="J55" i="3"/>
  <c r="L55" i="3"/>
  <c r="F113" i="3"/>
  <c r="H116" i="3"/>
  <c r="F117" i="3"/>
  <c r="H120" i="3"/>
  <c r="F121" i="3"/>
  <c r="F186" i="3"/>
  <c r="F190" i="3"/>
  <c r="F194" i="3"/>
  <c r="J18" i="8"/>
  <c r="L36" i="8"/>
  <c r="J58" i="8"/>
  <c r="H80" i="8"/>
  <c r="L97" i="8"/>
  <c r="J107" i="8"/>
  <c r="L168" i="8"/>
  <c r="J236" i="8"/>
  <c r="G16" i="9"/>
  <c r="M17" i="9"/>
  <c r="I21" i="9"/>
  <c r="J33" i="10"/>
  <c r="J36" i="10"/>
  <c r="D10" i="11"/>
  <c r="M37" i="12"/>
  <c r="K11" i="13"/>
  <c r="I11" i="13"/>
  <c r="K43" i="13"/>
  <c r="I43" i="13"/>
  <c r="G23" i="14"/>
  <c r="G65" i="14"/>
  <c r="M16" i="15"/>
  <c r="L16" i="15"/>
  <c r="K16" i="15"/>
  <c r="J16" i="15"/>
  <c r="I16" i="15"/>
  <c r="J9" i="8"/>
  <c r="L15" i="8"/>
  <c r="J17" i="8"/>
  <c r="L34" i="8"/>
  <c r="J36" i="8"/>
  <c r="L42" i="8"/>
  <c r="F59" i="8"/>
  <c r="H76" i="8"/>
  <c r="F78" i="8"/>
  <c r="H84" i="8"/>
  <c r="F86" i="8"/>
  <c r="L99" i="8"/>
  <c r="J101" i="8"/>
  <c r="L107" i="8"/>
  <c r="J109" i="8"/>
  <c r="G9" i="9"/>
  <c r="P9" i="9"/>
  <c r="O9" i="9"/>
  <c r="E11" i="9"/>
  <c r="M11" i="9"/>
  <c r="S14" i="9"/>
  <c r="R14" i="9"/>
  <c r="I15" i="9"/>
  <c r="G17" i="9"/>
  <c r="P17" i="9"/>
  <c r="O17" i="9"/>
  <c r="E19" i="9"/>
  <c r="M19" i="9"/>
  <c r="F15" i="10"/>
  <c r="H32" i="10"/>
  <c r="D55" i="11"/>
  <c r="D75" i="11"/>
  <c r="V18" i="12"/>
  <c r="U18" i="12"/>
  <c r="M36" i="12"/>
  <c r="J36" i="12"/>
  <c r="I36" i="12"/>
  <c r="M41" i="12"/>
  <c r="V50" i="12"/>
  <c r="U50" i="12"/>
  <c r="V55" i="12"/>
  <c r="U55" i="12"/>
  <c r="K39" i="14"/>
  <c r="J39" i="14"/>
  <c r="I39" i="14"/>
  <c r="D51" i="14"/>
  <c r="K73" i="14"/>
  <c r="J73" i="14"/>
  <c r="I73" i="14"/>
  <c r="E93" i="14"/>
  <c r="K158" i="14"/>
  <c r="J158" i="14"/>
  <c r="I158" i="14"/>
  <c r="M29" i="15"/>
  <c r="L29" i="15"/>
  <c r="K29" i="15"/>
  <c r="J29" i="15"/>
  <c r="I29" i="15"/>
  <c r="M93" i="15"/>
  <c r="L93" i="15"/>
  <c r="K93" i="15"/>
  <c r="J93" i="15"/>
  <c r="I93" i="15"/>
  <c r="C77" i="16"/>
  <c r="AA12" i="18"/>
  <c r="Z12" i="18"/>
  <c r="Y20" i="18"/>
  <c r="S33" i="18"/>
  <c r="R33" i="18"/>
  <c r="L12" i="8"/>
  <c r="J14" i="8"/>
  <c r="L20" i="8"/>
  <c r="L31" i="8"/>
  <c r="J33" i="8"/>
  <c r="L39" i="8"/>
  <c r="J41" i="8"/>
  <c r="F56" i="8"/>
  <c r="F64" i="8"/>
  <c r="F75" i="8"/>
  <c r="H81" i="8"/>
  <c r="F83" i="8"/>
  <c r="J98" i="8"/>
  <c r="L104" i="8"/>
  <c r="J106" i="8"/>
  <c r="G10" i="9"/>
  <c r="P10" i="9"/>
  <c r="O10" i="9"/>
  <c r="E12" i="9"/>
  <c r="M12" i="9"/>
  <c r="S15" i="9"/>
  <c r="R15" i="9"/>
  <c r="I16" i="9"/>
  <c r="G18" i="9"/>
  <c r="P18" i="9"/>
  <c r="O18" i="9"/>
  <c r="E20" i="9"/>
  <c r="M20" i="9"/>
  <c r="F12" i="10"/>
  <c r="F20" i="10"/>
  <c r="F31" i="10"/>
  <c r="F38" i="10"/>
  <c r="F84" i="10"/>
  <c r="D11" i="11"/>
  <c r="D30" i="11"/>
  <c r="D39" i="11"/>
  <c r="D58" i="11"/>
  <c r="N12" i="12"/>
  <c r="M12" i="12"/>
  <c r="L12" i="12"/>
  <c r="K12" i="12"/>
  <c r="V22" i="12"/>
  <c r="U22" i="12"/>
  <c r="X27" i="12"/>
  <c r="M40" i="12"/>
  <c r="N45" i="12"/>
  <c r="M45" i="12"/>
  <c r="V54" i="12"/>
  <c r="U54" i="12"/>
  <c r="K14" i="14"/>
  <c r="J14" i="14"/>
  <c r="I14" i="14"/>
  <c r="K31" i="14"/>
  <c r="J31" i="14"/>
  <c r="I31" i="14"/>
  <c r="E51" i="14"/>
  <c r="F93" i="14"/>
  <c r="K148" i="14"/>
  <c r="J148" i="14"/>
  <c r="I148" i="14"/>
  <c r="M158" i="15"/>
  <c r="L158" i="15"/>
  <c r="K158" i="15"/>
  <c r="J158" i="15"/>
  <c r="I158" i="15"/>
  <c r="K74" i="16"/>
  <c r="J74" i="16"/>
  <c r="I74" i="16"/>
  <c r="L74" i="16"/>
  <c r="L48" i="17"/>
  <c r="K48" i="17"/>
  <c r="I48" i="17"/>
  <c r="J48" i="17"/>
  <c r="F53" i="8"/>
  <c r="F61" i="8"/>
  <c r="H78" i="8"/>
  <c r="F80" i="8"/>
  <c r="H86" i="8"/>
  <c r="L101" i="8"/>
  <c r="J103" i="8"/>
  <c r="L109" i="8"/>
  <c r="I9" i="9"/>
  <c r="G11" i="9"/>
  <c r="P11" i="9"/>
  <c r="O11" i="9"/>
  <c r="E13" i="9"/>
  <c r="M13" i="9"/>
  <c r="S16" i="9"/>
  <c r="R16" i="9"/>
  <c r="I17" i="9"/>
  <c r="G19" i="9"/>
  <c r="P19" i="9"/>
  <c r="O19" i="9"/>
  <c r="E21" i="9"/>
  <c r="M21" i="9"/>
  <c r="F9" i="10"/>
  <c r="F17" i="10"/>
  <c r="H38" i="10"/>
  <c r="D14" i="11"/>
  <c r="D42" i="11"/>
  <c r="N17" i="12"/>
  <c r="M17" i="12"/>
  <c r="X26" i="12"/>
  <c r="V26" i="12"/>
  <c r="U26" i="12"/>
  <c r="X31" i="12"/>
  <c r="M44" i="12"/>
  <c r="N44" i="12"/>
  <c r="N49" i="12"/>
  <c r="M49" i="12"/>
  <c r="AA8" i="13"/>
  <c r="K47" i="14"/>
  <c r="J47" i="14"/>
  <c r="I47" i="14"/>
  <c r="K82" i="14"/>
  <c r="J82" i="14"/>
  <c r="I82" i="14"/>
  <c r="L11" i="16"/>
  <c r="K11" i="16"/>
  <c r="J11" i="16"/>
  <c r="I11" i="16"/>
  <c r="AB81" i="18"/>
  <c r="AA81" i="18"/>
  <c r="Z81" i="18"/>
  <c r="S102" i="18"/>
  <c r="R102" i="18"/>
  <c r="L14" i="8"/>
  <c r="J16" i="8"/>
  <c r="L33" i="8"/>
  <c r="J35" i="8"/>
  <c r="L41" i="8"/>
  <c r="J43" i="8"/>
  <c r="L98" i="8"/>
  <c r="J100" i="8"/>
  <c r="L106" i="8"/>
  <c r="J108" i="8"/>
  <c r="R9" i="9"/>
  <c r="S9" i="9"/>
  <c r="I10" i="9"/>
  <c r="G12" i="9"/>
  <c r="O12" i="9"/>
  <c r="P12" i="9"/>
  <c r="E14" i="9"/>
  <c r="M14" i="9"/>
  <c r="R17" i="9"/>
  <c r="S17" i="9"/>
  <c r="I18" i="9"/>
  <c r="G20" i="9"/>
  <c r="O20" i="9"/>
  <c r="P20" i="9"/>
  <c r="D31" i="11"/>
  <c r="D59" i="11"/>
  <c r="D79" i="11"/>
  <c r="V8" i="12"/>
  <c r="U8" i="12"/>
  <c r="M16" i="12"/>
  <c r="N16" i="12"/>
  <c r="N21" i="12"/>
  <c r="M21" i="12"/>
  <c r="X30" i="12"/>
  <c r="V30" i="12"/>
  <c r="U30" i="12"/>
  <c r="X35" i="12"/>
  <c r="M48" i="12"/>
  <c r="N48" i="12"/>
  <c r="K22" i="14"/>
  <c r="J22" i="14"/>
  <c r="I22" i="14"/>
  <c r="K40" i="14"/>
  <c r="J40" i="14"/>
  <c r="I40" i="14"/>
  <c r="C79" i="14"/>
  <c r="K74" i="14"/>
  <c r="J74" i="14"/>
  <c r="I74" i="14"/>
  <c r="G149" i="14"/>
  <c r="K151" i="14"/>
  <c r="J151" i="14"/>
  <c r="I151" i="14"/>
  <c r="M124" i="15"/>
  <c r="L124" i="15"/>
  <c r="K124" i="15"/>
  <c r="J124" i="15"/>
  <c r="I124" i="15"/>
  <c r="E23" i="17"/>
  <c r="L11" i="8"/>
  <c r="J13" i="8"/>
  <c r="H15" i="8"/>
  <c r="L19" i="8"/>
  <c r="J21" i="8"/>
  <c r="J32" i="8"/>
  <c r="L38" i="8"/>
  <c r="J40" i="8"/>
  <c r="J97" i="8"/>
  <c r="L103" i="8"/>
  <c r="J105" i="8"/>
  <c r="S10" i="9"/>
  <c r="R10" i="9"/>
  <c r="I11" i="9"/>
  <c r="G13" i="9"/>
  <c r="P13" i="9"/>
  <c r="O13" i="9"/>
  <c r="E15" i="9"/>
  <c r="M15" i="9"/>
  <c r="R18" i="9"/>
  <c r="S18" i="9"/>
  <c r="I19" i="9"/>
  <c r="G21" i="9"/>
  <c r="O21" i="9"/>
  <c r="P21" i="9"/>
  <c r="D15" i="11"/>
  <c r="D34" i="11"/>
  <c r="D62" i="11"/>
  <c r="M20" i="12"/>
  <c r="N20" i="12"/>
  <c r="N25" i="12"/>
  <c r="M25" i="12"/>
  <c r="X34" i="12"/>
  <c r="V34" i="12"/>
  <c r="U34" i="12"/>
  <c r="X39" i="12"/>
  <c r="M52" i="12"/>
  <c r="N52" i="12"/>
  <c r="K13" i="14"/>
  <c r="J13" i="14"/>
  <c r="I13" i="14"/>
  <c r="F23" i="14"/>
  <c r="K56" i="14"/>
  <c r="J56" i="14"/>
  <c r="I56" i="14"/>
  <c r="K90" i="14"/>
  <c r="J90" i="14"/>
  <c r="I90" i="14"/>
  <c r="K123" i="14"/>
  <c r="J123" i="14"/>
  <c r="I123" i="14"/>
  <c r="M58" i="15"/>
  <c r="L58" i="15"/>
  <c r="K58" i="15"/>
  <c r="J58" i="15"/>
  <c r="I58" i="15"/>
  <c r="G9" i="17"/>
  <c r="U22" i="18"/>
  <c r="D76" i="11"/>
  <c r="D80" i="11"/>
  <c r="D84" i="11"/>
  <c r="K15" i="14"/>
  <c r="J15" i="14"/>
  <c r="I15" i="14"/>
  <c r="H23" i="14"/>
  <c r="C37" i="14"/>
  <c r="K32" i="14"/>
  <c r="J32" i="14"/>
  <c r="I32" i="14"/>
  <c r="K41" i="14"/>
  <c r="J41" i="14"/>
  <c r="I41" i="14"/>
  <c r="F51" i="14"/>
  <c r="K49" i="14"/>
  <c r="J49" i="14"/>
  <c r="I49" i="14"/>
  <c r="K58" i="14"/>
  <c r="J58" i="14"/>
  <c r="I58" i="14"/>
  <c r="K67" i="14"/>
  <c r="J67" i="14"/>
  <c r="I67" i="14"/>
  <c r="D79" i="14"/>
  <c r="K75" i="14"/>
  <c r="J75" i="14"/>
  <c r="I75" i="14"/>
  <c r="K84" i="14"/>
  <c r="J84" i="14"/>
  <c r="I84" i="14"/>
  <c r="G93" i="14"/>
  <c r="K92" i="14"/>
  <c r="J92" i="14"/>
  <c r="I92" i="14"/>
  <c r="K105" i="14"/>
  <c r="J105" i="14"/>
  <c r="I105" i="14"/>
  <c r="K141" i="14"/>
  <c r="J141" i="14"/>
  <c r="H149" i="14"/>
  <c r="I141" i="14"/>
  <c r="Y10" i="15"/>
  <c r="W10" i="15"/>
  <c r="M27" i="15"/>
  <c r="L27" i="15"/>
  <c r="K27" i="15"/>
  <c r="J27" i="15"/>
  <c r="I27" i="15"/>
  <c r="H35" i="15"/>
  <c r="M38" i="15"/>
  <c r="L38" i="15"/>
  <c r="K38" i="15"/>
  <c r="J38" i="15"/>
  <c r="I38" i="15"/>
  <c r="M67" i="15"/>
  <c r="L67" i="15"/>
  <c r="K67" i="15"/>
  <c r="J67" i="15"/>
  <c r="I67" i="15"/>
  <c r="M81" i="15"/>
  <c r="L81" i="15"/>
  <c r="K81" i="15"/>
  <c r="J81" i="15"/>
  <c r="I81" i="15"/>
  <c r="C105" i="15"/>
  <c r="M115" i="15"/>
  <c r="L115" i="15"/>
  <c r="K115" i="15"/>
  <c r="J115" i="15"/>
  <c r="I115" i="15"/>
  <c r="E133" i="15"/>
  <c r="M150" i="15"/>
  <c r="L150" i="15"/>
  <c r="K150" i="15"/>
  <c r="J150" i="15"/>
  <c r="I150" i="15"/>
  <c r="G161" i="15"/>
  <c r="E9" i="16"/>
  <c r="C21" i="16"/>
  <c r="K57" i="16"/>
  <c r="J57" i="16"/>
  <c r="I57" i="16"/>
  <c r="L57" i="16"/>
  <c r="F105" i="16"/>
  <c r="L130" i="16"/>
  <c r="J130" i="16"/>
  <c r="K130" i="16"/>
  <c r="I130" i="16"/>
  <c r="C147" i="16"/>
  <c r="G23" i="17"/>
  <c r="D49" i="17"/>
  <c r="E8" i="18"/>
  <c r="Z24" i="18"/>
  <c r="AA24" i="18"/>
  <c r="R45" i="18"/>
  <c r="S45" i="18"/>
  <c r="O50" i="18"/>
  <c r="Y92" i="18"/>
  <c r="Z93" i="18"/>
  <c r="AA93" i="18"/>
  <c r="R114" i="18"/>
  <c r="S114" i="18"/>
  <c r="F120" i="18"/>
  <c r="D8" i="11"/>
  <c r="D12" i="11"/>
  <c r="D16" i="11"/>
  <c r="D20" i="11"/>
  <c r="D32" i="11"/>
  <c r="D36" i="11"/>
  <c r="D40" i="11"/>
  <c r="D52" i="11"/>
  <c r="D56" i="11"/>
  <c r="D60" i="11"/>
  <c r="D64" i="11"/>
  <c r="K16" i="14"/>
  <c r="J16" i="14"/>
  <c r="I16" i="14"/>
  <c r="K25" i="14"/>
  <c r="J25" i="14"/>
  <c r="I25" i="14"/>
  <c r="D37" i="14"/>
  <c r="K33" i="14"/>
  <c r="J33" i="14"/>
  <c r="I33" i="14"/>
  <c r="K42" i="14"/>
  <c r="J42" i="14"/>
  <c r="I42" i="14"/>
  <c r="G51" i="14"/>
  <c r="K50" i="14"/>
  <c r="J50" i="14"/>
  <c r="I50" i="14"/>
  <c r="K59" i="14"/>
  <c r="J59" i="14"/>
  <c r="I59" i="14"/>
  <c r="K68" i="14"/>
  <c r="J68" i="14"/>
  <c r="I68" i="14"/>
  <c r="E79" i="14"/>
  <c r="K76" i="14"/>
  <c r="J76" i="14"/>
  <c r="I76" i="14"/>
  <c r="K85" i="14"/>
  <c r="J85" i="14"/>
  <c r="I85" i="14"/>
  <c r="H93" i="14"/>
  <c r="K96" i="14"/>
  <c r="J96" i="14"/>
  <c r="I96" i="14"/>
  <c r="K98" i="14"/>
  <c r="J98" i="14"/>
  <c r="I98" i="14"/>
  <c r="K131" i="14"/>
  <c r="J131" i="14"/>
  <c r="I131" i="14"/>
  <c r="K133" i="14"/>
  <c r="J133" i="14"/>
  <c r="I133" i="14"/>
  <c r="Y14" i="15"/>
  <c r="W14" i="15"/>
  <c r="M46" i="15"/>
  <c r="L46" i="15"/>
  <c r="K46" i="15"/>
  <c r="J46" i="15"/>
  <c r="I46" i="15"/>
  <c r="M75" i="15"/>
  <c r="L75" i="15"/>
  <c r="K75" i="15"/>
  <c r="J75" i="15"/>
  <c r="I75" i="15"/>
  <c r="M84" i="15"/>
  <c r="L84" i="15"/>
  <c r="K84" i="15"/>
  <c r="J84" i="15"/>
  <c r="I84" i="15"/>
  <c r="D105" i="15"/>
  <c r="M118" i="15"/>
  <c r="L118" i="15"/>
  <c r="K118" i="15"/>
  <c r="J118" i="15"/>
  <c r="I118" i="15"/>
  <c r="F133" i="15"/>
  <c r="M153" i="15"/>
  <c r="L153" i="15"/>
  <c r="K153" i="15"/>
  <c r="J153" i="15"/>
  <c r="I153" i="15"/>
  <c r="H161" i="15"/>
  <c r="F9" i="16"/>
  <c r="D21" i="16"/>
  <c r="C51" i="16"/>
  <c r="J70" i="16"/>
  <c r="L70" i="16"/>
  <c r="K70" i="16"/>
  <c r="I70" i="16"/>
  <c r="D91" i="16"/>
  <c r="L97" i="16"/>
  <c r="K97" i="16"/>
  <c r="J97" i="16"/>
  <c r="I97" i="16"/>
  <c r="H105" i="16"/>
  <c r="L139" i="16"/>
  <c r="J139" i="16"/>
  <c r="K139" i="16"/>
  <c r="H147" i="16"/>
  <c r="I139" i="16"/>
  <c r="G8" i="18"/>
  <c r="AB29" i="18"/>
  <c r="AA29" i="18"/>
  <c r="Z29" i="18"/>
  <c r="U48" i="18"/>
  <c r="S51" i="18"/>
  <c r="R51" i="18"/>
  <c r="Q50" i="18"/>
  <c r="AB98" i="18"/>
  <c r="AA98" i="18"/>
  <c r="Z98" i="18"/>
  <c r="J121" i="18"/>
  <c r="I121" i="18"/>
  <c r="H120" i="18"/>
  <c r="J138" i="18"/>
  <c r="H146" i="18"/>
  <c r="I138" i="18"/>
  <c r="D77" i="11"/>
  <c r="D81" i="11"/>
  <c r="D85" i="11"/>
  <c r="K17" i="14"/>
  <c r="J17" i="14"/>
  <c r="I17" i="14"/>
  <c r="K26" i="14"/>
  <c r="J26" i="14"/>
  <c r="I26" i="14"/>
  <c r="E37" i="14"/>
  <c r="K34" i="14"/>
  <c r="J34" i="14"/>
  <c r="I34" i="14"/>
  <c r="K43" i="14"/>
  <c r="J43" i="14"/>
  <c r="I43" i="14"/>
  <c r="H51" i="14"/>
  <c r="C65" i="14"/>
  <c r="K60" i="14"/>
  <c r="J60" i="14"/>
  <c r="I60" i="14"/>
  <c r="K69" i="14"/>
  <c r="J69" i="14"/>
  <c r="I69" i="14"/>
  <c r="F79" i="14"/>
  <c r="K77" i="14"/>
  <c r="J77" i="14"/>
  <c r="I77" i="14"/>
  <c r="K86" i="14"/>
  <c r="J86" i="14"/>
  <c r="I86" i="14"/>
  <c r="K95" i="14"/>
  <c r="J95" i="14"/>
  <c r="I95" i="14"/>
  <c r="K124" i="14"/>
  <c r="J124" i="14"/>
  <c r="I124" i="14"/>
  <c r="D135" i="14"/>
  <c r="C163" i="14"/>
  <c r="K157" i="14"/>
  <c r="J157" i="14"/>
  <c r="I157" i="14"/>
  <c r="K159" i="14"/>
  <c r="J159" i="14"/>
  <c r="I159" i="14"/>
  <c r="M44" i="15"/>
  <c r="L44" i="15"/>
  <c r="K44" i="15"/>
  <c r="J44" i="15"/>
  <c r="I44" i="15"/>
  <c r="M55" i="15"/>
  <c r="L55" i="15"/>
  <c r="K55" i="15"/>
  <c r="J55" i="15"/>
  <c r="H63" i="15"/>
  <c r="I55" i="15"/>
  <c r="M107" i="15"/>
  <c r="L107" i="15"/>
  <c r="K107" i="15"/>
  <c r="J107" i="15"/>
  <c r="I107" i="15"/>
  <c r="M141" i="15"/>
  <c r="L141" i="15"/>
  <c r="K141" i="15"/>
  <c r="J141" i="15"/>
  <c r="I141" i="15"/>
  <c r="K40" i="16"/>
  <c r="J40" i="16"/>
  <c r="I40" i="16"/>
  <c r="L40" i="16"/>
  <c r="L90" i="16"/>
  <c r="K90" i="16"/>
  <c r="I90" i="16"/>
  <c r="J90" i="16"/>
  <c r="L157" i="16"/>
  <c r="K157" i="16"/>
  <c r="J157" i="16"/>
  <c r="I157" i="16"/>
  <c r="E34" i="18"/>
  <c r="Z41" i="18"/>
  <c r="AA41" i="18"/>
  <c r="O76" i="18"/>
  <c r="Y118" i="18"/>
  <c r="Z110" i="18"/>
  <c r="AA110" i="18"/>
  <c r="D9" i="11"/>
  <c r="D13" i="11"/>
  <c r="D17" i="11"/>
  <c r="D33" i="11"/>
  <c r="D37" i="11"/>
  <c r="D41" i="11"/>
  <c r="D53" i="11"/>
  <c r="D57" i="11"/>
  <c r="D61" i="11"/>
  <c r="C23" i="14"/>
  <c r="J18" i="14"/>
  <c r="I18" i="14"/>
  <c r="K18" i="14"/>
  <c r="J27" i="14"/>
  <c r="I27" i="14"/>
  <c r="K27" i="14"/>
  <c r="F37" i="14"/>
  <c r="J35" i="14"/>
  <c r="I35" i="14"/>
  <c r="K35" i="14"/>
  <c r="J44" i="14"/>
  <c r="I44" i="14"/>
  <c r="K44" i="14"/>
  <c r="J53" i="14"/>
  <c r="I53" i="14"/>
  <c r="K53" i="14"/>
  <c r="D65" i="14"/>
  <c r="J61" i="14"/>
  <c r="I61" i="14"/>
  <c r="K61" i="14"/>
  <c r="J70" i="14"/>
  <c r="I70" i="14"/>
  <c r="K70" i="14"/>
  <c r="G79" i="14"/>
  <c r="J78" i="14"/>
  <c r="I78" i="14"/>
  <c r="K78" i="14"/>
  <c r="J87" i="14"/>
  <c r="I87" i="14"/>
  <c r="K87" i="14"/>
  <c r="F107" i="14"/>
  <c r="K114" i="14"/>
  <c r="J114" i="14"/>
  <c r="I114" i="14"/>
  <c r="K116" i="14"/>
  <c r="J116" i="14"/>
  <c r="I116" i="14"/>
  <c r="E135" i="14"/>
  <c r="D163" i="14"/>
  <c r="M9" i="15"/>
  <c r="L9" i="15"/>
  <c r="K9" i="15"/>
  <c r="J9" i="15"/>
  <c r="I9" i="15"/>
  <c r="M24" i="15"/>
  <c r="L24" i="15"/>
  <c r="K24" i="15"/>
  <c r="J24" i="15"/>
  <c r="I24" i="15"/>
  <c r="M53" i="15"/>
  <c r="L53" i="15"/>
  <c r="K53" i="15"/>
  <c r="J53" i="15"/>
  <c r="I53" i="15"/>
  <c r="M110" i="15"/>
  <c r="L110" i="15"/>
  <c r="K110" i="15"/>
  <c r="J110" i="15"/>
  <c r="I110" i="15"/>
  <c r="M144" i="15"/>
  <c r="L144" i="15"/>
  <c r="K144" i="15"/>
  <c r="J144" i="15"/>
  <c r="I144" i="15"/>
  <c r="L19" i="16"/>
  <c r="K19" i="16"/>
  <c r="J19" i="16"/>
  <c r="I19" i="16"/>
  <c r="J53" i="16"/>
  <c r="L53" i="16"/>
  <c r="K53" i="16"/>
  <c r="I53" i="16"/>
  <c r="D65" i="16"/>
  <c r="L99" i="16"/>
  <c r="K99" i="16"/>
  <c r="I99" i="16"/>
  <c r="J99" i="16"/>
  <c r="G107" i="16"/>
  <c r="C149" i="16"/>
  <c r="Y20" i="17"/>
  <c r="W20" i="17"/>
  <c r="G34" i="18"/>
  <c r="C36" i="18"/>
  <c r="AA46" i="18"/>
  <c r="Z46" i="18"/>
  <c r="S68" i="18"/>
  <c r="R68" i="18"/>
  <c r="Q76" i="18"/>
  <c r="M78" i="18"/>
  <c r="AA115" i="18"/>
  <c r="Z115" i="18"/>
  <c r="D74" i="11"/>
  <c r="D78" i="11"/>
  <c r="D82" i="11"/>
  <c r="D86" i="11"/>
  <c r="I11" i="14"/>
  <c r="J11" i="14"/>
  <c r="K11" i="14"/>
  <c r="D23" i="14"/>
  <c r="I19" i="14"/>
  <c r="K19" i="14"/>
  <c r="J19" i="14"/>
  <c r="I28" i="14"/>
  <c r="K28" i="14"/>
  <c r="J28" i="14"/>
  <c r="G37" i="14"/>
  <c r="I36" i="14"/>
  <c r="J36" i="14"/>
  <c r="K36" i="14"/>
  <c r="I45" i="14"/>
  <c r="K45" i="14"/>
  <c r="J45" i="14"/>
  <c r="I54" i="14"/>
  <c r="K54" i="14"/>
  <c r="J54" i="14"/>
  <c r="E65" i="14"/>
  <c r="I62" i="14"/>
  <c r="K62" i="14"/>
  <c r="J62" i="14"/>
  <c r="I71" i="14"/>
  <c r="H79" i="14"/>
  <c r="J71" i="14"/>
  <c r="K71" i="14"/>
  <c r="C93" i="14"/>
  <c r="I88" i="14"/>
  <c r="K88" i="14"/>
  <c r="J88" i="14"/>
  <c r="G107" i="14"/>
  <c r="K106" i="14"/>
  <c r="J106" i="14"/>
  <c r="I106" i="14"/>
  <c r="F135" i="14"/>
  <c r="K140" i="14"/>
  <c r="I140" i="14"/>
  <c r="J140" i="14"/>
  <c r="K142" i="14"/>
  <c r="J142" i="14"/>
  <c r="I142" i="14"/>
  <c r="M13" i="15"/>
  <c r="L13" i="15"/>
  <c r="K13" i="15"/>
  <c r="I13" i="15"/>
  <c r="J13" i="15"/>
  <c r="H21" i="15"/>
  <c r="M32" i="15"/>
  <c r="L32" i="15"/>
  <c r="K32" i="15"/>
  <c r="J32" i="15"/>
  <c r="I32" i="15"/>
  <c r="G49" i="15"/>
  <c r="M61" i="15"/>
  <c r="L61" i="15"/>
  <c r="K61" i="15"/>
  <c r="J61" i="15"/>
  <c r="I61" i="15"/>
  <c r="M72" i="15"/>
  <c r="L72" i="15"/>
  <c r="K72" i="15"/>
  <c r="I72" i="15"/>
  <c r="J72" i="15"/>
  <c r="M98" i="15"/>
  <c r="L98" i="15"/>
  <c r="K98" i="15"/>
  <c r="J98" i="15"/>
  <c r="I98" i="15"/>
  <c r="D119" i="15"/>
  <c r="M132" i="15"/>
  <c r="L132" i="15"/>
  <c r="K132" i="15"/>
  <c r="J132" i="15"/>
  <c r="I132" i="15"/>
  <c r="F147" i="15"/>
  <c r="L159" i="16"/>
  <c r="K159" i="16"/>
  <c r="I159" i="16"/>
  <c r="J159" i="16"/>
  <c r="E21" i="17"/>
  <c r="L28" i="17"/>
  <c r="J28" i="17"/>
  <c r="K28" i="17"/>
  <c r="I28" i="17"/>
  <c r="R11" i="18"/>
  <c r="S11" i="18"/>
  <c r="Z58" i="18"/>
  <c r="AA58" i="18"/>
  <c r="R80" i="18"/>
  <c r="S80" i="18"/>
  <c r="G106" i="18"/>
  <c r="K12" i="14"/>
  <c r="J12" i="14"/>
  <c r="I12" i="14"/>
  <c r="E23" i="14"/>
  <c r="K20" i="14"/>
  <c r="J20" i="14"/>
  <c r="I20" i="14"/>
  <c r="H37" i="14"/>
  <c r="K29" i="14"/>
  <c r="I29" i="14"/>
  <c r="J29" i="14"/>
  <c r="C51" i="14"/>
  <c r="K46" i="14"/>
  <c r="J46" i="14"/>
  <c r="I46" i="14"/>
  <c r="K55" i="14"/>
  <c r="J55" i="14"/>
  <c r="I55" i="14"/>
  <c r="F65" i="14"/>
  <c r="K63" i="14"/>
  <c r="I63" i="14"/>
  <c r="J63" i="14"/>
  <c r="K72" i="14"/>
  <c r="J72" i="14"/>
  <c r="I72" i="14"/>
  <c r="K81" i="14"/>
  <c r="J81" i="14"/>
  <c r="I81" i="14"/>
  <c r="D93" i="14"/>
  <c r="K89" i="14"/>
  <c r="J89" i="14"/>
  <c r="I89" i="14"/>
  <c r="K97" i="14"/>
  <c r="J97" i="14"/>
  <c r="I97" i="14"/>
  <c r="K99" i="14"/>
  <c r="J99" i="14"/>
  <c r="I99" i="14"/>
  <c r="H107" i="14"/>
  <c r="K132" i="14"/>
  <c r="J132" i="14"/>
  <c r="I132" i="14"/>
  <c r="M12" i="15"/>
  <c r="L12" i="15"/>
  <c r="K12" i="15"/>
  <c r="J12" i="15"/>
  <c r="I12" i="15"/>
  <c r="M17" i="15"/>
  <c r="L17" i="15"/>
  <c r="K17" i="15"/>
  <c r="J17" i="15"/>
  <c r="I17" i="15"/>
  <c r="M41" i="15"/>
  <c r="L41" i="15"/>
  <c r="K41" i="15"/>
  <c r="J41" i="15"/>
  <c r="H49" i="15"/>
  <c r="I41" i="15"/>
  <c r="M70" i="15"/>
  <c r="L70" i="15"/>
  <c r="K70" i="15"/>
  <c r="J70" i="15"/>
  <c r="I70" i="15"/>
  <c r="C91" i="15"/>
  <c r="M101" i="15"/>
  <c r="L101" i="15"/>
  <c r="K101" i="15"/>
  <c r="J101" i="15"/>
  <c r="I101" i="15"/>
  <c r="E119" i="15"/>
  <c r="M136" i="15"/>
  <c r="L136" i="15"/>
  <c r="K136" i="15"/>
  <c r="J136" i="15"/>
  <c r="I136" i="15"/>
  <c r="G147" i="15"/>
  <c r="L15" i="16"/>
  <c r="K15" i="16"/>
  <c r="J15" i="16"/>
  <c r="I15" i="16"/>
  <c r="C23" i="16"/>
  <c r="E79" i="16"/>
  <c r="L46" i="17"/>
  <c r="K46" i="17"/>
  <c r="J46" i="17"/>
  <c r="I46" i="17"/>
  <c r="S16" i="18"/>
  <c r="R16" i="18"/>
  <c r="C62" i="18"/>
  <c r="S85" i="18"/>
  <c r="R85" i="18"/>
  <c r="M104" i="18"/>
  <c r="D148" i="18"/>
  <c r="M79" i="15"/>
  <c r="L79" i="15"/>
  <c r="K79" i="15"/>
  <c r="J79" i="15"/>
  <c r="I79" i="15"/>
  <c r="D91" i="15"/>
  <c r="M87" i="15"/>
  <c r="L87" i="15"/>
  <c r="K87" i="15"/>
  <c r="J87" i="15"/>
  <c r="I87" i="15"/>
  <c r="M96" i="15"/>
  <c r="L96" i="15"/>
  <c r="K96" i="15"/>
  <c r="J96" i="15"/>
  <c r="I96" i="15"/>
  <c r="E105" i="15"/>
  <c r="M104" i="15"/>
  <c r="L104" i="15"/>
  <c r="K104" i="15"/>
  <c r="J104" i="15"/>
  <c r="I104" i="15"/>
  <c r="F119" i="15"/>
  <c r="M113" i="15"/>
  <c r="L113" i="15"/>
  <c r="K113" i="15"/>
  <c r="J113" i="15"/>
  <c r="I113" i="15"/>
  <c r="M122" i="15"/>
  <c r="L122" i="15"/>
  <c r="K122" i="15"/>
  <c r="J122" i="15"/>
  <c r="I122" i="15"/>
  <c r="G133" i="15"/>
  <c r="M130" i="15"/>
  <c r="L130" i="15"/>
  <c r="K130" i="15"/>
  <c r="J130" i="15"/>
  <c r="I130" i="15"/>
  <c r="M139" i="15"/>
  <c r="L139" i="15"/>
  <c r="K139" i="15"/>
  <c r="J139" i="15"/>
  <c r="I139" i="15"/>
  <c r="H147" i="15"/>
  <c r="M156" i="15"/>
  <c r="L156" i="15"/>
  <c r="K156" i="15"/>
  <c r="J156" i="15"/>
  <c r="I156" i="15"/>
  <c r="G9" i="16"/>
  <c r="Y12" i="16"/>
  <c r="W12" i="16"/>
  <c r="E21" i="16"/>
  <c r="Y16" i="16"/>
  <c r="W16" i="16"/>
  <c r="Y20" i="16"/>
  <c r="W20" i="16"/>
  <c r="D23" i="16"/>
  <c r="C37" i="16"/>
  <c r="L39" i="16"/>
  <c r="I39" i="16"/>
  <c r="K39" i="16"/>
  <c r="J39" i="16"/>
  <c r="D51" i="16"/>
  <c r="C63" i="16"/>
  <c r="L56" i="16"/>
  <c r="I56" i="16"/>
  <c r="K56" i="16"/>
  <c r="J56" i="16"/>
  <c r="E65" i="16"/>
  <c r="D77" i="16"/>
  <c r="L73" i="16"/>
  <c r="I73" i="16"/>
  <c r="K73" i="16"/>
  <c r="J73" i="16"/>
  <c r="F79" i="16"/>
  <c r="E91" i="16"/>
  <c r="H107" i="16"/>
  <c r="L108" i="16"/>
  <c r="K108" i="16"/>
  <c r="I108" i="16"/>
  <c r="J108" i="16"/>
  <c r="E149" i="16"/>
  <c r="L10" i="17"/>
  <c r="K10" i="17"/>
  <c r="I10" i="17"/>
  <c r="J10" i="17"/>
  <c r="H9" i="17"/>
  <c r="M115" i="17" s="1"/>
  <c r="F21" i="17"/>
  <c r="E49" i="17"/>
  <c r="M8" i="18"/>
  <c r="Z11" i="18"/>
  <c r="AA11" i="18"/>
  <c r="R15" i="18"/>
  <c r="S15" i="18"/>
  <c r="M34" i="18"/>
  <c r="Z28" i="18"/>
  <c r="AA28" i="18"/>
  <c r="R32" i="18"/>
  <c r="S32" i="18"/>
  <c r="Z45" i="18"/>
  <c r="AA45" i="18"/>
  <c r="W50" i="18"/>
  <c r="E64" i="18"/>
  <c r="R67" i="18"/>
  <c r="S67" i="18"/>
  <c r="W76" i="18"/>
  <c r="Z80" i="18"/>
  <c r="AA80" i="18"/>
  <c r="E90" i="18"/>
  <c r="R84" i="18"/>
  <c r="S84" i="18"/>
  <c r="Z97" i="18"/>
  <c r="AA97" i="18"/>
  <c r="R101" i="18"/>
  <c r="S101" i="18"/>
  <c r="O106" i="18"/>
  <c r="Z114" i="18"/>
  <c r="AA114" i="18"/>
  <c r="W120" i="18"/>
  <c r="K100" i="14"/>
  <c r="J100" i="14"/>
  <c r="I100" i="14"/>
  <c r="K109" i="14"/>
  <c r="J109" i="14"/>
  <c r="I109" i="14"/>
  <c r="D121" i="14"/>
  <c r="K117" i="14"/>
  <c r="J117" i="14"/>
  <c r="I117" i="14"/>
  <c r="K126" i="14"/>
  <c r="J126" i="14"/>
  <c r="I126" i="14"/>
  <c r="G135" i="14"/>
  <c r="K134" i="14"/>
  <c r="J134" i="14"/>
  <c r="I134" i="14"/>
  <c r="K143" i="14"/>
  <c r="J143" i="14"/>
  <c r="I143" i="14"/>
  <c r="K152" i="14"/>
  <c r="J152" i="14"/>
  <c r="I152" i="14"/>
  <c r="E163" i="14"/>
  <c r="K160" i="14"/>
  <c r="J160" i="14"/>
  <c r="I160" i="14"/>
  <c r="C21" i="15"/>
  <c r="L30" i="15"/>
  <c r="K30" i="15"/>
  <c r="J30" i="15"/>
  <c r="I30" i="15"/>
  <c r="M30" i="15"/>
  <c r="L39" i="15"/>
  <c r="K39" i="15"/>
  <c r="J39" i="15"/>
  <c r="I39" i="15"/>
  <c r="M39" i="15"/>
  <c r="L47" i="15"/>
  <c r="K47" i="15"/>
  <c r="J47" i="15"/>
  <c r="I47" i="15"/>
  <c r="M47" i="15"/>
  <c r="C63" i="15"/>
  <c r="L56" i="15"/>
  <c r="K56" i="15"/>
  <c r="J56" i="15"/>
  <c r="I56" i="15"/>
  <c r="M56" i="15"/>
  <c r="L65" i="15"/>
  <c r="K65" i="15"/>
  <c r="J65" i="15"/>
  <c r="I65" i="15"/>
  <c r="M65" i="15"/>
  <c r="D77" i="15"/>
  <c r="L73" i="15"/>
  <c r="K73" i="15"/>
  <c r="J73" i="15"/>
  <c r="I73" i="15"/>
  <c r="M73" i="15"/>
  <c r="L82" i="15"/>
  <c r="K82" i="15"/>
  <c r="J82" i="15"/>
  <c r="I82" i="15"/>
  <c r="M82" i="15"/>
  <c r="E91" i="15"/>
  <c r="L90" i="15"/>
  <c r="K90" i="15"/>
  <c r="J90" i="15"/>
  <c r="I90" i="15"/>
  <c r="M90" i="15"/>
  <c r="F105" i="15"/>
  <c r="L99" i="15"/>
  <c r="K99" i="15"/>
  <c r="J99" i="15"/>
  <c r="I99" i="15"/>
  <c r="M99" i="15"/>
  <c r="L108" i="15"/>
  <c r="K108" i="15"/>
  <c r="J108" i="15"/>
  <c r="I108" i="15"/>
  <c r="M108" i="15"/>
  <c r="G119" i="15"/>
  <c r="L116" i="15"/>
  <c r="K116" i="15"/>
  <c r="J116" i="15"/>
  <c r="I116" i="15"/>
  <c r="M116" i="15"/>
  <c r="L125" i="15"/>
  <c r="K125" i="15"/>
  <c r="J125" i="15"/>
  <c r="I125" i="15"/>
  <c r="H133" i="15"/>
  <c r="M125" i="15"/>
  <c r="L142" i="15"/>
  <c r="K142" i="15"/>
  <c r="J142" i="15"/>
  <c r="I142" i="15"/>
  <c r="M142" i="15"/>
  <c r="L151" i="15"/>
  <c r="K151" i="15"/>
  <c r="J151" i="15"/>
  <c r="I151" i="15"/>
  <c r="M151" i="15"/>
  <c r="L159" i="15"/>
  <c r="K159" i="15"/>
  <c r="J159" i="15"/>
  <c r="I159" i="15"/>
  <c r="M159" i="15"/>
  <c r="L10" i="16"/>
  <c r="K10" i="16"/>
  <c r="J10" i="16"/>
  <c r="H9" i="16"/>
  <c r="M40" i="16" s="1"/>
  <c r="I10" i="16"/>
  <c r="F21" i="16"/>
  <c r="L14" i="16"/>
  <c r="K14" i="16"/>
  <c r="J14" i="16"/>
  <c r="I14" i="16"/>
  <c r="L18" i="16"/>
  <c r="K18" i="16"/>
  <c r="J18" i="16"/>
  <c r="I18" i="16"/>
  <c r="E23" i="16"/>
  <c r="C35" i="16"/>
  <c r="L28" i="16"/>
  <c r="K28" i="16"/>
  <c r="J28" i="16"/>
  <c r="I28" i="16"/>
  <c r="E37" i="16"/>
  <c r="D49" i="16"/>
  <c r="L45" i="16"/>
  <c r="K45" i="16"/>
  <c r="J45" i="16"/>
  <c r="I45" i="16"/>
  <c r="F51" i="16"/>
  <c r="E63" i="16"/>
  <c r="L62" i="16"/>
  <c r="K62" i="16"/>
  <c r="J62" i="16"/>
  <c r="I62" i="16"/>
  <c r="G65" i="16"/>
  <c r="F77" i="16"/>
  <c r="L80" i="16"/>
  <c r="K80" i="16"/>
  <c r="J80" i="16"/>
  <c r="H79" i="16"/>
  <c r="I80" i="16"/>
  <c r="G91" i="16"/>
  <c r="F93" i="16"/>
  <c r="L114" i="16"/>
  <c r="K114" i="16"/>
  <c r="J114" i="16"/>
  <c r="I114" i="16"/>
  <c r="L116" i="16"/>
  <c r="K116" i="16"/>
  <c r="I116" i="16"/>
  <c r="J116" i="16"/>
  <c r="G133" i="16"/>
  <c r="L156" i="16"/>
  <c r="J156" i="16"/>
  <c r="K156" i="16"/>
  <c r="I156" i="16"/>
  <c r="L13" i="17"/>
  <c r="K13" i="17"/>
  <c r="J13" i="17"/>
  <c r="I13" i="17"/>
  <c r="H21" i="17"/>
  <c r="M13" i="17"/>
  <c r="L14" i="17"/>
  <c r="K14" i="17"/>
  <c r="I14" i="17"/>
  <c r="J14" i="17"/>
  <c r="C35" i="17"/>
  <c r="G49" i="17"/>
  <c r="M45" i="17"/>
  <c r="L45" i="17"/>
  <c r="J45" i="17"/>
  <c r="K45" i="17"/>
  <c r="I45" i="17"/>
  <c r="F51" i="17"/>
  <c r="M72" i="17"/>
  <c r="M74" i="17"/>
  <c r="M114" i="17"/>
  <c r="M141" i="17"/>
  <c r="M143" i="17"/>
  <c r="O8" i="18"/>
  <c r="AA16" i="18"/>
  <c r="Z16" i="18"/>
  <c r="O34" i="18"/>
  <c r="AA33" i="18"/>
  <c r="Z33" i="18"/>
  <c r="S38" i="18"/>
  <c r="R38" i="18"/>
  <c r="AA51" i="18"/>
  <c r="Z51" i="18"/>
  <c r="Y50" i="18"/>
  <c r="S55" i="18"/>
  <c r="R55" i="18"/>
  <c r="G64" i="18"/>
  <c r="AA68" i="18"/>
  <c r="Z68" i="18"/>
  <c r="Y76" i="18"/>
  <c r="S72" i="18"/>
  <c r="R72" i="18"/>
  <c r="U78" i="18"/>
  <c r="G90" i="18"/>
  <c r="AB85" i="18"/>
  <c r="AA85" i="18"/>
  <c r="Z85" i="18"/>
  <c r="S89" i="18"/>
  <c r="R89" i="18"/>
  <c r="C92" i="18"/>
  <c r="U104" i="18"/>
  <c r="AB102" i="18"/>
  <c r="AA102" i="18"/>
  <c r="Z102" i="18"/>
  <c r="S107" i="18"/>
  <c r="R107" i="18"/>
  <c r="Q106" i="18"/>
  <c r="C118" i="18"/>
  <c r="AB121" i="18"/>
  <c r="AA121" i="18"/>
  <c r="Z121" i="18"/>
  <c r="Y120" i="18"/>
  <c r="J125" i="18"/>
  <c r="I125" i="18"/>
  <c r="K101" i="14"/>
  <c r="J101" i="14"/>
  <c r="I101" i="14"/>
  <c r="K110" i="14"/>
  <c r="J110" i="14"/>
  <c r="I110" i="14"/>
  <c r="E121" i="14"/>
  <c r="K118" i="14"/>
  <c r="J118" i="14"/>
  <c r="I118" i="14"/>
  <c r="K127" i="14"/>
  <c r="J127" i="14"/>
  <c r="I127" i="14"/>
  <c r="H135" i="14"/>
  <c r="C149" i="14"/>
  <c r="K144" i="14"/>
  <c r="J144" i="14"/>
  <c r="I144" i="14"/>
  <c r="K153" i="14"/>
  <c r="J153" i="14"/>
  <c r="I153" i="14"/>
  <c r="F163" i="14"/>
  <c r="K161" i="14"/>
  <c r="J161" i="14"/>
  <c r="I161" i="14"/>
  <c r="K11" i="15"/>
  <c r="J11" i="15"/>
  <c r="I11" i="15"/>
  <c r="L11" i="15"/>
  <c r="M11" i="15"/>
  <c r="D21" i="15"/>
  <c r="K15" i="15"/>
  <c r="J15" i="15"/>
  <c r="I15" i="15"/>
  <c r="M15" i="15"/>
  <c r="L15" i="15"/>
  <c r="K19" i="15"/>
  <c r="J19" i="15"/>
  <c r="I19" i="15"/>
  <c r="M19" i="15"/>
  <c r="L19" i="15"/>
  <c r="K25" i="15"/>
  <c r="J25" i="15"/>
  <c r="I25" i="15"/>
  <c r="M25" i="15"/>
  <c r="L25" i="15"/>
  <c r="K33" i="15"/>
  <c r="J33" i="15"/>
  <c r="I33" i="15"/>
  <c r="M33" i="15"/>
  <c r="L33" i="15"/>
  <c r="C49" i="15"/>
  <c r="K42" i="15"/>
  <c r="J42" i="15"/>
  <c r="I42" i="15"/>
  <c r="M42" i="15"/>
  <c r="L42" i="15"/>
  <c r="K51" i="15"/>
  <c r="J51" i="15"/>
  <c r="I51" i="15"/>
  <c r="M51" i="15"/>
  <c r="L51" i="15"/>
  <c r="D63" i="15"/>
  <c r="K59" i="15"/>
  <c r="J59" i="15"/>
  <c r="I59" i="15"/>
  <c r="M59" i="15"/>
  <c r="L59" i="15"/>
  <c r="K68" i="15"/>
  <c r="J68" i="15"/>
  <c r="I68" i="15"/>
  <c r="L68" i="15"/>
  <c r="M68" i="15"/>
  <c r="E77" i="15"/>
  <c r="K76" i="15"/>
  <c r="J76" i="15"/>
  <c r="I76" i="15"/>
  <c r="L76" i="15"/>
  <c r="M76" i="15"/>
  <c r="F91" i="15"/>
  <c r="K85" i="15"/>
  <c r="J85" i="15"/>
  <c r="I85" i="15"/>
  <c r="M85" i="15"/>
  <c r="L85" i="15"/>
  <c r="K94" i="15"/>
  <c r="J94" i="15"/>
  <c r="I94" i="15"/>
  <c r="M94" i="15"/>
  <c r="L94" i="15"/>
  <c r="G105" i="15"/>
  <c r="K102" i="15"/>
  <c r="J102" i="15"/>
  <c r="I102" i="15"/>
  <c r="M102" i="15"/>
  <c r="L102" i="15"/>
  <c r="K111" i="15"/>
  <c r="J111" i="15"/>
  <c r="I111" i="15"/>
  <c r="H119" i="15"/>
  <c r="M111" i="15"/>
  <c r="L111" i="15"/>
  <c r="K128" i="15"/>
  <c r="J128" i="15"/>
  <c r="I128" i="15"/>
  <c r="M128" i="15"/>
  <c r="L128" i="15"/>
  <c r="K137" i="15"/>
  <c r="J137" i="15"/>
  <c r="I137" i="15"/>
  <c r="M137" i="15"/>
  <c r="L137" i="15"/>
  <c r="K145" i="15"/>
  <c r="J145" i="15"/>
  <c r="I145" i="15"/>
  <c r="M145" i="15"/>
  <c r="L145" i="15"/>
  <c r="C161" i="15"/>
  <c r="K154" i="15"/>
  <c r="J154" i="15"/>
  <c r="I154" i="15"/>
  <c r="M154" i="15"/>
  <c r="L154" i="15"/>
  <c r="G21" i="16"/>
  <c r="D35" i="16"/>
  <c r="K31" i="16"/>
  <c r="J31" i="16"/>
  <c r="I31" i="16"/>
  <c r="L31" i="16"/>
  <c r="F37" i="16"/>
  <c r="E49" i="16"/>
  <c r="K48" i="16"/>
  <c r="J48" i="16"/>
  <c r="I48" i="16"/>
  <c r="L48" i="16"/>
  <c r="G51" i="16"/>
  <c r="F63" i="16"/>
  <c r="K66" i="16"/>
  <c r="J66" i="16"/>
  <c r="I66" i="16"/>
  <c r="H65" i="16"/>
  <c r="L66" i="16"/>
  <c r="G77" i="16"/>
  <c r="K83" i="16"/>
  <c r="J83" i="16"/>
  <c r="I83" i="16"/>
  <c r="H91" i="16"/>
  <c r="L83" i="16"/>
  <c r="G93" i="16"/>
  <c r="M96" i="16"/>
  <c r="L96" i="16"/>
  <c r="J96" i="16"/>
  <c r="K96" i="16"/>
  <c r="I96" i="16"/>
  <c r="L123" i="16"/>
  <c r="K123" i="16"/>
  <c r="J123" i="16"/>
  <c r="I123" i="16"/>
  <c r="L125" i="16"/>
  <c r="K125" i="16"/>
  <c r="I125" i="16"/>
  <c r="H133" i="16"/>
  <c r="J125" i="16"/>
  <c r="D135" i="16"/>
  <c r="L17" i="17"/>
  <c r="K17" i="17"/>
  <c r="J17" i="17"/>
  <c r="I17" i="17"/>
  <c r="M17" i="17"/>
  <c r="M18" i="17"/>
  <c r="L18" i="17"/>
  <c r="K18" i="17"/>
  <c r="I18" i="17"/>
  <c r="J18" i="17"/>
  <c r="D35" i="17"/>
  <c r="M54" i="17"/>
  <c r="M81" i="17"/>
  <c r="M83" i="17"/>
  <c r="M123" i="17"/>
  <c r="M150" i="17"/>
  <c r="M152" i="17"/>
  <c r="U8" i="18"/>
  <c r="G20" i="18"/>
  <c r="Z15" i="18"/>
  <c r="AA15" i="18"/>
  <c r="R19" i="18"/>
  <c r="S19" i="18"/>
  <c r="C22" i="18"/>
  <c r="U34" i="18"/>
  <c r="Z32" i="18"/>
  <c r="AA32" i="18"/>
  <c r="Q36" i="18"/>
  <c r="R37" i="18"/>
  <c r="S37" i="18"/>
  <c r="C48" i="18"/>
  <c r="R54" i="18"/>
  <c r="S54" i="18"/>
  <c r="Q62" i="18"/>
  <c r="M64" i="18"/>
  <c r="Z67" i="18"/>
  <c r="AA67" i="18"/>
  <c r="R71" i="18"/>
  <c r="S71" i="18"/>
  <c r="M90" i="18"/>
  <c r="Z84" i="18"/>
  <c r="AA84" i="18"/>
  <c r="R88" i="18"/>
  <c r="S88" i="18"/>
  <c r="Z101" i="18"/>
  <c r="AA101" i="18"/>
  <c r="W106" i="18"/>
  <c r="N134" i="18"/>
  <c r="C107" i="14"/>
  <c r="J102" i="14"/>
  <c r="I102" i="14"/>
  <c r="K102" i="14"/>
  <c r="J111" i="14"/>
  <c r="I111" i="14"/>
  <c r="K111" i="14"/>
  <c r="F121" i="14"/>
  <c r="J119" i="14"/>
  <c r="I119" i="14"/>
  <c r="K119" i="14"/>
  <c r="J128" i="14"/>
  <c r="I128" i="14"/>
  <c r="K128" i="14"/>
  <c r="J137" i="14"/>
  <c r="I137" i="14"/>
  <c r="K137" i="14"/>
  <c r="D149" i="14"/>
  <c r="J145" i="14"/>
  <c r="I145" i="14"/>
  <c r="K145" i="14"/>
  <c r="J154" i="14"/>
  <c r="I154" i="14"/>
  <c r="K154" i="14"/>
  <c r="G163" i="14"/>
  <c r="J162" i="14"/>
  <c r="I162" i="14"/>
  <c r="K162" i="14"/>
  <c r="E21" i="15"/>
  <c r="C35" i="15"/>
  <c r="J28" i="15"/>
  <c r="I28" i="15"/>
  <c r="L28" i="15"/>
  <c r="K28" i="15"/>
  <c r="M28" i="15"/>
  <c r="J37" i="15"/>
  <c r="I37" i="15"/>
  <c r="K37" i="15"/>
  <c r="M37" i="15"/>
  <c r="L37" i="15"/>
  <c r="D49" i="15"/>
  <c r="J45" i="15"/>
  <c r="I45" i="15"/>
  <c r="M45" i="15"/>
  <c r="L45" i="15"/>
  <c r="K45" i="15"/>
  <c r="J54" i="15"/>
  <c r="I54" i="15"/>
  <c r="M54" i="15"/>
  <c r="L54" i="15"/>
  <c r="K54" i="15"/>
  <c r="E63" i="15"/>
  <c r="J62" i="15"/>
  <c r="I62" i="15"/>
  <c r="M62" i="15"/>
  <c r="L62" i="15"/>
  <c r="K62" i="15"/>
  <c r="F77" i="15"/>
  <c r="J71" i="15"/>
  <c r="I71" i="15"/>
  <c r="M71" i="15"/>
  <c r="L71" i="15"/>
  <c r="K71" i="15"/>
  <c r="J80" i="15"/>
  <c r="I80" i="15"/>
  <c r="M80" i="15"/>
  <c r="L80" i="15"/>
  <c r="K80" i="15"/>
  <c r="G91" i="15"/>
  <c r="J88" i="15"/>
  <c r="I88" i="15"/>
  <c r="M88" i="15"/>
  <c r="L88" i="15"/>
  <c r="K88" i="15"/>
  <c r="J97" i="15"/>
  <c r="I97" i="15"/>
  <c r="H105" i="15"/>
  <c r="M97" i="15"/>
  <c r="L97" i="15"/>
  <c r="K97" i="15"/>
  <c r="J114" i="15"/>
  <c r="I114" i="15"/>
  <c r="M114" i="15"/>
  <c r="L114" i="15"/>
  <c r="K114" i="15"/>
  <c r="J123" i="15"/>
  <c r="I123" i="15"/>
  <c r="M123" i="15"/>
  <c r="L123" i="15"/>
  <c r="K123" i="15"/>
  <c r="J131" i="15"/>
  <c r="I131" i="15"/>
  <c r="M131" i="15"/>
  <c r="L131" i="15"/>
  <c r="K131" i="15"/>
  <c r="C147" i="15"/>
  <c r="J140" i="15"/>
  <c r="I140" i="15"/>
  <c r="M140" i="15"/>
  <c r="L140" i="15"/>
  <c r="K140" i="15"/>
  <c r="J149" i="15"/>
  <c r="I149" i="15"/>
  <c r="M149" i="15"/>
  <c r="L149" i="15"/>
  <c r="K149" i="15"/>
  <c r="D161" i="15"/>
  <c r="J157" i="15"/>
  <c r="I157" i="15"/>
  <c r="M157" i="15"/>
  <c r="L157" i="15"/>
  <c r="K157" i="15"/>
  <c r="J13" i="16"/>
  <c r="I13" i="16"/>
  <c r="H21" i="16"/>
  <c r="L13" i="16"/>
  <c r="K13" i="16"/>
  <c r="J17" i="16"/>
  <c r="I17" i="16"/>
  <c r="L17" i="16"/>
  <c r="K17" i="16"/>
  <c r="J27" i="16"/>
  <c r="K27" i="16"/>
  <c r="I27" i="16"/>
  <c r="H35" i="16"/>
  <c r="L27" i="16"/>
  <c r="J44" i="16"/>
  <c r="K44" i="16"/>
  <c r="I44" i="16"/>
  <c r="L44" i="16"/>
  <c r="M61" i="16"/>
  <c r="J61" i="16"/>
  <c r="K61" i="16"/>
  <c r="I61" i="16"/>
  <c r="L61" i="16"/>
  <c r="L104" i="16"/>
  <c r="J104" i="16"/>
  <c r="K104" i="16"/>
  <c r="I104" i="16"/>
  <c r="F119" i="16"/>
  <c r="L131" i="16"/>
  <c r="K131" i="16"/>
  <c r="J131" i="16"/>
  <c r="I131" i="16"/>
  <c r="S9" i="17"/>
  <c r="F35" i="17"/>
  <c r="E37" i="17"/>
  <c r="M62" i="17"/>
  <c r="M89" i="17"/>
  <c r="M131" i="17"/>
  <c r="M158" i="17"/>
  <c r="M160" i="17"/>
  <c r="W8" i="18"/>
  <c r="E22" i="18"/>
  <c r="S25" i="18"/>
  <c r="R25" i="18"/>
  <c r="W34" i="18"/>
  <c r="AA38" i="18"/>
  <c r="Z38" i="18"/>
  <c r="E48" i="18"/>
  <c r="S42" i="18"/>
  <c r="R42" i="18"/>
  <c r="AA55" i="18"/>
  <c r="Z55" i="18"/>
  <c r="S59" i="18"/>
  <c r="R59" i="18"/>
  <c r="O64" i="18"/>
  <c r="AA72" i="18"/>
  <c r="Z72" i="18"/>
  <c r="O90" i="18"/>
  <c r="AA89" i="18"/>
  <c r="Z89" i="18"/>
  <c r="S94" i="18"/>
  <c r="R94" i="18"/>
  <c r="AA107" i="18"/>
  <c r="Z107" i="18"/>
  <c r="Y106" i="18"/>
  <c r="S111" i="18"/>
  <c r="R111" i="18"/>
  <c r="V134" i="18"/>
  <c r="D107" i="14"/>
  <c r="I103" i="14"/>
  <c r="K103" i="14"/>
  <c r="J103" i="14"/>
  <c r="I112" i="14"/>
  <c r="J112" i="14"/>
  <c r="K112" i="14"/>
  <c r="G121" i="14"/>
  <c r="I120" i="14"/>
  <c r="K120" i="14"/>
  <c r="J120" i="14"/>
  <c r="I129" i="14"/>
  <c r="K129" i="14"/>
  <c r="J129" i="14"/>
  <c r="I138" i="14"/>
  <c r="K138" i="14"/>
  <c r="J138" i="14"/>
  <c r="E149" i="14"/>
  <c r="I146" i="14"/>
  <c r="K146" i="14"/>
  <c r="J146" i="14"/>
  <c r="I155" i="14"/>
  <c r="H163" i="14"/>
  <c r="K155" i="14"/>
  <c r="J155" i="14"/>
  <c r="I10" i="15"/>
  <c r="M10" i="15"/>
  <c r="K10" i="15"/>
  <c r="J10" i="15"/>
  <c r="L10" i="15"/>
  <c r="F21" i="15"/>
  <c r="I14" i="15"/>
  <c r="M14" i="15"/>
  <c r="J14" i="15"/>
  <c r="L14" i="15"/>
  <c r="K14" i="15"/>
  <c r="I18" i="15"/>
  <c r="M18" i="15"/>
  <c r="L18" i="15"/>
  <c r="K18" i="15"/>
  <c r="J18" i="15"/>
  <c r="I23" i="15"/>
  <c r="M23" i="15"/>
  <c r="L23" i="15"/>
  <c r="K23" i="15"/>
  <c r="J23" i="15"/>
  <c r="D35" i="15"/>
  <c r="I31" i="15"/>
  <c r="M31" i="15"/>
  <c r="L31" i="15"/>
  <c r="K31" i="15"/>
  <c r="J31" i="15"/>
  <c r="I40" i="15"/>
  <c r="M40" i="15"/>
  <c r="L40" i="15"/>
  <c r="K40" i="15"/>
  <c r="J40" i="15"/>
  <c r="E49" i="15"/>
  <c r="I48" i="15"/>
  <c r="M48" i="15"/>
  <c r="L48" i="15"/>
  <c r="K48" i="15"/>
  <c r="J48" i="15"/>
  <c r="F63" i="15"/>
  <c r="I57" i="15"/>
  <c r="M57" i="15"/>
  <c r="L57" i="15"/>
  <c r="K57" i="15"/>
  <c r="J57" i="15"/>
  <c r="I66" i="15"/>
  <c r="M66" i="15"/>
  <c r="K66" i="15"/>
  <c r="J66" i="15"/>
  <c r="L66" i="15"/>
  <c r="G77" i="15"/>
  <c r="I74" i="15"/>
  <c r="M74" i="15"/>
  <c r="J74" i="15"/>
  <c r="L74" i="15"/>
  <c r="K74" i="15"/>
  <c r="I83" i="15"/>
  <c r="H91" i="15"/>
  <c r="M83" i="15"/>
  <c r="L83" i="15"/>
  <c r="K83" i="15"/>
  <c r="J83" i="15"/>
  <c r="I100" i="15"/>
  <c r="M100" i="15"/>
  <c r="L100" i="15"/>
  <c r="K100" i="15"/>
  <c r="J100" i="15"/>
  <c r="I109" i="15"/>
  <c r="M109" i="15"/>
  <c r="L109" i="15"/>
  <c r="K109" i="15"/>
  <c r="J109" i="15"/>
  <c r="I117" i="15"/>
  <c r="M117" i="15"/>
  <c r="L117" i="15"/>
  <c r="K117" i="15"/>
  <c r="J117" i="15"/>
  <c r="C133" i="15"/>
  <c r="I126" i="15"/>
  <c r="M126" i="15"/>
  <c r="L126" i="15"/>
  <c r="K126" i="15"/>
  <c r="J126" i="15"/>
  <c r="I135" i="15"/>
  <c r="M135" i="15"/>
  <c r="L135" i="15"/>
  <c r="K135" i="15"/>
  <c r="J135" i="15"/>
  <c r="D147" i="15"/>
  <c r="I143" i="15"/>
  <c r="M143" i="15"/>
  <c r="L143" i="15"/>
  <c r="K143" i="15"/>
  <c r="J143" i="15"/>
  <c r="I152" i="15"/>
  <c r="M152" i="15"/>
  <c r="L152" i="15"/>
  <c r="J152" i="15"/>
  <c r="K152" i="15"/>
  <c r="E161" i="15"/>
  <c r="I160" i="15"/>
  <c r="M160" i="15"/>
  <c r="L160" i="15"/>
  <c r="K160" i="15"/>
  <c r="J160" i="15"/>
  <c r="C9" i="16"/>
  <c r="L30" i="16"/>
  <c r="I30" i="16"/>
  <c r="J30" i="16"/>
  <c r="K30" i="16"/>
  <c r="L47" i="16"/>
  <c r="I47" i="16"/>
  <c r="J47" i="16"/>
  <c r="K47" i="16"/>
  <c r="L82" i="16"/>
  <c r="I82" i="16"/>
  <c r="J82" i="16"/>
  <c r="K82" i="16"/>
  <c r="G119" i="16"/>
  <c r="L113" i="16"/>
  <c r="J113" i="16"/>
  <c r="I113" i="16"/>
  <c r="K113" i="16"/>
  <c r="C121" i="16"/>
  <c r="L140" i="16"/>
  <c r="K140" i="16"/>
  <c r="J140" i="16"/>
  <c r="I140" i="16"/>
  <c r="L142" i="16"/>
  <c r="K142" i="16"/>
  <c r="I142" i="16"/>
  <c r="J142" i="16"/>
  <c r="D161" i="16"/>
  <c r="Z12" i="17"/>
  <c r="X12" i="17"/>
  <c r="S21" i="17"/>
  <c r="L29" i="17"/>
  <c r="K29" i="17"/>
  <c r="J29" i="17"/>
  <c r="I29" i="17"/>
  <c r="M29" i="17"/>
  <c r="M31" i="17"/>
  <c r="L31" i="17"/>
  <c r="K31" i="17"/>
  <c r="I31" i="17"/>
  <c r="J31" i="17"/>
  <c r="F37" i="17"/>
  <c r="M71" i="17"/>
  <c r="M98" i="17"/>
  <c r="M100" i="17"/>
  <c r="C121" i="17"/>
  <c r="M140" i="17"/>
  <c r="O20" i="18"/>
  <c r="Z19" i="18"/>
  <c r="AA19" i="18"/>
  <c r="R24" i="18"/>
  <c r="S24" i="18"/>
  <c r="Y36" i="18"/>
  <c r="AB37" i="18"/>
  <c r="Z37" i="18"/>
  <c r="AA37" i="18"/>
  <c r="R41" i="18"/>
  <c r="S41" i="18"/>
  <c r="G50" i="18"/>
  <c r="Z54" i="18"/>
  <c r="AA54" i="18"/>
  <c r="Y62" i="18"/>
  <c r="R58" i="18"/>
  <c r="S58" i="18"/>
  <c r="U64" i="18"/>
  <c r="G76" i="18"/>
  <c r="AB71" i="18"/>
  <c r="Z71" i="18"/>
  <c r="AA71" i="18"/>
  <c r="R75" i="18"/>
  <c r="S75" i="18"/>
  <c r="C78" i="18"/>
  <c r="U90" i="18"/>
  <c r="AB88" i="18"/>
  <c r="Z88" i="18"/>
  <c r="AA88" i="18"/>
  <c r="Q92" i="18"/>
  <c r="R93" i="18"/>
  <c r="S93" i="18"/>
  <c r="C104" i="18"/>
  <c r="Q118" i="18"/>
  <c r="R110" i="18"/>
  <c r="S110" i="18"/>
  <c r="E107" i="14"/>
  <c r="I104" i="14"/>
  <c r="K104" i="14"/>
  <c r="J104" i="14"/>
  <c r="H121" i="14"/>
  <c r="K113" i="14"/>
  <c r="J113" i="14"/>
  <c r="I113" i="14"/>
  <c r="C135" i="14"/>
  <c r="K130" i="14"/>
  <c r="J130" i="14"/>
  <c r="I130" i="14"/>
  <c r="K139" i="14"/>
  <c r="J139" i="14"/>
  <c r="I139" i="14"/>
  <c r="F149" i="14"/>
  <c r="J147" i="14"/>
  <c r="I147" i="14"/>
  <c r="K147" i="14"/>
  <c r="K156" i="14"/>
  <c r="J156" i="14"/>
  <c r="I156" i="14"/>
  <c r="G21" i="15"/>
  <c r="M26" i="15"/>
  <c r="L26" i="15"/>
  <c r="K26" i="15"/>
  <c r="J26" i="15"/>
  <c r="I26" i="15"/>
  <c r="E35" i="15"/>
  <c r="M34" i="15"/>
  <c r="L34" i="15"/>
  <c r="J34" i="15"/>
  <c r="I34" i="15"/>
  <c r="K34" i="15"/>
  <c r="F49" i="15"/>
  <c r="M43" i="15"/>
  <c r="L43" i="15"/>
  <c r="I43" i="15"/>
  <c r="K43" i="15"/>
  <c r="J43" i="15"/>
  <c r="M52" i="15"/>
  <c r="L52" i="15"/>
  <c r="K52" i="15"/>
  <c r="J52" i="15"/>
  <c r="I52" i="15"/>
  <c r="G63" i="15"/>
  <c r="M60" i="15"/>
  <c r="L60" i="15"/>
  <c r="K60" i="15"/>
  <c r="J60" i="15"/>
  <c r="I60" i="15"/>
  <c r="H77" i="15"/>
  <c r="M69" i="15"/>
  <c r="L69" i="15"/>
  <c r="K69" i="15"/>
  <c r="J69" i="15"/>
  <c r="I69" i="15"/>
  <c r="M86" i="15"/>
  <c r="L86" i="15"/>
  <c r="K86" i="15"/>
  <c r="J86" i="15"/>
  <c r="I86" i="15"/>
  <c r="M95" i="15"/>
  <c r="L95" i="15"/>
  <c r="K95" i="15"/>
  <c r="J95" i="15"/>
  <c r="I95" i="15"/>
  <c r="M103" i="15"/>
  <c r="L103" i="15"/>
  <c r="K103" i="15"/>
  <c r="J103" i="15"/>
  <c r="I103" i="15"/>
  <c r="C119" i="15"/>
  <c r="M112" i="15"/>
  <c r="L112" i="15"/>
  <c r="K112" i="15"/>
  <c r="J112" i="15"/>
  <c r="I112" i="15"/>
  <c r="M121" i="15"/>
  <c r="L121" i="15"/>
  <c r="K121" i="15"/>
  <c r="J121" i="15"/>
  <c r="I121" i="15"/>
  <c r="D133" i="15"/>
  <c r="M129" i="15"/>
  <c r="L129" i="15"/>
  <c r="K129" i="15"/>
  <c r="J129" i="15"/>
  <c r="I129" i="15"/>
  <c r="M138" i="15"/>
  <c r="L138" i="15"/>
  <c r="K138" i="15"/>
  <c r="J138" i="15"/>
  <c r="I138" i="15"/>
  <c r="E147" i="15"/>
  <c r="M146" i="15"/>
  <c r="L146" i="15"/>
  <c r="K146" i="15"/>
  <c r="J146" i="15"/>
  <c r="I146" i="15"/>
  <c r="F161" i="15"/>
  <c r="M155" i="15"/>
  <c r="L155" i="15"/>
  <c r="K155" i="15"/>
  <c r="J155" i="15"/>
  <c r="I155" i="15"/>
  <c r="D9" i="16"/>
  <c r="L12" i="16"/>
  <c r="K12" i="16"/>
  <c r="J12" i="16"/>
  <c r="I12" i="16"/>
  <c r="L16" i="16"/>
  <c r="K16" i="16"/>
  <c r="J16" i="16"/>
  <c r="I16" i="16"/>
  <c r="L20" i="16"/>
  <c r="K20" i="16"/>
  <c r="J20" i="16"/>
  <c r="I20" i="16"/>
  <c r="L54" i="16"/>
  <c r="K54" i="16"/>
  <c r="J54" i="16"/>
  <c r="I54" i="16"/>
  <c r="L71" i="16"/>
  <c r="K71" i="16"/>
  <c r="J71" i="16"/>
  <c r="I71" i="16"/>
  <c r="L88" i="16"/>
  <c r="K88" i="16"/>
  <c r="J88" i="16"/>
  <c r="I88" i="16"/>
  <c r="E105" i="16"/>
  <c r="H121" i="16"/>
  <c r="L122" i="16"/>
  <c r="J122" i="16"/>
  <c r="K122" i="16"/>
  <c r="I122" i="16"/>
  <c r="L151" i="16"/>
  <c r="K151" i="16"/>
  <c r="I151" i="16"/>
  <c r="J151" i="16"/>
  <c r="Z16" i="17"/>
  <c r="X16" i="17"/>
  <c r="D23" i="17"/>
  <c r="L38" i="17"/>
  <c r="K38" i="17"/>
  <c r="J38" i="17"/>
  <c r="I38" i="17"/>
  <c r="H37" i="17"/>
  <c r="M38" i="17"/>
  <c r="M40" i="17"/>
  <c r="L40" i="17"/>
  <c r="K40" i="17"/>
  <c r="I40" i="17"/>
  <c r="J40" i="17"/>
  <c r="M80" i="17"/>
  <c r="H79" i="17"/>
  <c r="M109" i="17"/>
  <c r="S12" i="18"/>
  <c r="R12" i="18"/>
  <c r="Q20" i="18"/>
  <c r="M22" i="18"/>
  <c r="AA25" i="18"/>
  <c r="Z25" i="18"/>
  <c r="S29" i="18"/>
  <c r="R29" i="18"/>
  <c r="M48" i="18"/>
  <c r="AA42" i="18"/>
  <c r="Z42" i="18"/>
  <c r="S46" i="18"/>
  <c r="R46" i="18"/>
  <c r="AA59" i="18"/>
  <c r="Z59" i="18"/>
  <c r="W64" i="18"/>
  <c r="E78" i="18"/>
  <c r="S81" i="18"/>
  <c r="R81" i="18"/>
  <c r="W90" i="18"/>
  <c r="AB94" i="18"/>
  <c r="AA94" i="18"/>
  <c r="Z94" i="18"/>
  <c r="E104" i="18"/>
  <c r="S98" i="18"/>
  <c r="R98" i="18"/>
  <c r="AA111" i="18"/>
  <c r="Z111" i="18"/>
  <c r="S115" i="18"/>
  <c r="R115" i="18"/>
  <c r="L25" i="16"/>
  <c r="K25" i="16"/>
  <c r="J25" i="16"/>
  <c r="I25" i="16"/>
  <c r="L33" i="16"/>
  <c r="K33" i="16"/>
  <c r="I33" i="16"/>
  <c r="J33" i="16"/>
  <c r="D37" i="16"/>
  <c r="C49" i="16"/>
  <c r="L42" i="16"/>
  <c r="K42" i="16"/>
  <c r="J42" i="16"/>
  <c r="I42" i="16"/>
  <c r="E51" i="16"/>
  <c r="D63" i="16"/>
  <c r="M59" i="16"/>
  <c r="L59" i="16"/>
  <c r="K59" i="16"/>
  <c r="J59" i="16"/>
  <c r="I59" i="16"/>
  <c r="F65" i="16"/>
  <c r="L68" i="16"/>
  <c r="K68" i="16"/>
  <c r="I68" i="16"/>
  <c r="J68" i="16"/>
  <c r="E77" i="16"/>
  <c r="L76" i="16"/>
  <c r="K76" i="16"/>
  <c r="J76" i="16"/>
  <c r="I76" i="16"/>
  <c r="G79" i="16"/>
  <c r="F91" i="16"/>
  <c r="L85" i="16"/>
  <c r="K85" i="16"/>
  <c r="I85" i="16"/>
  <c r="J85" i="16"/>
  <c r="H93" i="16"/>
  <c r="L94" i="16"/>
  <c r="K94" i="16"/>
  <c r="J94" i="16"/>
  <c r="I94" i="16"/>
  <c r="G105" i="16"/>
  <c r="L102" i="16"/>
  <c r="K102" i="16"/>
  <c r="J102" i="16"/>
  <c r="I102" i="16"/>
  <c r="L111" i="16"/>
  <c r="K111" i="16"/>
  <c r="J111" i="16"/>
  <c r="H119" i="16"/>
  <c r="I111" i="16"/>
  <c r="L128" i="16"/>
  <c r="K128" i="16"/>
  <c r="J128" i="16"/>
  <c r="I128" i="16"/>
  <c r="C135" i="16"/>
  <c r="L137" i="16"/>
  <c r="K137" i="16"/>
  <c r="J137" i="16"/>
  <c r="I137" i="16"/>
  <c r="L145" i="16"/>
  <c r="K145" i="16"/>
  <c r="J145" i="16"/>
  <c r="I145" i="16"/>
  <c r="D149" i="16"/>
  <c r="C161" i="16"/>
  <c r="L154" i="16"/>
  <c r="K154" i="16"/>
  <c r="J154" i="16"/>
  <c r="I154" i="16"/>
  <c r="G21" i="17"/>
  <c r="F23" i="17"/>
  <c r="M26" i="17"/>
  <c r="L26" i="17"/>
  <c r="K26" i="17"/>
  <c r="J26" i="17"/>
  <c r="I26" i="17"/>
  <c r="E35" i="17"/>
  <c r="M34" i="17"/>
  <c r="L34" i="17"/>
  <c r="K34" i="17"/>
  <c r="J34" i="17"/>
  <c r="I34" i="17"/>
  <c r="G37" i="17"/>
  <c r="F49" i="17"/>
  <c r="M43" i="17"/>
  <c r="L43" i="17"/>
  <c r="K43" i="17"/>
  <c r="J43" i="17"/>
  <c r="I43" i="17"/>
  <c r="F8" i="18"/>
  <c r="N8" i="18"/>
  <c r="V8" i="18"/>
  <c r="K12" i="18"/>
  <c r="J12" i="18"/>
  <c r="H20" i="18"/>
  <c r="I12" i="18"/>
  <c r="P20" i="18"/>
  <c r="X20" i="18"/>
  <c r="J16" i="18"/>
  <c r="I16" i="18"/>
  <c r="D22" i="18"/>
  <c r="L22" i="18"/>
  <c r="J25" i="18"/>
  <c r="I25" i="18"/>
  <c r="F34" i="18"/>
  <c r="N34" i="18"/>
  <c r="V34" i="18"/>
  <c r="J29" i="18"/>
  <c r="I29" i="18"/>
  <c r="J33" i="18"/>
  <c r="I33" i="18"/>
  <c r="J38" i="18"/>
  <c r="I38" i="18"/>
  <c r="D48" i="18"/>
  <c r="L48" i="18"/>
  <c r="J42" i="18"/>
  <c r="I42" i="18"/>
  <c r="J46" i="18"/>
  <c r="I46" i="18"/>
  <c r="H50" i="18"/>
  <c r="J51" i="18"/>
  <c r="I51" i="18"/>
  <c r="P50" i="18"/>
  <c r="X50" i="18"/>
  <c r="K55" i="18"/>
  <c r="J55" i="18"/>
  <c r="I55" i="18"/>
  <c r="J59" i="18"/>
  <c r="I59" i="18"/>
  <c r="F64" i="18"/>
  <c r="N64" i="18"/>
  <c r="V64" i="18"/>
  <c r="J68" i="18"/>
  <c r="H76" i="18"/>
  <c r="I68" i="18"/>
  <c r="P76" i="18"/>
  <c r="X76" i="18"/>
  <c r="J72" i="18"/>
  <c r="I72" i="18"/>
  <c r="D78" i="18"/>
  <c r="L78" i="18"/>
  <c r="J81" i="18"/>
  <c r="I81" i="18"/>
  <c r="F90" i="18"/>
  <c r="N90" i="18"/>
  <c r="V90" i="18"/>
  <c r="J85" i="18"/>
  <c r="I85" i="18"/>
  <c r="J89" i="18"/>
  <c r="I89" i="18"/>
  <c r="K94" i="18"/>
  <c r="J94" i="18"/>
  <c r="I94" i="18"/>
  <c r="D104" i="18"/>
  <c r="L104" i="18"/>
  <c r="J98" i="18"/>
  <c r="I98" i="18"/>
  <c r="K102" i="18"/>
  <c r="J102" i="18"/>
  <c r="I102" i="18"/>
  <c r="H106" i="18"/>
  <c r="J107" i="18"/>
  <c r="I107" i="18"/>
  <c r="P106" i="18"/>
  <c r="X106" i="18"/>
  <c r="J111" i="18"/>
  <c r="I111" i="18"/>
  <c r="J115" i="18"/>
  <c r="I115" i="18"/>
  <c r="G120" i="18"/>
  <c r="X120" i="18"/>
  <c r="AA125" i="18"/>
  <c r="Z125" i="18"/>
  <c r="S129" i="18"/>
  <c r="R129" i="18"/>
  <c r="O134" i="18"/>
  <c r="AB142" i="18"/>
  <c r="AA142" i="18"/>
  <c r="Z142" i="18"/>
  <c r="K100" i="16"/>
  <c r="J100" i="16"/>
  <c r="I100" i="16"/>
  <c r="L100" i="16"/>
  <c r="C107" i="16"/>
  <c r="K109" i="16"/>
  <c r="J109" i="16"/>
  <c r="I109" i="16"/>
  <c r="L109" i="16"/>
  <c r="K117" i="16"/>
  <c r="J117" i="16"/>
  <c r="I117" i="16"/>
  <c r="L117" i="16"/>
  <c r="D121" i="16"/>
  <c r="C133" i="16"/>
  <c r="K126" i="16"/>
  <c r="J126" i="16"/>
  <c r="I126" i="16"/>
  <c r="L126" i="16"/>
  <c r="E135" i="16"/>
  <c r="D147" i="16"/>
  <c r="K143" i="16"/>
  <c r="J143" i="16"/>
  <c r="I143" i="16"/>
  <c r="L143" i="16"/>
  <c r="F149" i="16"/>
  <c r="K152" i="16"/>
  <c r="J152" i="16"/>
  <c r="I152" i="16"/>
  <c r="L152" i="16"/>
  <c r="E161" i="16"/>
  <c r="K160" i="16"/>
  <c r="J160" i="16"/>
  <c r="I160" i="16"/>
  <c r="M160" i="16"/>
  <c r="L160" i="16"/>
  <c r="C9" i="17"/>
  <c r="Y10" i="17"/>
  <c r="X10" i="17"/>
  <c r="W10" i="17"/>
  <c r="Z10" i="17"/>
  <c r="Y14" i="17"/>
  <c r="X14" i="17"/>
  <c r="W14" i="17"/>
  <c r="Z14" i="17"/>
  <c r="Y18" i="17"/>
  <c r="X18" i="17"/>
  <c r="W18" i="17"/>
  <c r="Z18" i="17"/>
  <c r="K24" i="17"/>
  <c r="J24" i="17"/>
  <c r="I24" i="17"/>
  <c r="H23" i="17"/>
  <c r="M24" i="17"/>
  <c r="L24" i="17"/>
  <c r="G35" i="17"/>
  <c r="K32" i="17"/>
  <c r="J32" i="17"/>
  <c r="I32" i="17"/>
  <c r="M32" i="17"/>
  <c r="L32" i="17"/>
  <c r="K41" i="17"/>
  <c r="J41" i="17"/>
  <c r="I41" i="17"/>
  <c r="H49" i="17"/>
  <c r="M41" i="17"/>
  <c r="L41" i="17"/>
  <c r="J9" i="18"/>
  <c r="I9" i="18"/>
  <c r="H8" i="18"/>
  <c r="K85" i="18" s="1"/>
  <c r="P8" i="18"/>
  <c r="X8" i="18"/>
  <c r="K13" i="18"/>
  <c r="J13" i="18"/>
  <c r="I13" i="18"/>
  <c r="K17" i="18"/>
  <c r="J17" i="18"/>
  <c r="I17" i="18"/>
  <c r="F22" i="18"/>
  <c r="N22" i="18"/>
  <c r="V22" i="18"/>
  <c r="J26" i="18"/>
  <c r="I26" i="18"/>
  <c r="H34" i="18"/>
  <c r="P34" i="18"/>
  <c r="X34" i="18"/>
  <c r="K30" i="18"/>
  <c r="J30" i="18"/>
  <c r="I30" i="18"/>
  <c r="D36" i="18"/>
  <c r="L36" i="18"/>
  <c r="K39" i="18"/>
  <c r="J39" i="18"/>
  <c r="I39" i="18"/>
  <c r="F48" i="18"/>
  <c r="N48" i="18"/>
  <c r="V48" i="18"/>
  <c r="K43" i="18"/>
  <c r="J43" i="18"/>
  <c r="I43" i="18"/>
  <c r="K47" i="18"/>
  <c r="J47" i="18"/>
  <c r="I47" i="18"/>
  <c r="K52" i="18"/>
  <c r="J52" i="18"/>
  <c r="I52" i="18"/>
  <c r="D62" i="18"/>
  <c r="L62" i="18"/>
  <c r="K56" i="18"/>
  <c r="J56" i="18"/>
  <c r="I56" i="18"/>
  <c r="K60" i="18"/>
  <c r="J60" i="18"/>
  <c r="I60" i="18"/>
  <c r="K65" i="18"/>
  <c r="J65" i="18"/>
  <c r="I65" i="18"/>
  <c r="H64" i="18"/>
  <c r="P64" i="18"/>
  <c r="X64" i="18"/>
  <c r="K69" i="18"/>
  <c r="J69" i="18"/>
  <c r="I69" i="18"/>
  <c r="K73" i="18"/>
  <c r="J73" i="18"/>
  <c r="I73" i="18"/>
  <c r="F78" i="18"/>
  <c r="N78" i="18"/>
  <c r="V78" i="18"/>
  <c r="K82" i="18"/>
  <c r="J82" i="18"/>
  <c r="I82" i="18"/>
  <c r="H90" i="18"/>
  <c r="P90" i="18"/>
  <c r="X90" i="18"/>
  <c r="K86" i="18"/>
  <c r="J86" i="18"/>
  <c r="I86" i="18"/>
  <c r="D92" i="18"/>
  <c r="L92" i="18"/>
  <c r="K95" i="18"/>
  <c r="J95" i="18"/>
  <c r="I95" i="18"/>
  <c r="F104" i="18"/>
  <c r="N104" i="18"/>
  <c r="V104" i="18"/>
  <c r="K99" i="18"/>
  <c r="J99" i="18"/>
  <c r="I99" i="18"/>
  <c r="K103" i="18"/>
  <c r="J103" i="18"/>
  <c r="I103" i="18"/>
  <c r="K108" i="18"/>
  <c r="J108" i="18"/>
  <c r="I108" i="18"/>
  <c r="D118" i="18"/>
  <c r="L118" i="18"/>
  <c r="K112" i="18"/>
  <c r="J112" i="18"/>
  <c r="I112" i="18"/>
  <c r="K116" i="18"/>
  <c r="J116" i="18"/>
  <c r="I116" i="18"/>
  <c r="AA117" i="18"/>
  <c r="Z117" i="18"/>
  <c r="Q132" i="18"/>
  <c r="S124" i="18"/>
  <c r="R124" i="18"/>
  <c r="AA129" i="18"/>
  <c r="Z129" i="18"/>
  <c r="W134" i="18"/>
  <c r="E148" i="18"/>
  <c r="J155" i="18"/>
  <c r="I155" i="18"/>
  <c r="K155" i="18"/>
  <c r="F23" i="16"/>
  <c r="J26" i="16"/>
  <c r="I26" i="16"/>
  <c r="L26" i="16"/>
  <c r="K26" i="16"/>
  <c r="E35" i="16"/>
  <c r="J34" i="16"/>
  <c r="I34" i="16"/>
  <c r="L34" i="16"/>
  <c r="K34" i="16"/>
  <c r="G37" i="16"/>
  <c r="F49" i="16"/>
  <c r="J43" i="16"/>
  <c r="I43" i="16"/>
  <c r="L43" i="16"/>
  <c r="K43" i="16"/>
  <c r="J52" i="16"/>
  <c r="I52" i="16"/>
  <c r="H51" i="16"/>
  <c r="L52" i="16"/>
  <c r="K52" i="16"/>
  <c r="G63" i="16"/>
  <c r="J60" i="16"/>
  <c r="I60" i="16"/>
  <c r="M60" i="16"/>
  <c r="L60" i="16"/>
  <c r="K60" i="16"/>
  <c r="J69" i="16"/>
  <c r="I69" i="16"/>
  <c r="H77" i="16"/>
  <c r="L69" i="16"/>
  <c r="K69" i="16"/>
  <c r="J86" i="16"/>
  <c r="I86" i="16"/>
  <c r="L86" i="16"/>
  <c r="K86" i="16"/>
  <c r="C93" i="16"/>
  <c r="J95" i="16"/>
  <c r="I95" i="16"/>
  <c r="L95" i="16"/>
  <c r="K95" i="16"/>
  <c r="J103" i="16"/>
  <c r="I103" i="16"/>
  <c r="L103" i="16"/>
  <c r="K103" i="16"/>
  <c r="D107" i="16"/>
  <c r="C119" i="16"/>
  <c r="J112" i="16"/>
  <c r="I112" i="16"/>
  <c r="L112" i="16"/>
  <c r="K112" i="16"/>
  <c r="E121" i="16"/>
  <c r="D133" i="16"/>
  <c r="J129" i="16"/>
  <c r="I129" i="16"/>
  <c r="L129" i="16"/>
  <c r="K129" i="16"/>
  <c r="F135" i="16"/>
  <c r="J138" i="16"/>
  <c r="I138" i="16"/>
  <c r="L138" i="16"/>
  <c r="K138" i="16"/>
  <c r="E147" i="16"/>
  <c r="J146" i="16"/>
  <c r="I146" i="16"/>
  <c r="M146" i="16"/>
  <c r="K146" i="16"/>
  <c r="L146" i="16"/>
  <c r="G149" i="16"/>
  <c r="F161" i="16"/>
  <c r="J155" i="16"/>
  <c r="I155" i="16"/>
  <c r="L155" i="16"/>
  <c r="K155" i="16"/>
  <c r="D9" i="17"/>
  <c r="J12" i="17"/>
  <c r="I12" i="17"/>
  <c r="M12" i="17"/>
  <c r="L12" i="17"/>
  <c r="K12" i="17"/>
  <c r="J16" i="17"/>
  <c r="I16" i="17"/>
  <c r="M16" i="17"/>
  <c r="L16" i="17"/>
  <c r="K16" i="17"/>
  <c r="J20" i="17"/>
  <c r="I20" i="17"/>
  <c r="M20" i="17"/>
  <c r="L20" i="17"/>
  <c r="K20" i="17"/>
  <c r="J27" i="17"/>
  <c r="I27" i="17"/>
  <c r="H35" i="17"/>
  <c r="M27" i="17"/>
  <c r="L27" i="17"/>
  <c r="K27" i="17"/>
  <c r="J44" i="17"/>
  <c r="I44" i="17"/>
  <c r="M44" i="17"/>
  <c r="L44" i="17"/>
  <c r="K44" i="17"/>
  <c r="S9" i="18"/>
  <c r="R9" i="18"/>
  <c r="Q8" i="18"/>
  <c r="T70" i="18" s="1"/>
  <c r="AB9" i="18"/>
  <c r="AA9" i="18"/>
  <c r="Z9" i="18"/>
  <c r="Y8" i="18"/>
  <c r="AB24" i="18" s="1"/>
  <c r="C20" i="18"/>
  <c r="S13" i="18"/>
  <c r="R13" i="18"/>
  <c r="AB13" i="18"/>
  <c r="AA13" i="18"/>
  <c r="Z13" i="18"/>
  <c r="S17" i="18"/>
  <c r="R17" i="18"/>
  <c r="AB17" i="18"/>
  <c r="AA17" i="18"/>
  <c r="Z17" i="18"/>
  <c r="G22" i="18"/>
  <c r="O22" i="18"/>
  <c r="W22" i="18"/>
  <c r="S26" i="18"/>
  <c r="R26" i="18"/>
  <c r="Q34" i="18"/>
  <c r="AB26" i="18"/>
  <c r="AA26" i="18"/>
  <c r="Z26" i="18"/>
  <c r="Y34" i="18"/>
  <c r="S30" i="18"/>
  <c r="R30" i="18"/>
  <c r="AB30" i="18"/>
  <c r="AA30" i="18"/>
  <c r="Z30" i="18"/>
  <c r="E36" i="18"/>
  <c r="M36" i="18"/>
  <c r="U36" i="18"/>
  <c r="S39" i="18"/>
  <c r="R39" i="18"/>
  <c r="AB39" i="18"/>
  <c r="AA39" i="18"/>
  <c r="Z39" i="18"/>
  <c r="G48" i="18"/>
  <c r="O48" i="18"/>
  <c r="W48" i="18"/>
  <c r="S43" i="18"/>
  <c r="R43" i="18"/>
  <c r="AB43" i="18"/>
  <c r="AA43" i="18"/>
  <c r="Z43" i="18"/>
  <c r="S47" i="18"/>
  <c r="R47" i="18"/>
  <c r="AB47" i="18"/>
  <c r="AA47" i="18"/>
  <c r="Z47" i="18"/>
  <c r="C50" i="18"/>
  <c r="S52" i="18"/>
  <c r="R52" i="18"/>
  <c r="AB52" i="18"/>
  <c r="AA52" i="18"/>
  <c r="Z52" i="18"/>
  <c r="E62" i="18"/>
  <c r="M62" i="18"/>
  <c r="U62" i="18"/>
  <c r="S56" i="18"/>
  <c r="R56" i="18"/>
  <c r="AB56" i="18"/>
  <c r="AA56" i="18"/>
  <c r="Z56" i="18"/>
  <c r="S60" i="18"/>
  <c r="R60" i="18"/>
  <c r="AB60" i="18"/>
  <c r="AA60" i="18"/>
  <c r="Z60" i="18"/>
  <c r="S65" i="18"/>
  <c r="R65" i="18"/>
  <c r="Q64" i="18"/>
  <c r="AB65" i="18"/>
  <c r="AA65" i="18"/>
  <c r="Z65" i="18"/>
  <c r="Y64" i="18"/>
  <c r="C76" i="18"/>
  <c r="S69" i="18"/>
  <c r="R69" i="18"/>
  <c r="AB69" i="18"/>
  <c r="AA69" i="18"/>
  <c r="Z69" i="18"/>
  <c r="T73" i="18"/>
  <c r="S73" i="18"/>
  <c r="R73" i="18"/>
  <c r="AB73" i="18"/>
  <c r="AA73" i="18"/>
  <c r="Z73" i="18"/>
  <c r="G78" i="18"/>
  <c r="O78" i="18"/>
  <c r="W78" i="18"/>
  <c r="S82" i="18"/>
  <c r="R82" i="18"/>
  <c r="Q90" i="18"/>
  <c r="AB82" i="18"/>
  <c r="AA82" i="18"/>
  <c r="Z82" i="18"/>
  <c r="Y90" i="18"/>
  <c r="S86" i="18"/>
  <c r="R86" i="18"/>
  <c r="AB86" i="18"/>
  <c r="AA86" i="18"/>
  <c r="Z86" i="18"/>
  <c r="E92" i="18"/>
  <c r="M92" i="18"/>
  <c r="U92" i="18"/>
  <c r="S95" i="18"/>
  <c r="R95" i="18"/>
  <c r="AB95" i="18"/>
  <c r="AA95" i="18"/>
  <c r="Z95" i="18"/>
  <c r="G104" i="18"/>
  <c r="O104" i="18"/>
  <c r="W104" i="18"/>
  <c r="S99" i="18"/>
  <c r="R99" i="18"/>
  <c r="AB99" i="18"/>
  <c r="AA99" i="18"/>
  <c r="Z99" i="18"/>
  <c r="S103" i="18"/>
  <c r="R103" i="18"/>
  <c r="AB103" i="18"/>
  <c r="AA103" i="18"/>
  <c r="Z103" i="18"/>
  <c r="C106" i="18"/>
  <c r="T108" i="18"/>
  <c r="S108" i="18"/>
  <c r="R108" i="18"/>
  <c r="AB108" i="18"/>
  <c r="AA108" i="18"/>
  <c r="Z108" i="18"/>
  <c r="E118" i="18"/>
  <c r="M118" i="18"/>
  <c r="U118" i="18"/>
  <c r="S112" i="18"/>
  <c r="R112" i="18"/>
  <c r="AB112" i="18"/>
  <c r="AA112" i="18"/>
  <c r="Z112" i="18"/>
  <c r="S116" i="18"/>
  <c r="R116" i="18"/>
  <c r="AB116" i="18"/>
  <c r="AA116" i="18"/>
  <c r="Z116" i="18"/>
  <c r="K117" i="18"/>
  <c r="J117" i="18"/>
  <c r="I117" i="18"/>
  <c r="S117" i="18"/>
  <c r="R117" i="18"/>
  <c r="N120" i="18"/>
  <c r="P146" i="18"/>
  <c r="K142" i="18"/>
  <c r="J142" i="18"/>
  <c r="I142" i="18"/>
  <c r="L148" i="18"/>
  <c r="J159" i="18"/>
  <c r="I159" i="18"/>
  <c r="K159" i="18"/>
  <c r="G23" i="16"/>
  <c r="F35" i="16"/>
  <c r="I29" i="16"/>
  <c r="L29" i="16"/>
  <c r="K29" i="16"/>
  <c r="J29" i="16"/>
  <c r="I38" i="16"/>
  <c r="L38" i="16"/>
  <c r="H37" i="16"/>
  <c r="K38" i="16"/>
  <c r="J38" i="16"/>
  <c r="G49" i="16"/>
  <c r="I46" i="16"/>
  <c r="L46" i="16"/>
  <c r="K46" i="16"/>
  <c r="J46" i="16"/>
  <c r="I55" i="16"/>
  <c r="H63" i="16"/>
  <c r="L55" i="16"/>
  <c r="K55" i="16"/>
  <c r="J55" i="16"/>
  <c r="I72" i="16"/>
  <c r="L72" i="16"/>
  <c r="M72" i="16"/>
  <c r="K72" i="16"/>
  <c r="J72" i="16"/>
  <c r="C79" i="16"/>
  <c r="I81" i="16"/>
  <c r="L81" i="16"/>
  <c r="K81" i="16"/>
  <c r="J81" i="16"/>
  <c r="I89" i="16"/>
  <c r="L89" i="16"/>
  <c r="K89" i="16"/>
  <c r="J89" i="16"/>
  <c r="D93" i="16"/>
  <c r="C105" i="16"/>
  <c r="I98" i="16"/>
  <c r="L98" i="16"/>
  <c r="K98" i="16"/>
  <c r="J98" i="16"/>
  <c r="E107" i="16"/>
  <c r="D119" i="16"/>
  <c r="I115" i="16"/>
  <c r="L115" i="16"/>
  <c r="J115" i="16"/>
  <c r="K115" i="16"/>
  <c r="F121" i="16"/>
  <c r="I124" i="16"/>
  <c r="L124" i="16"/>
  <c r="K124" i="16"/>
  <c r="J124" i="16"/>
  <c r="E133" i="16"/>
  <c r="I132" i="16"/>
  <c r="L132" i="16"/>
  <c r="K132" i="16"/>
  <c r="J132" i="16"/>
  <c r="G135" i="16"/>
  <c r="F147" i="16"/>
  <c r="I141" i="16"/>
  <c r="L141" i="16"/>
  <c r="K141" i="16"/>
  <c r="J141" i="16"/>
  <c r="I150" i="16"/>
  <c r="L150" i="16"/>
  <c r="H149" i="16"/>
  <c r="K150" i="16"/>
  <c r="J150" i="16"/>
  <c r="G161" i="16"/>
  <c r="I158" i="16"/>
  <c r="L158" i="16"/>
  <c r="M158" i="16"/>
  <c r="K158" i="16"/>
  <c r="J158" i="16"/>
  <c r="E9" i="17"/>
  <c r="C21" i="17"/>
  <c r="I30" i="17"/>
  <c r="L30" i="17"/>
  <c r="M30" i="17"/>
  <c r="K30" i="17"/>
  <c r="J30" i="17"/>
  <c r="C37" i="17"/>
  <c r="I39" i="17"/>
  <c r="L39" i="17"/>
  <c r="M39" i="17"/>
  <c r="K39" i="17"/>
  <c r="J39" i="17"/>
  <c r="I47" i="17"/>
  <c r="L47" i="17"/>
  <c r="M47" i="17"/>
  <c r="K47" i="17"/>
  <c r="J47" i="17"/>
  <c r="J10" i="18"/>
  <c r="I10" i="18"/>
  <c r="K10" i="18"/>
  <c r="D20" i="18"/>
  <c r="L20" i="18"/>
  <c r="J14" i="18"/>
  <c r="I14" i="18"/>
  <c r="K14" i="18"/>
  <c r="J18" i="18"/>
  <c r="I18" i="18"/>
  <c r="K18" i="18"/>
  <c r="J23" i="18"/>
  <c r="I23" i="18"/>
  <c r="H22" i="18"/>
  <c r="K23" i="18"/>
  <c r="P22" i="18"/>
  <c r="X22" i="18"/>
  <c r="J27" i="18"/>
  <c r="I27" i="18"/>
  <c r="K27" i="18"/>
  <c r="J31" i="18"/>
  <c r="I31" i="18"/>
  <c r="K31" i="18"/>
  <c r="F36" i="18"/>
  <c r="N36" i="18"/>
  <c r="V36" i="18"/>
  <c r="J40" i="18"/>
  <c r="I40" i="18"/>
  <c r="H48" i="18"/>
  <c r="K40" i="18"/>
  <c r="P48" i="18"/>
  <c r="X48" i="18"/>
  <c r="J44" i="18"/>
  <c r="I44" i="18"/>
  <c r="K44" i="18"/>
  <c r="D50" i="18"/>
  <c r="L50" i="18"/>
  <c r="J53" i="18"/>
  <c r="I53" i="18"/>
  <c r="K53" i="18"/>
  <c r="F62" i="18"/>
  <c r="N62" i="18"/>
  <c r="V62" i="18"/>
  <c r="J57" i="18"/>
  <c r="I57" i="18"/>
  <c r="K57" i="18"/>
  <c r="J61" i="18"/>
  <c r="I61" i="18"/>
  <c r="K61" i="18"/>
  <c r="J66" i="18"/>
  <c r="I66" i="18"/>
  <c r="K66" i="18"/>
  <c r="D76" i="18"/>
  <c r="L76" i="18"/>
  <c r="J70" i="18"/>
  <c r="I70" i="18"/>
  <c r="K70" i="18"/>
  <c r="J74" i="18"/>
  <c r="I74" i="18"/>
  <c r="K74" i="18"/>
  <c r="J79" i="18"/>
  <c r="I79" i="18"/>
  <c r="H78" i="18"/>
  <c r="K79" i="18"/>
  <c r="P78" i="18"/>
  <c r="X78" i="18"/>
  <c r="J83" i="18"/>
  <c r="I83" i="18"/>
  <c r="K83" i="18"/>
  <c r="J87" i="18"/>
  <c r="I87" i="18"/>
  <c r="K87" i="18"/>
  <c r="F92" i="18"/>
  <c r="N92" i="18"/>
  <c r="V92" i="18"/>
  <c r="J96" i="18"/>
  <c r="I96" i="18"/>
  <c r="H104" i="18"/>
  <c r="K96" i="18"/>
  <c r="P104" i="18"/>
  <c r="X104" i="18"/>
  <c r="J100" i="18"/>
  <c r="I100" i="18"/>
  <c r="K100" i="18"/>
  <c r="D106" i="18"/>
  <c r="L106" i="18"/>
  <c r="J109" i="18"/>
  <c r="I109" i="18"/>
  <c r="K109" i="18"/>
  <c r="F118" i="18"/>
  <c r="N118" i="18"/>
  <c r="V118" i="18"/>
  <c r="J113" i="18"/>
  <c r="I113" i="18"/>
  <c r="K113" i="18"/>
  <c r="O120" i="18"/>
  <c r="S138" i="18"/>
  <c r="R138" i="18"/>
  <c r="Q146" i="18"/>
  <c r="M148" i="18"/>
  <c r="V160" i="18"/>
  <c r="L24" i="16"/>
  <c r="K24" i="16"/>
  <c r="J24" i="16"/>
  <c r="I24" i="16"/>
  <c r="H23" i="16"/>
  <c r="G35" i="16"/>
  <c r="K32" i="16"/>
  <c r="M32" i="16"/>
  <c r="L32" i="16"/>
  <c r="J32" i="16"/>
  <c r="I32" i="16"/>
  <c r="H49" i="16"/>
  <c r="K41" i="16"/>
  <c r="L41" i="16"/>
  <c r="J41" i="16"/>
  <c r="I41" i="16"/>
  <c r="K58" i="16"/>
  <c r="L58" i="16"/>
  <c r="J58" i="16"/>
  <c r="I58" i="16"/>
  <c r="C65" i="16"/>
  <c r="K67" i="16"/>
  <c r="L67" i="16"/>
  <c r="J67" i="16"/>
  <c r="I67" i="16"/>
  <c r="K75" i="16"/>
  <c r="L75" i="16"/>
  <c r="J75" i="16"/>
  <c r="I75" i="16"/>
  <c r="D79" i="16"/>
  <c r="C91" i="16"/>
  <c r="K84" i="16"/>
  <c r="L84" i="16"/>
  <c r="J84" i="16"/>
  <c r="I84" i="16"/>
  <c r="E93" i="16"/>
  <c r="D105" i="16"/>
  <c r="K101" i="16"/>
  <c r="L101" i="16"/>
  <c r="J101" i="16"/>
  <c r="I101" i="16"/>
  <c r="F107" i="16"/>
  <c r="K110" i="16"/>
  <c r="L110" i="16"/>
  <c r="J110" i="16"/>
  <c r="I110" i="16"/>
  <c r="E119" i="16"/>
  <c r="K118" i="16"/>
  <c r="L118" i="16"/>
  <c r="J118" i="16"/>
  <c r="I118" i="16"/>
  <c r="G121" i="16"/>
  <c r="F133" i="16"/>
  <c r="K127" i="16"/>
  <c r="L127" i="16"/>
  <c r="J127" i="16"/>
  <c r="I127" i="16"/>
  <c r="H135" i="16"/>
  <c r="K136" i="16"/>
  <c r="L136" i="16"/>
  <c r="J136" i="16"/>
  <c r="I136" i="16"/>
  <c r="G147" i="16"/>
  <c r="K144" i="16"/>
  <c r="J144" i="16"/>
  <c r="I144" i="16"/>
  <c r="L144" i="16"/>
  <c r="H161" i="16"/>
  <c r="M153" i="16"/>
  <c r="K153" i="16"/>
  <c r="I153" i="16"/>
  <c r="J153" i="16"/>
  <c r="L153" i="16"/>
  <c r="F9" i="17"/>
  <c r="Q9" i="17"/>
  <c r="M11" i="17"/>
  <c r="K11" i="17"/>
  <c r="L11" i="17"/>
  <c r="J11" i="17"/>
  <c r="I11" i="17"/>
  <c r="D21" i="17"/>
  <c r="M15" i="17"/>
  <c r="K15" i="17"/>
  <c r="L15" i="17"/>
  <c r="J15" i="17"/>
  <c r="I15" i="17"/>
  <c r="M19" i="17"/>
  <c r="K19" i="17"/>
  <c r="L19" i="17"/>
  <c r="J19" i="17"/>
  <c r="I19" i="17"/>
  <c r="C23" i="17"/>
  <c r="M25" i="17"/>
  <c r="K25" i="17"/>
  <c r="L25" i="17"/>
  <c r="J25" i="17"/>
  <c r="I25" i="17"/>
  <c r="M33" i="17"/>
  <c r="K33" i="17"/>
  <c r="J33" i="17"/>
  <c r="I33" i="17"/>
  <c r="L33" i="17"/>
  <c r="D37" i="17"/>
  <c r="C49" i="17"/>
  <c r="M42" i="17"/>
  <c r="K42" i="17"/>
  <c r="I42" i="17"/>
  <c r="L42" i="17"/>
  <c r="J42" i="17"/>
  <c r="C8" i="18"/>
  <c r="R10" i="18"/>
  <c r="S10" i="18"/>
  <c r="Z10" i="18"/>
  <c r="AB10" i="18"/>
  <c r="AA10" i="18"/>
  <c r="E20" i="18"/>
  <c r="M20" i="18"/>
  <c r="U20" i="18"/>
  <c r="R14" i="18"/>
  <c r="S14" i="18"/>
  <c r="Z14" i="18"/>
  <c r="AB14" i="18"/>
  <c r="AA14" i="18"/>
  <c r="R18" i="18"/>
  <c r="S18" i="18"/>
  <c r="Z18" i="18"/>
  <c r="AB18" i="18"/>
  <c r="AA18" i="18"/>
  <c r="R23" i="18"/>
  <c r="Q22" i="18"/>
  <c r="S23" i="18"/>
  <c r="Z23" i="18"/>
  <c r="Y22" i="18"/>
  <c r="AB23" i="18"/>
  <c r="AA23" i="18"/>
  <c r="C34" i="18"/>
  <c r="R27" i="18"/>
  <c r="S27" i="18"/>
  <c r="Z27" i="18"/>
  <c r="AB27" i="18"/>
  <c r="AA27" i="18"/>
  <c r="R31" i="18"/>
  <c r="S31" i="18"/>
  <c r="Z31" i="18"/>
  <c r="AB31" i="18"/>
  <c r="AA31" i="18"/>
  <c r="G36" i="18"/>
  <c r="O36" i="18"/>
  <c r="W36" i="18"/>
  <c r="R40" i="18"/>
  <c r="Q48" i="18"/>
  <c r="S40" i="18"/>
  <c r="Z40" i="18"/>
  <c r="Y48" i="18"/>
  <c r="AB40" i="18"/>
  <c r="AA40" i="18"/>
  <c r="R44" i="18"/>
  <c r="S44" i="18"/>
  <c r="Z44" i="18"/>
  <c r="AB44" i="18"/>
  <c r="AA44" i="18"/>
  <c r="E50" i="18"/>
  <c r="M50" i="18"/>
  <c r="U50" i="18"/>
  <c r="R53" i="18"/>
  <c r="S53" i="18"/>
  <c r="Z53" i="18"/>
  <c r="AB53" i="18"/>
  <c r="AA53" i="18"/>
  <c r="G62" i="18"/>
  <c r="O62" i="18"/>
  <c r="W62" i="18"/>
  <c r="R57" i="18"/>
  <c r="S57" i="18"/>
  <c r="Z57" i="18"/>
  <c r="AB57" i="18"/>
  <c r="AA57" i="18"/>
  <c r="R61" i="18"/>
  <c r="T61" i="18"/>
  <c r="S61" i="18"/>
  <c r="Z61" i="18"/>
  <c r="AB61" i="18"/>
  <c r="AA61" i="18"/>
  <c r="C64" i="18"/>
  <c r="R66" i="18"/>
  <c r="S66" i="18"/>
  <c r="Z66" i="18"/>
  <c r="AB66" i="18"/>
  <c r="AA66" i="18"/>
  <c r="E76" i="18"/>
  <c r="M76" i="18"/>
  <c r="U76" i="18"/>
  <c r="R70" i="18"/>
  <c r="S70" i="18"/>
  <c r="Z70" i="18"/>
  <c r="AB70" i="18"/>
  <c r="AA70" i="18"/>
  <c r="R74" i="18"/>
  <c r="S74" i="18"/>
  <c r="Z74" i="18"/>
  <c r="AB74" i="18"/>
  <c r="AA74" i="18"/>
  <c r="R79" i="18"/>
  <c r="Q78" i="18"/>
  <c r="S79" i="18"/>
  <c r="Z79" i="18"/>
  <c r="Y78" i="18"/>
  <c r="AB79" i="18"/>
  <c r="AA79" i="18"/>
  <c r="C90" i="18"/>
  <c r="R83" i="18"/>
  <c r="S83" i="18"/>
  <c r="Z83" i="18"/>
  <c r="AB83" i="18"/>
  <c r="AA83" i="18"/>
  <c r="R87" i="18"/>
  <c r="S87" i="18"/>
  <c r="Z87" i="18"/>
  <c r="AB87" i="18"/>
  <c r="AA87" i="18"/>
  <c r="G92" i="18"/>
  <c r="O92" i="18"/>
  <c r="W92" i="18"/>
  <c r="R96" i="18"/>
  <c r="Q104" i="18"/>
  <c r="S96" i="18"/>
  <c r="Z96" i="18"/>
  <c r="Y104" i="18"/>
  <c r="AB96" i="18"/>
  <c r="AA96" i="18"/>
  <c r="R100" i="18"/>
  <c r="S100" i="18"/>
  <c r="Z100" i="18"/>
  <c r="AB100" i="18"/>
  <c r="AA100" i="18"/>
  <c r="E106" i="18"/>
  <c r="M106" i="18"/>
  <c r="U106" i="18"/>
  <c r="R109" i="18"/>
  <c r="S109" i="18"/>
  <c r="Z109" i="18"/>
  <c r="AB109" i="18"/>
  <c r="AA109" i="18"/>
  <c r="G118" i="18"/>
  <c r="O118" i="18"/>
  <c r="W118" i="18"/>
  <c r="R113" i="18"/>
  <c r="S113" i="18"/>
  <c r="Z113" i="18"/>
  <c r="AB113" i="18"/>
  <c r="AA113" i="18"/>
  <c r="P120" i="18"/>
  <c r="Y132" i="18"/>
  <c r="AB124" i="18"/>
  <c r="Z124" i="18"/>
  <c r="AA124" i="18"/>
  <c r="S125" i="18"/>
  <c r="R125" i="18"/>
  <c r="K129" i="18"/>
  <c r="J129" i="18"/>
  <c r="I129" i="18"/>
  <c r="F134" i="18"/>
  <c r="X146" i="18"/>
  <c r="D8" i="18"/>
  <c r="L8" i="18"/>
  <c r="J11" i="18"/>
  <c r="K11" i="18"/>
  <c r="I11" i="18"/>
  <c r="F20" i="18"/>
  <c r="N20" i="18"/>
  <c r="V20" i="18"/>
  <c r="J15" i="18"/>
  <c r="K15" i="18"/>
  <c r="I15" i="18"/>
  <c r="J19" i="18"/>
  <c r="K19" i="18"/>
  <c r="I19" i="18"/>
  <c r="J24" i="18"/>
  <c r="K24" i="18"/>
  <c r="I24" i="18"/>
  <c r="D34" i="18"/>
  <c r="L34" i="18"/>
  <c r="J28" i="18"/>
  <c r="K28" i="18"/>
  <c r="I28" i="18"/>
  <c r="J32" i="18"/>
  <c r="K32" i="18"/>
  <c r="I32" i="18"/>
  <c r="H36" i="18"/>
  <c r="J37" i="18"/>
  <c r="K37" i="18"/>
  <c r="I37" i="18"/>
  <c r="P36" i="18"/>
  <c r="X36" i="18"/>
  <c r="J41" i="18"/>
  <c r="K41" i="18"/>
  <c r="I41" i="18"/>
  <c r="J45" i="18"/>
  <c r="K45" i="18"/>
  <c r="I45" i="18"/>
  <c r="F50" i="18"/>
  <c r="N50" i="18"/>
  <c r="V50" i="18"/>
  <c r="H62" i="18"/>
  <c r="J54" i="18"/>
  <c r="K54" i="18"/>
  <c r="I54" i="18"/>
  <c r="P62" i="18"/>
  <c r="X62" i="18"/>
  <c r="J58" i="18"/>
  <c r="K58" i="18"/>
  <c r="I58" i="18"/>
  <c r="D64" i="18"/>
  <c r="L64" i="18"/>
  <c r="J67" i="18"/>
  <c r="K67" i="18"/>
  <c r="I67" i="18"/>
  <c r="F76" i="18"/>
  <c r="N76" i="18"/>
  <c r="V76" i="18"/>
  <c r="J71" i="18"/>
  <c r="K71" i="18"/>
  <c r="I71" i="18"/>
  <c r="J75" i="18"/>
  <c r="K75" i="18"/>
  <c r="I75" i="18"/>
  <c r="J80" i="18"/>
  <c r="K80" i="18"/>
  <c r="I80" i="18"/>
  <c r="D90" i="18"/>
  <c r="L90" i="18"/>
  <c r="J84" i="18"/>
  <c r="K84" i="18"/>
  <c r="I84" i="18"/>
  <c r="J88" i="18"/>
  <c r="K88" i="18"/>
  <c r="I88" i="18"/>
  <c r="H92" i="18"/>
  <c r="J93" i="18"/>
  <c r="K93" i="18"/>
  <c r="I93" i="18"/>
  <c r="P92" i="18"/>
  <c r="X92" i="18"/>
  <c r="J97" i="18"/>
  <c r="K97" i="18"/>
  <c r="I97" i="18"/>
  <c r="J101" i="18"/>
  <c r="K101" i="18"/>
  <c r="I101" i="18"/>
  <c r="F106" i="18"/>
  <c r="N106" i="18"/>
  <c r="V106" i="18"/>
  <c r="H118" i="18"/>
  <c r="J110" i="18"/>
  <c r="K110" i="18"/>
  <c r="I110" i="18"/>
  <c r="P118" i="18"/>
  <c r="X118" i="18"/>
  <c r="J114" i="18"/>
  <c r="K114" i="18"/>
  <c r="I114" i="18"/>
  <c r="S121" i="18"/>
  <c r="R121" i="18"/>
  <c r="Q120" i="18"/>
  <c r="C132" i="18"/>
  <c r="G134" i="18"/>
  <c r="AB138" i="18"/>
  <c r="AA138" i="18"/>
  <c r="Z138" i="18"/>
  <c r="Y146" i="18"/>
  <c r="S142" i="18"/>
  <c r="R142" i="18"/>
  <c r="U148" i="18"/>
  <c r="AA156" i="18"/>
  <c r="Z156" i="18"/>
  <c r="AB156" i="18"/>
  <c r="K122" i="18"/>
  <c r="J122" i="18"/>
  <c r="I122" i="18"/>
  <c r="D132" i="18"/>
  <c r="L132" i="18"/>
  <c r="K126" i="18"/>
  <c r="J126" i="18"/>
  <c r="I126" i="18"/>
  <c r="K130" i="18"/>
  <c r="J130" i="18"/>
  <c r="I130" i="18"/>
  <c r="K135" i="18"/>
  <c r="J135" i="18"/>
  <c r="I135" i="18"/>
  <c r="H134" i="18"/>
  <c r="P134" i="18"/>
  <c r="X134" i="18"/>
  <c r="K139" i="18"/>
  <c r="J139" i="18"/>
  <c r="I139" i="18"/>
  <c r="K143" i="18"/>
  <c r="J143" i="18"/>
  <c r="I143" i="18"/>
  <c r="F148" i="18"/>
  <c r="N148" i="18"/>
  <c r="V148" i="18"/>
  <c r="D160" i="18"/>
  <c r="AA152" i="18"/>
  <c r="Z152" i="18"/>
  <c r="AB152" i="18"/>
  <c r="Y160" i="18"/>
  <c r="C120" i="18"/>
  <c r="S122" i="18"/>
  <c r="R122" i="18"/>
  <c r="AB122" i="18"/>
  <c r="AA122" i="18"/>
  <c r="Z122" i="18"/>
  <c r="E132" i="18"/>
  <c r="M132" i="18"/>
  <c r="U132" i="18"/>
  <c r="S126" i="18"/>
  <c r="R126" i="18"/>
  <c r="AB126" i="18"/>
  <c r="AA126" i="18"/>
  <c r="Z126" i="18"/>
  <c r="S130" i="18"/>
  <c r="R130" i="18"/>
  <c r="AB130" i="18"/>
  <c r="AA130" i="18"/>
  <c r="Z130" i="18"/>
  <c r="S135" i="18"/>
  <c r="R135" i="18"/>
  <c r="Q134" i="18"/>
  <c r="AB135" i="18"/>
  <c r="AA135" i="18"/>
  <c r="Z135" i="18"/>
  <c r="Y134" i="18"/>
  <c r="C146" i="18"/>
  <c r="S139" i="18"/>
  <c r="R139" i="18"/>
  <c r="AB139" i="18"/>
  <c r="AA139" i="18"/>
  <c r="Z139" i="18"/>
  <c r="S143" i="18"/>
  <c r="R143" i="18"/>
  <c r="AB143" i="18"/>
  <c r="AA143" i="18"/>
  <c r="Z143" i="18"/>
  <c r="G148" i="18"/>
  <c r="O148" i="18"/>
  <c r="W148" i="18"/>
  <c r="R151" i="18"/>
  <c r="S151" i="18"/>
  <c r="F160" i="18"/>
  <c r="D120" i="18"/>
  <c r="L120" i="18"/>
  <c r="J123" i="18"/>
  <c r="I123" i="18"/>
  <c r="K123" i="18"/>
  <c r="F132" i="18"/>
  <c r="N132" i="18"/>
  <c r="V132" i="18"/>
  <c r="J127" i="18"/>
  <c r="I127" i="18"/>
  <c r="K127" i="18"/>
  <c r="K131" i="18"/>
  <c r="J131" i="18"/>
  <c r="I131" i="18"/>
  <c r="K136" i="18"/>
  <c r="J136" i="18"/>
  <c r="I136" i="18"/>
  <c r="D146" i="18"/>
  <c r="L146" i="18"/>
  <c r="K140" i="18"/>
  <c r="J140" i="18"/>
  <c r="I140" i="18"/>
  <c r="K144" i="18"/>
  <c r="J144" i="18"/>
  <c r="I144" i="18"/>
  <c r="K149" i="18"/>
  <c r="J149" i="18"/>
  <c r="I149" i="18"/>
  <c r="H148" i="18"/>
  <c r="P148" i="18"/>
  <c r="X148" i="18"/>
  <c r="J192" i="24"/>
  <c r="E120" i="18"/>
  <c r="M120" i="18"/>
  <c r="U120" i="18"/>
  <c r="R123" i="18"/>
  <c r="S123" i="18"/>
  <c r="Z123" i="18"/>
  <c r="AB123" i="18"/>
  <c r="AA123" i="18"/>
  <c r="G132" i="18"/>
  <c r="O132" i="18"/>
  <c r="W132" i="18"/>
  <c r="R127" i="18"/>
  <c r="S127" i="18"/>
  <c r="Z127" i="18"/>
  <c r="AB127" i="18"/>
  <c r="AA127" i="18"/>
  <c r="S131" i="18"/>
  <c r="R131" i="18"/>
  <c r="AA131" i="18"/>
  <c r="Z131" i="18"/>
  <c r="AB131" i="18"/>
  <c r="C134" i="18"/>
  <c r="S136" i="18"/>
  <c r="R136" i="18"/>
  <c r="AA136" i="18"/>
  <c r="Z136" i="18"/>
  <c r="AB136" i="18"/>
  <c r="E146" i="18"/>
  <c r="M146" i="18"/>
  <c r="U146" i="18"/>
  <c r="S140" i="18"/>
  <c r="R140" i="18"/>
  <c r="AA140" i="18"/>
  <c r="Z140" i="18"/>
  <c r="AB140" i="18"/>
  <c r="S144" i="18"/>
  <c r="R144" i="18"/>
  <c r="AA144" i="18"/>
  <c r="Z144" i="18"/>
  <c r="AB144" i="18"/>
  <c r="S149" i="18"/>
  <c r="R149" i="18"/>
  <c r="Q148" i="18"/>
  <c r="AA149" i="18"/>
  <c r="Z149" i="18"/>
  <c r="Y148" i="18"/>
  <c r="AB149" i="18"/>
  <c r="AB150" i="18"/>
  <c r="AA150" i="18"/>
  <c r="Z150" i="18"/>
  <c r="J151" i="18"/>
  <c r="K151" i="18"/>
  <c r="I151" i="18"/>
  <c r="L160" i="18"/>
  <c r="V120" i="18"/>
  <c r="H132" i="18"/>
  <c r="J124" i="18"/>
  <c r="K124" i="18"/>
  <c r="I124" i="18"/>
  <c r="P132" i="18"/>
  <c r="X132" i="18"/>
  <c r="I128" i="18"/>
  <c r="K128" i="18"/>
  <c r="J128" i="18"/>
  <c r="D134" i="18"/>
  <c r="L134" i="18"/>
  <c r="I137" i="18"/>
  <c r="K137" i="18"/>
  <c r="J137" i="18"/>
  <c r="F146" i="18"/>
  <c r="N146" i="18"/>
  <c r="V146" i="18"/>
  <c r="I141" i="18"/>
  <c r="K141" i="18"/>
  <c r="J141" i="18"/>
  <c r="I145" i="18"/>
  <c r="K145" i="18"/>
  <c r="J145" i="18"/>
  <c r="I150" i="18"/>
  <c r="K150" i="18"/>
  <c r="J150" i="18"/>
  <c r="R150" i="18"/>
  <c r="S150" i="18"/>
  <c r="N160" i="18"/>
  <c r="S156" i="18"/>
  <c r="R156" i="18"/>
  <c r="K158" i="18"/>
  <c r="I158" i="18"/>
  <c r="J158" i="18"/>
  <c r="L81" i="22"/>
  <c r="N81" i="22"/>
  <c r="M81" i="22"/>
  <c r="J81" i="22"/>
  <c r="K81" i="22"/>
  <c r="S128" i="18"/>
  <c r="R128" i="18"/>
  <c r="AB128" i="18"/>
  <c r="AA128" i="18"/>
  <c r="Z128" i="18"/>
  <c r="E134" i="18"/>
  <c r="M134" i="18"/>
  <c r="U134" i="18"/>
  <c r="S137" i="18"/>
  <c r="R137" i="18"/>
  <c r="AB137" i="18"/>
  <c r="AA137" i="18"/>
  <c r="Z137" i="18"/>
  <c r="G146" i="18"/>
  <c r="O146" i="18"/>
  <c r="W146" i="18"/>
  <c r="S141" i="18"/>
  <c r="R141" i="18"/>
  <c r="AB141" i="18"/>
  <c r="AA141" i="18"/>
  <c r="Z141" i="18"/>
  <c r="S145" i="18"/>
  <c r="R145" i="18"/>
  <c r="AB145" i="18"/>
  <c r="AA145" i="18"/>
  <c r="Z145" i="18"/>
  <c r="C148" i="18"/>
  <c r="S152" i="18"/>
  <c r="R152" i="18"/>
  <c r="Q160" i="18"/>
  <c r="K154" i="18"/>
  <c r="I154" i="18"/>
  <c r="J154" i="18"/>
  <c r="I14" i="21"/>
  <c r="G22" i="21"/>
  <c r="H14" i="21"/>
  <c r="J14" i="21"/>
  <c r="N30" i="22"/>
  <c r="M30" i="22"/>
  <c r="L30" i="22"/>
  <c r="J30" i="22"/>
  <c r="K30" i="22"/>
  <c r="E160" i="18"/>
  <c r="M160" i="18"/>
  <c r="U160" i="18"/>
  <c r="S154" i="18"/>
  <c r="R154" i="18"/>
  <c r="AB154" i="18"/>
  <c r="AA154" i="18"/>
  <c r="Z154" i="18"/>
  <c r="S158" i="18"/>
  <c r="R158" i="18"/>
  <c r="AB158" i="18"/>
  <c r="AA158" i="18"/>
  <c r="Z158" i="18"/>
  <c r="N28" i="22"/>
  <c r="M28" i="22"/>
  <c r="L28" i="22"/>
  <c r="J28" i="22"/>
  <c r="K28" i="22"/>
  <c r="E49" i="22"/>
  <c r="J67" i="22"/>
  <c r="N67" i="22"/>
  <c r="M67" i="22"/>
  <c r="K67" i="22"/>
  <c r="L67" i="22"/>
  <c r="N127" i="22"/>
  <c r="M127" i="22"/>
  <c r="L127" i="22"/>
  <c r="J127" i="22"/>
  <c r="K127" i="22"/>
  <c r="Z151" i="18"/>
  <c r="AB151" i="18"/>
  <c r="AA151" i="18"/>
  <c r="G160" i="18"/>
  <c r="O160" i="18"/>
  <c r="W160" i="18"/>
  <c r="R155" i="18"/>
  <c r="S155" i="18"/>
  <c r="AB155" i="18"/>
  <c r="Z155" i="18"/>
  <c r="AA155" i="18"/>
  <c r="T159" i="18"/>
  <c r="R159" i="18"/>
  <c r="S159" i="18"/>
  <c r="AB159" i="18"/>
  <c r="Z159" i="18"/>
  <c r="AA159" i="18"/>
  <c r="I10" i="21"/>
  <c r="J10" i="21"/>
  <c r="H10" i="21"/>
  <c r="H62" i="24"/>
  <c r="J170" i="24"/>
  <c r="K152" i="18"/>
  <c r="J152" i="18"/>
  <c r="H160" i="18"/>
  <c r="I152" i="18"/>
  <c r="P160" i="18"/>
  <c r="X160" i="18"/>
  <c r="K156" i="18"/>
  <c r="J156" i="18"/>
  <c r="I156" i="18"/>
  <c r="I13" i="21"/>
  <c r="J13" i="21"/>
  <c r="H13" i="21"/>
  <c r="N46" i="22"/>
  <c r="M46" i="22"/>
  <c r="L46" i="22"/>
  <c r="J46" i="22"/>
  <c r="K46" i="22"/>
  <c r="E119" i="22"/>
  <c r="F10" i="24"/>
  <c r="F33" i="24"/>
  <c r="H54" i="24"/>
  <c r="H98" i="24"/>
  <c r="J148" i="24"/>
  <c r="N112" i="22"/>
  <c r="L112" i="22"/>
  <c r="J112" i="22"/>
  <c r="K112" i="22"/>
  <c r="M112" i="22"/>
  <c r="J126" i="24"/>
  <c r="I153" i="18"/>
  <c r="K153" i="18"/>
  <c r="J153" i="18"/>
  <c r="I157" i="18"/>
  <c r="K157" i="18"/>
  <c r="J157" i="18"/>
  <c r="R13" i="21"/>
  <c r="L94" i="22"/>
  <c r="J94" i="22"/>
  <c r="N94" i="22"/>
  <c r="K94" i="22"/>
  <c r="M94" i="22"/>
  <c r="L39" i="24"/>
  <c r="M46" i="26"/>
  <c r="L46" i="26"/>
  <c r="K46" i="26"/>
  <c r="I46" i="26"/>
  <c r="J46" i="26"/>
  <c r="C160" i="18"/>
  <c r="S153" i="18"/>
  <c r="R153" i="18"/>
  <c r="AA153" i="18"/>
  <c r="AB153" i="18"/>
  <c r="Z153" i="18"/>
  <c r="S157" i="18"/>
  <c r="R157" i="18"/>
  <c r="AA157" i="18"/>
  <c r="AB157" i="18"/>
  <c r="Z157" i="18"/>
  <c r="J85" i="24"/>
  <c r="I17" i="21"/>
  <c r="J17" i="21"/>
  <c r="H17" i="21"/>
  <c r="I19" i="21"/>
  <c r="J19" i="21"/>
  <c r="H19" i="21"/>
  <c r="D92" i="21"/>
  <c r="D148" i="21"/>
  <c r="N16" i="22"/>
  <c r="M16" i="22"/>
  <c r="L16" i="22"/>
  <c r="K16" i="22"/>
  <c r="J16" i="22"/>
  <c r="N33" i="22"/>
  <c r="M33" i="22"/>
  <c r="L33" i="22"/>
  <c r="K33" i="22"/>
  <c r="J33" i="22"/>
  <c r="J37" i="22"/>
  <c r="N37" i="22"/>
  <c r="M37" i="22"/>
  <c r="L37" i="22"/>
  <c r="K37" i="22"/>
  <c r="L89" i="22"/>
  <c r="J89" i="22"/>
  <c r="N89" i="22"/>
  <c r="M89" i="22"/>
  <c r="K89" i="22"/>
  <c r="L111" i="22"/>
  <c r="J111" i="22"/>
  <c r="I119" i="22"/>
  <c r="N111" i="22"/>
  <c r="M111" i="22"/>
  <c r="K111" i="22"/>
  <c r="N149" i="22"/>
  <c r="M149" i="22"/>
  <c r="L149" i="22"/>
  <c r="J149" i="22"/>
  <c r="K149" i="22"/>
  <c r="H16" i="24"/>
  <c r="J104" i="24"/>
  <c r="L38" i="25"/>
  <c r="D50" i="21"/>
  <c r="D106" i="21"/>
  <c r="D162" i="21"/>
  <c r="G49" i="22"/>
  <c r="N51" i="22"/>
  <c r="M51" i="22"/>
  <c r="L51" i="22"/>
  <c r="K51" i="22"/>
  <c r="J51" i="22"/>
  <c r="J54" i="22"/>
  <c r="N54" i="22"/>
  <c r="M54" i="22"/>
  <c r="L54" i="22"/>
  <c r="K54" i="22"/>
  <c r="L74" i="22"/>
  <c r="N74" i="22"/>
  <c r="M74" i="22"/>
  <c r="K74" i="22"/>
  <c r="J74" i="22"/>
  <c r="L107" i="22"/>
  <c r="J107" i="22"/>
  <c r="N107" i="22"/>
  <c r="M107" i="22"/>
  <c r="K107" i="22"/>
  <c r="F35" i="24"/>
  <c r="F62" i="24"/>
  <c r="H106" i="24"/>
  <c r="H128" i="24"/>
  <c r="H150" i="24"/>
  <c r="H172" i="24"/>
  <c r="M12" i="26"/>
  <c r="L12" i="26"/>
  <c r="K12" i="26"/>
  <c r="I12" i="26"/>
  <c r="J12" i="26"/>
  <c r="H20" i="26"/>
  <c r="M28" i="27"/>
  <c r="L28" i="27"/>
  <c r="K28" i="27"/>
  <c r="I28" i="27"/>
  <c r="J28" i="27"/>
  <c r="I12" i="21"/>
  <c r="J12" i="21"/>
  <c r="H12" i="21"/>
  <c r="C22" i="21"/>
  <c r="I16" i="21"/>
  <c r="J16" i="21"/>
  <c r="H16" i="21"/>
  <c r="D36" i="21"/>
  <c r="N18" i="22"/>
  <c r="M18" i="22"/>
  <c r="L18" i="22"/>
  <c r="J18" i="22"/>
  <c r="K18" i="22"/>
  <c r="N26" i="22"/>
  <c r="M26" i="22"/>
  <c r="L26" i="22"/>
  <c r="J26" i="22"/>
  <c r="K26" i="22"/>
  <c r="D63" i="22"/>
  <c r="G91" i="22"/>
  <c r="N108" i="22"/>
  <c r="L108" i="22"/>
  <c r="J108" i="22"/>
  <c r="K108" i="22"/>
  <c r="M108" i="22"/>
  <c r="N144" i="22"/>
  <c r="M144" i="22"/>
  <c r="L144" i="22"/>
  <c r="J144" i="22"/>
  <c r="K144" i="22"/>
  <c r="J18" i="24"/>
  <c r="L62" i="24"/>
  <c r="H218" i="24"/>
  <c r="D22" i="21"/>
  <c r="I18" i="21"/>
  <c r="J18" i="21"/>
  <c r="H18" i="21"/>
  <c r="F36" i="21"/>
  <c r="D64" i="21"/>
  <c r="D120" i="21"/>
  <c r="G63" i="22"/>
  <c r="N68" i="22"/>
  <c r="M68" i="22"/>
  <c r="L68" i="22"/>
  <c r="K68" i="22"/>
  <c r="J68" i="22"/>
  <c r="L83" i="22"/>
  <c r="N83" i="22"/>
  <c r="M83" i="22"/>
  <c r="K83" i="22"/>
  <c r="J83" i="22"/>
  <c r="I91" i="22"/>
  <c r="E105" i="22"/>
  <c r="L102" i="22"/>
  <c r="J102" i="22"/>
  <c r="N102" i="22"/>
  <c r="M102" i="22"/>
  <c r="K102" i="22"/>
  <c r="N114" i="22"/>
  <c r="M114" i="22"/>
  <c r="L114" i="22"/>
  <c r="J114" i="22"/>
  <c r="K114" i="22"/>
  <c r="C161" i="22"/>
  <c r="L37" i="24"/>
  <c r="J79" i="24"/>
  <c r="F75" i="24"/>
  <c r="I11" i="21"/>
  <c r="H11" i="21"/>
  <c r="J11" i="21"/>
  <c r="E22" i="21"/>
  <c r="I15" i="21"/>
  <c r="H15" i="21"/>
  <c r="J15" i="21"/>
  <c r="N10" i="22"/>
  <c r="M10" i="22"/>
  <c r="L10" i="22"/>
  <c r="J10" i="22"/>
  <c r="K10" i="22"/>
  <c r="D21" i="22"/>
  <c r="N24" i="22"/>
  <c r="M24" i="22"/>
  <c r="L24" i="22"/>
  <c r="J24" i="22"/>
  <c r="K24" i="22"/>
  <c r="E35" i="22"/>
  <c r="J32" i="22"/>
  <c r="N32" i="22"/>
  <c r="M32" i="22"/>
  <c r="K32" i="22"/>
  <c r="L32" i="22"/>
  <c r="D77" i="22"/>
  <c r="L72" i="22"/>
  <c r="N72" i="22"/>
  <c r="M72" i="22"/>
  <c r="J72" i="22"/>
  <c r="K72" i="22"/>
  <c r="N93" i="22"/>
  <c r="J93" i="22"/>
  <c r="M93" i="22"/>
  <c r="K93" i="22"/>
  <c r="L93" i="22"/>
  <c r="N103" i="22"/>
  <c r="L103" i="22"/>
  <c r="J103" i="22"/>
  <c r="K103" i="22"/>
  <c r="M103" i="22"/>
  <c r="E147" i="22"/>
  <c r="J31" i="24"/>
  <c r="F64" i="24"/>
  <c r="L75" i="24"/>
  <c r="F22" i="21"/>
  <c r="D78" i="21"/>
  <c r="D134" i="21"/>
  <c r="F21" i="22"/>
  <c r="G35" i="22"/>
  <c r="F77" i="22"/>
  <c r="N88" i="22"/>
  <c r="J88" i="22"/>
  <c r="M88" i="22"/>
  <c r="L88" i="22"/>
  <c r="K88" i="22"/>
  <c r="L98" i="22"/>
  <c r="J98" i="22"/>
  <c r="N98" i="22"/>
  <c r="M98" i="22"/>
  <c r="K98" i="22"/>
  <c r="N131" i="22"/>
  <c r="M131" i="22"/>
  <c r="L131" i="22"/>
  <c r="J131" i="22"/>
  <c r="K131" i="22"/>
  <c r="H264" i="24"/>
  <c r="C36" i="21"/>
  <c r="C50" i="21"/>
  <c r="C64" i="21"/>
  <c r="C78" i="21"/>
  <c r="C92" i="21"/>
  <c r="C106" i="21"/>
  <c r="C120" i="21"/>
  <c r="C134" i="21"/>
  <c r="C148" i="21"/>
  <c r="C162" i="21"/>
  <c r="N9" i="22"/>
  <c r="M9" i="22"/>
  <c r="L9" i="22"/>
  <c r="K9" i="22"/>
  <c r="J9" i="22"/>
  <c r="E21" i="22"/>
  <c r="N17" i="22"/>
  <c r="M17" i="22"/>
  <c r="L17" i="22"/>
  <c r="K17" i="22"/>
  <c r="J17" i="22"/>
  <c r="F35" i="22"/>
  <c r="N40" i="22"/>
  <c r="M40" i="22"/>
  <c r="L40" i="22"/>
  <c r="K40" i="22"/>
  <c r="J40" i="22"/>
  <c r="F49" i="22"/>
  <c r="J43" i="22"/>
  <c r="N43" i="22"/>
  <c r="M43" i="22"/>
  <c r="L43" i="22"/>
  <c r="K43" i="22"/>
  <c r="E63" i="22"/>
  <c r="N57" i="22"/>
  <c r="M57" i="22"/>
  <c r="L57" i="22"/>
  <c r="K57" i="22"/>
  <c r="J57" i="22"/>
  <c r="J60" i="22"/>
  <c r="N60" i="22"/>
  <c r="M60" i="22"/>
  <c r="L60" i="22"/>
  <c r="K60" i="22"/>
  <c r="E77" i="22"/>
  <c r="J73" i="22"/>
  <c r="N73" i="22"/>
  <c r="M73" i="22"/>
  <c r="L73" i="22"/>
  <c r="K73" i="22"/>
  <c r="J82" i="22"/>
  <c r="N82" i="22"/>
  <c r="M82" i="22"/>
  <c r="L82" i="22"/>
  <c r="K82" i="22"/>
  <c r="H91" i="22"/>
  <c r="N90" i="22"/>
  <c r="J90" i="22"/>
  <c r="M90" i="22"/>
  <c r="L90" i="22"/>
  <c r="K90" i="22"/>
  <c r="C105" i="22"/>
  <c r="G119" i="22"/>
  <c r="N129" i="22"/>
  <c r="M129" i="22"/>
  <c r="L129" i="22"/>
  <c r="J129" i="22"/>
  <c r="K129" i="22"/>
  <c r="G147" i="22"/>
  <c r="N146" i="22"/>
  <c r="M146" i="22"/>
  <c r="L146" i="22"/>
  <c r="J146" i="22"/>
  <c r="K146" i="22"/>
  <c r="L16" i="24"/>
  <c r="F18" i="24"/>
  <c r="J39" i="24"/>
  <c r="F54" i="24"/>
  <c r="L83" i="24"/>
  <c r="F103" i="24"/>
  <c r="F98" i="24"/>
  <c r="L104" i="24"/>
  <c r="J106" i="24"/>
  <c r="J128" i="24"/>
  <c r="J150" i="24"/>
  <c r="J172" i="24"/>
  <c r="F212" i="24"/>
  <c r="J236" i="24"/>
  <c r="F258" i="24"/>
  <c r="J11" i="25"/>
  <c r="L19" i="25"/>
  <c r="E36" i="21"/>
  <c r="E50" i="21"/>
  <c r="E64" i="21"/>
  <c r="E78" i="21"/>
  <c r="E92" i="21"/>
  <c r="E106" i="21"/>
  <c r="E120" i="21"/>
  <c r="E134" i="21"/>
  <c r="E148" i="21"/>
  <c r="E162" i="21"/>
  <c r="G21" i="22"/>
  <c r="M15" i="22"/>
  <c r="L15" i="22"/>
  <c r="K15" i="22"/>
  <c r="J15" i="22"/>
  <c r="N15" i="22"/>
  <c r="H35" i="22"/>
  <c r="H49" i="22"/>
  <c r="N44" i="22"/>
  <c r="M44" i="22"/>
  <c r="L44" i="22"/>
  <c r="K44" i="22"/>
  <c r="J44" i="22"/>
  <c r="J47" i="22"/>
  <c r="N47" i="22"/>
  <c r="M47" i="22"/>
  <c r="L47" i="22"/>
  <c r="K47" i="22"/>
  <c r="H63" i="22"/>
  <c r="N61" i="22"/>
  <c r="M61" i="22"/>
  <c r="L61" i="22"/>
  <c r="K61" i="22"/>
  <c r="J61" i="22"/>
  <c r="J65" i="22"/>
  <c r="N65" i="22"/>
  <c r="M65" i="22"/>
  <c r="L65" i="22"/>
  <c r="K65" i="22"/>
  <c r="G77" i="22"/>
  <c r="J75" i="22"/>
  <c r="N75" i="22"/>
  <c r="M75" i="22"/>
  <c r="L75" i="22"/>
  <c r="K75" i="22"/>
  <c r="J84" i="22"/>
  <c r="N84" i="22"/>
  <c r="M84" i="22"/>
  <c r="L84" i="22"/>
  <c r="K84" i="22"/>
  <c r="N86" i="22"/>
  <c r="J86" i="22"/>
  <c r="M86" i="22"/>
  <c r="L86" i="22"/>
  <c r="K86" i="22"/>
  <c r="L87" i="22"/>
  <c r="J87" i="22"/>
  <c r="N87" i="22"/>
  <c r="M87" i="22"/>
  <c r="K87" i="22"/>
  <c r="G105" i="22"/>
  <c r="N116" i="22"/>
  <c r="M116" i="22"/>
  <c r="L116" i="22"/>
  <c r="J116" i="22"/>
  <c r="K116" i="22"/>
  <c r="N151" i="22"/>
  <c r="M151" i="22"/>
  <c r="L151" i="22"/>
  <c r="J151" i="22"/>
  <c r="K151" i="22"/>
  <c r="G161" i="22"/>
  <c r="F19" i="24"/>
  <c r="J10" i="24"/>
  <c r="L18" i="24"/>
  <c r="H20" i="24"/>
  <c r="L31" i="24"/>
  <c r="H33" i="24"/>
  <c r="J41" i="24"/>
  <c r="L54" i="24"/>
  <c r="F56" i="24"/>
  <c r="J77" i="24"/>
  <c r="L85" i="24"/>
  <c r="J98" i="24"/>
  <c r="F100" i="24"/>
  <c r="F124" i="24"/>
  <c r="L126" i="24"/>
  <c r="F146" i="24"/>
  <c r="L148" i="24"/>
  <c r="F168" i="24"/>
  <c r="L170" i="24"/>
  <c r="F190" i="24"/>
  <c r="L192" i="24"/>
  <c r="H266" i="24"/>
  <c r="J40" i="25"/>
  <c r="M131" i="27"/>
  <c r="L131" i="27"/>
  <c r="K131" i="27"/>
  <c r="I131" i="27"/>
  <c r="J131" i="27"/>
  <c r="F50" i="21"/>
  <c r="F64" i="21"/>
  <c r="F78" i="21"/>
  <c r="F92" i="21"/>
  <c r="F106" i="21"/>
  <c r="F120" i="21"/>
  <c r="F134" i="21"/>
  <c r="F148" i="21"/>
  <c r="F162" i="21"/>
  <c r="H21" i="22"/>
  <c r="L14" i="22"/>
  <c r="K14" i="22"/>
  <c r="J14" i="22"/>
  <c r="N14" i="22"/>
  <c r="M14" i="22"/>
  <c r="L23" i="22"/>
  <c r="K23" i="22"/>
  <c r="J23" i="22"/>
  <c r="N23" i="22"/>
  <c r="M23" i="22"/>
  <c r="L25" i="22"/>
  <c r="K25" i="22"/>
  <c r="J25" i="22"/>
  <c r="N25" i="22"/>
  <c r="M25" i="22"/>
  <c r="I35" i="22"/>
  <c r="L27" i="22"/>
  <c r="K27" i="22"/>
  <c r="J27" i="22"/>
  <c r="N27" i="22"/>
  <c r="M27" i="22"/>
  <c r="L29" i="22"/>
  <c r="K29" i="22"/>
  <c r="J29" i="22"/>
  <c r="N29" i="22"/>
  <c r="M29" i="22"/>
  <c r="L31" i="22"/>
  <c r="K31" i="22"/>
  <c r="J31" i="22"/>
  <c r="N31" i="22"/>
  <c r="M31" i="22"/>
  <c r="N38" i="22"/>
  <c r="L38" i="22"/>
  <c r="K38" i="22"/>
  <c r="J38" i="22"/>
  <c r="M38" i="22"/>
  <c r="J41" i="22"/>
  <c r="M41" i="22"/>
  <c r="L41" i="22"/>
  <c r="K41" i="22"/>
  <c r="N41" i="22"/>
  <c r="I49" i="22"/>
  <c r="N55" i="22"/>
  <c r="L55" i="22"/>
  <c r="K55" i="22"/>
  <c r="J55" i="22"/>
  <c r="M55" i="22"/>
  <c r="I63" i="22"/>
  <c r="J58" i="22"/>
  <c r="M58" i="22"/>
  <c r="L58" i="22"/>
  <c r="K58" i="22"/>
  <c r="N58" i="22"/>
  <c r="H77" i="22"/>
  <c r="L76" i="22"/>
  <c r="N76" i="22"/>
  <c r="M76" i="22"/>
  <c r="K76" i="22"/>
  <c r="J76" i="22"/>
  <c r="L85" i="22"/>
  <c r="J85" i="22"/>
  <c r="N85" i="22"/>
  <c r="M85" i="22"/>
  <c r="K85" i="22"/>
  <c r="N97" i="22"/>
  <c r="L97" i="22"/>
  <c r="J97" i="22"/>
  <c r="M97" i="22"/>
  <c r="K97" i="22"/>
  <c r="I105" i="22"/>
  <c r="N101" i="22"/>
  <c r="L101" i="22"/>
  <c r="J101" i="22"/>
  <c r="M101" i="22"/>
  <c r="K101" i="22"/>
  <c r="N110" i="22"/>
  <c r="L110" i="22"/>
  <c r="J110" i="22"/>
  <c r="M110" i="22"/>
  <c r="K110" i="22"/>
  <c r="N118" i="22"/>
  <c r="M118" i="22"/>
  <c r="L118" i="22"/>
  <c r="J118" i="22"/>
  <c r="K118" i="22"/>
  <c r="N136" i="22"/>
  <c r="M136" i="22"/>
  <c r="L136" i="22"/>
  <c r="J136" i="22"/>
  <c r="K136" i="22"/>
  <c r="N153" i="22"/>
  <c r="M153" i="22"/>
  <c r="L153" i="22"/>
  <c r="J153" i="22"/>
  <c r="K153" i="22"/>
  <c r="I161" i="22"/>
  <c r="L10" i="24"/>
  <c r="H12" i="24"/>
  <c r="J20" i="24"/>
  <c r="J33" i="24"/>
  <c r="L64" i="24"/>
  <c r="L77" i="24"/>
  <c r="H79" i="24"/>
  <c r="H100" i="24"/>
  <c r="F122" i="24"/>
  <c r="L124" i="24"/>
  <c r="F144" i="24"/>
  <c r="L146" i="24"/>
  <c r="F166" i="24"/>
  <c r="L168" i="24"/>
  <c r="F188" i="24"/>
  <c r="L190" i="24"/>
  <c r="J208" i="24"/>
  <c r="J13" i="25"/>
  <c r="L59" i="25"/>
  <c r="M98" i="26"/>
  <c r="K98" i="26"/>
  <c r="I98" i="26"/>
  <c r="J98" i="26"/>
  <c r="L98" i="26"/>
  <c r="I20" i="21"/>
  <c r="J20" i="21"/>
  <c r="H20" i="21"/>
  <c r="I21" i="21"/>
  <c r="H21" i="21"/>
  <c r="J21" i="21"/>
  <c r="I24" i="21"/>
  <c r="H24" i="21"/>
  <c r="J24" i="21"/>
  <c r="I25" i="21"/>
  <c r="H25" i="21"/>
  <c r="J25" i="21"/>
  <c r="I26" i="21"/>
  <c r="H26" i="21"/>
  <c r="J26" i="21"/>
  <c r="I27" i="21"/>
  <c r="H27" i="21"/>
  <c r="J27" i="21"/>
  <c r="I28" i="21"/>
  <c r="H28" i="21"/>
  <c r="G36" i="21"/>
  <c r="J28" i="21"/>
  <c r="I29" i="21"/>
  <c r="H29" i="21"/>
  <c r="J29" i="21"/>
  <c r="I30" i="21"/>
  <c r="H30" i="21"/>
  <c r="J30" i="21"/>
  <c r="I31" i="21"/>
  <c r="H31" i="21"/>
  <c r="J31" i="21"/>
  <c r="I32" i="21"/>
  <c r="H32" i="21"/>
  <c r="J32" i="21"/>
  <c r="I33" i="21"/>
  <c r="H33" i="21"/>
  <c r="J33" i="21"/>
  <c r="I34" i="21"/>
  <c r="H34" i="21"/>
  <c r="J34" i="21"/>
  <c r="I35" i="21"/>
  <c r="H35" i="21"/>
  <c r="J35" i="21"/>
  <c r="I38" i="21"/>
  <c r="H38" i="21"/>
  <c r="J38" i="21"/>
  <c r="I39" i="21"/>
  <c r="H39" i="21"/>
  <c r="J39" i="21"/>
  <c r="I40" i="21"/>
  <c r="H40" i="21"/>
  <c r="J40" i="21"/>
  <c r="I41" i="21"/>
  <c r="H41" i="21"/>
  <c r="J41" i="21"/>
  <c r="I42" i="21"/>
  <c r="H42" i="21"/>
  <c r="G50" i="21"/>
  <c r="J42" i="21"/>
  <c r="I43" i="21"/>
  <c r="H43" i="21"/>
  <c r="J43" i="21"/>
  <c r="I44" i="21"/>
  <c r="H44" i="21"/>
  <c r="J44" i="21"/>
  <c r="I45" i="21"/>
  <c r="H45" i="21"/>
  <c r="J45" i="21"/>
  <c r="I46" i="21"/>
  <c r="H46" i="21"/>
  <c r="J46" i="21"/>
  <c r="I47" i="21"/>
  <c r="H47" i="21"/>
  <c r="J47" i="21"/>
  <c r="I48" i="21"/>
  <c r="H48" i="21"/>
  <c r="J48" i="21"/>
  <c r="I49" i="21"/>
  <c r="H49" i="21"/>
  <c r="J49" i="21"/>
  <c r="I52" i="21"/>
  <c r="H52" i="21"/>
  <c r="J52" i="21"/>
  <c r="I53" i="21"/>
  <c r="H53" i="21"/>
  <c r="J53" i="21"/>
  <c r="I54" i="21"/>
  <c r="H54" i="21"/>
  <c r="J54" i="21"/>
  <c r="I55" i="21"/>
  <c r="H55" i="21"/>
  <c r="J55" i="21"/>
  <c r="I56" i="21"/>
  <c r="H56" i="21"/>
  <c r="G64" i="21"/>
  <c r="J56" i="21"/>
  <c r="I57" i="21"/>
  <c r="H57" i="21"/>
  <c r="J57" i="21"/>
  <c r="I58" i="21"/>
  <c r="H58" i="21"/>
  <c r="J58" i="21"/>
  <c r="I59" i="21"/>
  <c r="H59" i="21"/>
  <c r="J59" i="21"/>
  <c r="I60" i="21"/>
  <c r="H60" i="21"/>
  <c r="J60" i="21"/>
  <c r="I61" i="21"/>
  <c r="H61" i="21"/>
  <c r="J61" i="21"/>
  <c r="I62" i="21"/>
  <c r="H62" i="21"/>
  <c r="J62" i="21"/>
  <c r="I63" i="21"/>
  <c r="H63" i="21"/>
  <c r="J63" i="21"/>
  <c r="I66" i="21"/>
  <c r="H66" i="21"/>
  <c r="J66" i="21"/>
  <c r="I67" i="21"/>
  <c r="H67" i="21"/>
  <c r="J67" i="21"/>
  <c r="I68" i="21"/>
  <c r="H68" i="21"/>
  <c r="J68" i="21"/>
  <c r="I69" i="21"/>
  <c r="H69" i="21"/>
  <c r="J69" i="21"/>
  <c r="I70" i="21"/>
  <c r="H70" i="21"/>
  <c r="G78" i="21"/>
  <c r="J70" i="21"/>
  <c r="I71" i="21"/>
  <c r="H71" i="21"/>
  <c r="J71" i="21"/>
  <c r="I72" i="21"/>
  <c r="H72" i="21"/>
  <c r="J72" i="21"/>
  <c r="I73" i="21"/>
  <c r="H73" i="21"/>
  <c r="J73" i="21"/>
  <c r="I74" i="21"/>
  <c r="H74" i="21"/>
  <c r="J74" i="21"/>
  <c r="I75" i="21"/>
  <c r="H75" i="21"/>
  <c r="J75" i="21"/>
  <c r="I76" i="21"/>
  <c r="H76" i="21"/>
  <c r="J76" i="21"/>
  <c r="I77" i="21"/>
  <c r="H77" i="21"/>
  <c r="J77" i="21"/>
  <c r="I80" i="21"/>
  <c r="H80" i="21"/>
  <c r="J80" i="21"/>
  <c r="I81" i="21"/>
  <c r="H81" i="21"/>
  <c r="J81" i="21"/>
  <c r="I82" i="21"/>
  <c r="H82" i="21"/>
  <c r="J82" i="21"/>
  <c r="I83" i="21"/>
  <c r="H83" i="21"/>
  <c r="J83" i="21"/>
  <c r="I84" i="21"/>
  <c r="H84" i="21"/>
  <c r="G92" i="21"/>
  <c r="J84" i="21"/>
  <c r="I85" i="21"/>
  <c r="H85" i="21"/>
  <c r="J85" i="21"/>
  <c r="I86" i="21"/>
  <c r="H86" i="21"/>
  <c r="J86" i="21"/>
  <c r="I87" i="21"/>
  <c r="H87" i="21"/>
  <c r="J87" i="21"/>
  <c r="I88" i="21"/>
  <c r="H88" i="21"/>
  <c r="J88" i="21"/>
  <c r="I89" i="21"/>
  <c r="H89" i="21"/>
  <c r="J89" i="21"/>
  <c r="I90" i="21"/>
  <c r="H90" i="21"/>
  <c r="J90" i="21"/>
  <c r="I91" i="21"/>
  <c r="H91" i="21"/>
  <c r="J91" i="21"/>
  <c r="I94" i="21"/>
  <c r="H94" i="21"/>
  <c r="J94" i="21"/>
  <c r="I95" i="21"/>
  <c r="H95" i="21"/>
  <c r="J95" i="21"/>
  <c r="I96" i="21"/>
  <c r="H96" i="21"/>
  <c r="J96" i="21"/>
  <c r="I97" i="21"/>
  <c r="H97" i="21"/>
  <c r="J97" i="21"/>
  <c r="I98" i="21"/>
  <c r="H98" i="21"/>
  <c r="G106" i="21"/>
  <c r="J98" i="21"/>
  <c r="I99" i="21"/>
  <c r="H99" i="21"/>
  <c r="J99" i="21"/>
  <c r="I100" i="21"/>
  <c r="H100" i="21"/>
  <c r="J100" i="21"/>
  <c r="I101" i="21"/>
  <c r="H101" i="21"/>
  <c r="J101" i="21"/>
  <c r="I102" i="21"/>
  <c r="H102" i="21"/>
  <c r="J102" i="21"/>
  <c r="I103" i="21"/>
  <c r="H103" i="21"/>
  <c r="J103" i="21"/>
  <c r="I104" i="21"/>
  <c r="H104" i="21"/>
  <c r="J104" i="21"/>
  <c r="I105" i="21"/>
  <c r="H105" i="21"/>
  <c r="J105" i="21"/>
  <c r="I108" i="21"/>
  <c r="H108" i="21"/>
  <c r="J108" i="21"/>
  <c r="I109" i="21"/>
  <c r="H109" i="21"/>
  <c r="J109" i="21"/>
  <c r="I110" i="21"/>
  <c r="H110" i="21"/>
  <c r="J110" i="21"/>
  <c r="I111" i="21"/>
  <c r="H111" i="21"/>
  <c r="J111" i="21"/>
  <c r="I112" i="21"/>
  <c r="H112" i="21"/>
  <c r="G120" i="21"/>
  <c r="J112" i="21"/>
  <c r="I113" i="21"/>
  <c r="H113" i="21"/>
  <c r="J113" i="21"/>
  <c r="I114" i="21"/>
  <c r="H114" i="21"/>
  <c r="J114" i="21"/>
  <c r="I115" i="21"/>
  <c r="H115" i="21"/>
  <c r="J115" i="21"/>
  <c r="I116" i="21"/>
  <c r="H116" i="21"/>
  <c r="J116" i="21"/>
  <c r="I117" i="21"/>
  <c r="H117" i="21"/>
  <c r="J117" i="21"/>
  <c r="I118" i="21"/>
  <c r="H118" i="21"/>
  <c r="J118" i="21"/>
  <c r="I119" i="21"/>
  <c r="H119" i="21"/>
  <c r="J119" i="21"/>
  <c r="I122" i="21"/>
  <c r="H122" i="21"/>
  <c r="J122" i="21"/>
  <c r="I123" i="21"/>
  <c r="H123" i="21"/>
  <c r="J123" i="21"/>
  <c r="I124" i="21"/>
  <c r="H124" i="21"/>
  <c r="J124" i="21"/>
  <c r="I125" i="21"/>
  <c r="H125" i="21"/>
  <c r="J125" i="21"/>
  <c r="I126" i="21"/>
  <c r="H126" i="21"/>
  <c r="G134" i="21"/>
  <c r="J126" i="21"/>
  <c r="I127" i="21"/>
  <c r="H127" i="21"/>
  <c r="J127" i="21"/>
  <c r="I128" i="21"/>
  <c r="H128" i="21"/>
  <c r="J128" i="21"/>
  <c r="I129" i="21"/>
  <c r="H129" i="21"/>
  <c r="J129" i="21"/>
  <c r="I130" i="21"/>
  <c r="H130" i="21"/>
  <c r="J130" i="21"/>
  <c r="I131" i="21"/>
  <c r="H131" i="21"/>
  <c r="J131" i="21"/>
  <c r="I132" i="21"/>
  <c r="H132" i="21"/>
  <c r="J132" i="21"/>
  <c r="I133" i="21"/>
  <c r="H133" i="21"/>
  <c r="J133" i="21"/>
  <c r="I136" i="21"/>
  <c r="H136" i="21"/>
  <c r="J136" i="21"/>
  <c r="I137" i="21"/>
  <c r="H137" i="21"/>
  <c r="J137" i="21"/>
  <c r="I138" i="21"/>
  <c r="H138" i="21"/>
  <c r="J138" i="21"/>
  <c r="I139" i="21"/>
  <c r="H139" i="21"/>
  <c r="J139" i="21"/>
  <c r="I140" i="21"/>
  <c r="H140" i="21"/>
  <c r="G148" i="21"/>
  <c r="J140" i="21"/>
  <c r="I141" i="21"/>
  <c r="H141" i="21"/>
  <c r="J141" i="21"/>
  <c r="I142" i="21"/>
  <c r="H142" i="21"/>
  <c r="J142" i="21"/>
  <c r="I143" i="21"/>
  <c r="H143" i="21"/>
  <c r="J143" i="21"/>
  <c r="I144" i="21"/>
  <c r="H144" i="21"/>
  <c r="J144" i="21"/>
  <c r="I145" i="21"/>
  <c r="H145" i="21"/>
  <c r="J145" i="21"/>
  <c r="I146" i="21"/>
  <c r="H146" i="21"/>
  <c r="J146" i="21"/>
  <c r="I147" i="21"/>
  <c r="H147" i="21"/>
  <c r="J147" i="21"/>
  <c r="I150" i="21"/>
  <c r="H150" i="21"/>
  <c r="J150" i="21"/>
  <c r="I151" i="21"/>
  <c r="H151" i="21"/>
  <c r="J151" i="21"/>
  <c r="I152" i="21"/>
  <c r="H152" i="21"/>
  <c r="J152" i="21"/>
  <c r="I153" i="21"/>
  <c r="H153" i="21"/>
  <c r="J153" i="21"/>
  <c r="I154" i="21"/>
  <c r="H154" i="21"/>
  <c r="G162" i="21"/>
  <c r="J154" i="21"/>
  <c r="I155" i="21"/>
  <c r="H155" i="21"/>
  <c r="J155" i="21"/>
  <c r="I156" i="21"/>
  <c r="H156" i="21"/>
  <c r="J156" i="21"/>
  <c r="I157" i="21"/>
  <c r="H157" i="21"/>
  <c r="J157" i="21"/>
  <c r="I158" i="21"/>
  <c r="H158" i="21"/>
  <c r="J158" i="21"/>
  <c r="I159" i="21"/>
  <c r="H159" i="21"/>
  <c r="J159" i="21"/>
  <c r="I160" i="21"/>
  <c r="H160" i="21"/>
  <c r="J160" i="21"/>
  <c r="I161" i="21"/>
  <c r="H161" i="21"/>
  <c r="J161" i="21"/>
  <c r="K13" i="22"/>
  <c r="J13" i="22"/>
  <c r="I21" i="22"/>
  <c r="M13" i="22"/>
  <c r="N13" i="22"/>
  <c r="L13" i="22"/>
  <c r="J34" i="22"/>
  <c r="L34" i="22"/>
  <c r="K34" i="22"/>
  <c r="N34" i="22"/>
  <c r="M34" i="22"/>
  <c r="N48" i="22"/>
  <c r="K48" i="22"/>
  <c r="J48" i="22"/>
  <c r="M48" i="22"/>
  <c r="L48" i="22"/>
  <c r="J52" i="22"/>
  <c r="L52" i="22"/>
  <c r="K52" i="22"/>
  <c r="N52" i="22"/>
  <c r="M52" i="22"/>
  <c r="N66" i="22"/>
  <c r="K66" i="22"/>
  <c r="J66" i="22"/>
  <c r="M66" i="22"/>
  <c r="L66" i="22"/>
  <c r="J69" i="22"/>
  <c r="L69" i="22"/>
  <c r="K69" i="22"/>
  <c r="I77" i="22"/>
  <c r="N69" i="22"/>
  <c r="M69" i="22"/>
  <c r="N121" i="22"/>
  <c r="M121" i="22"/>
  <c r="L121" i="22"/>
  <c r="J121" i="22"/>
  <c r="K121" i="22"/>
  <c r="C133" i="22"/>
  <c r="N138" i="22"/>
  <c r="M138" i="22"/>
  <c r="L138" i="22"/>
  <c r="J138" i="22"/>
  <c r="K138" i="22"/>
  <c r="N155" i="22"/>
  <c r="M155" i="22"/>
  <c r="L155" i="22"/>
  <c r="J155" i="22"/>
  <c r="K155" i="22"/>
  <c r="J12" i="24"/>
  <c r="F14" i="24"/>
  <c r="L20" i="24"/>
  <c r="H35" i="24"/>
  <c r="L43" i="24"/>
  <c r="F81" i="24"/>
  <c r="L100" i="24"/>
  <c r="F102" i="24"/>
  <c r="H122" i="24"/>
  <c r="H144" i="24"/>
  <c r="H166" i="24"/>
  <c r="H188" i="24"/>
  <c r="J61" i="25"/>
  <c r="J78" i="25"/>
  <c r="M55" i="26"/>
  <c r="L55" i="26"/>
  <c r="K55" i="26"/>
  <c r="I55" i="26"/>
  <c r="J55" i="26"/>
  <c r="D76" i="26"/>
  <c r="F12" i="30"/>
  <c r="J12" i="22"/>
  <c r="N12" i="22"/>
  <c r="L12" i="22"/>
  <c r="M12" i="22"/>
  <c r="K12" i="22"/>
  <c r="J20" i="22"/>
  <c r="N20" i="22"/>
  <c r="L20" i="22"/>
  <c r="M20" i="22"/>
  <c r="K20" i="22"/>
  <c r="C35" i="22"/>
  <c r="C49" i="22"/>
  <c r="N42" i="22"/>
  <c r="J42" i="22"/>
  <c r="L42" i="22"/>
  <c r="M42" i="22"/>
  <c r="K42" i="22"/>
  <c r="J45" i="22"/>
  <c r="K45" i="22"/>
  <c r="M45" i="22"/>
  <c r="N45" i="22"/>
  <c r="L45" i="22"/>
  <c r="N59" i="22"/>
  <c r="J59" i="22"/>
  <c r="L59" i="22"/>
  <c r="M59" i="22"/>
  <c r="K59" i="22"/>
  <c r="J62" i="22"/>
  <c r="K62" i="22"/>
  <c r="M62" i="22"/>
  <c r="N62" i="22"/>
  <c r="L62" i="22"/>
  <c r="L70" i="22"/>
  <c r="N70" i="22"/>
  <c r="J70" i="22"/>
  <c r="M70" i="22"/>
  <c r="K70" i="22"/>
  <c r="L79" i="22"/>
  <c r="N79" i="22"/>
  <c r="J79" i="22"/>
  <c r="M79" i="22"/>
  <c r="K79" i="22"/>
  <c r="C91" i="22"/>
  <c r="L96" i="22"/>
  <c r="J96" i="22"/>
  <c r="N96" i="22"/>
  <c r="K96" i="22"/>
  <c r="M96" i="22"/>
  <c r="L100" i="22"/>
  <c r="J100" i="22"/>
  <c r="N100" i="22"/>
  <c r="K100" i="22"/>
  <c r="M100" i="22"/>
  <c r="L104" i="22"/>
  <c r="J104" i="22"/>
  <c r="N104" i="22"/>
  <c r="K104" i="22"/>
  <c r="M104" i="22"/>
  <c r="L109" i="22"/>
  <c r="J109" i="22"/>
  <c r="N109" i="22"/>
  <c r="K109" i="22"/>
  <c r="M109" i="22"/>
  <c r="N123" i="22"/>
  <c r="M123" i="22"/>
  <c r="L123" i="22"/>
  <c r="J123" i="22"/>
  <c r="K123" i="22"/>
  <c r="G133" i="22"/>
  <c r="N140" i="22"/>
  <c r="M140" i="22"/>
  <c r="L140" i="22"/>
  <c r="J140" i="22"/>
  <c r="K140" i="22"/>
  <c r="N157" i="22"/>
  <c r="M157" i="22"/>
  <c r="L157" i="22"/>
  <c r="J157" i="22"/>
  <c r="K157" i="22"/>
  <c r="L12" i="24"/>
  <c r="H14" i="24"/>
  <c r="L35" i="24"/>
  <c r="H81" i="24"/>
  <c r="J102" i="24"/>
  <c r="F108" i="24"/>
  <c r="H120" i="24"/>
  <c r="F130" i="24"/>
  <c r="H142" i="24"/>
  <c r="F152" i="24"/>
  <c r="H164" i="24"/>
  <c r="F174" i="24"/>
  <c r="H186" i="24"/>
  <c r="F210" i="24"/>
  <c r="L262" i="24"/>
  <c r="H15" i="25"/>
  <c r="H80" i="25"/>
  <c r="M81" i="26"/>
  <c r="L81" i="26"/>
  <c r="K81" i="26"/>
  <c r="I81" i="26"/>
  <c r="J81" i="26"/>
  <c r="M33" i="28"/>
  <c r="N11" i="22"/>
  <c r="M11" i="22"/>
  <c r="K11" i="22"/>
  <c r="L11" i="22"/>
  <c r="J11" i="22"/>
  <c r="C21" i="22"/>
  <c r="N19" i="22"/>
  <c r="M19" i="22"/>
  <c r="K19" i="22"/>
  <c r="L19" i="22"/>
  <c r="J19" i="22"/>
  <c r="D35" i="22"/>
  <c r="J39" i="22"/>
  <c r="N39" i="22"/>
  <c r="L39" i="22"/>
  <c r="M39" i="22"/>
  <c r="K39" i="22"/>
  <c r="D49" i="22"/>
  <c r="N53" i="22"/>
  <c r="M53" i="22"/>
  <c r="K53" i="22"/>
  <c r="L53" i="22"/>
  <c r="J53" i="22"/>
  <c r="C63" i="22"/>
  <c r="J56" i="22"/>
  <c r="N56" i="22"/>
  <c r="L56" i="22"/>
  <c r="M56" i="22"/>
  <c r="K56" i="22"/>
  <c r="C77" i="22"/>
  <c r="J71" i="22"/>
  <c r="N71" i="22"/>
  <c r="L71" i="22"/>
  <c r="M71" i="22"/>
  <c r="K71" i="22"/>
  <c r="J80" i="22"/>
  <c r="N80" i="22"/>
  <c r="L80" i="22"/>
  <c r="M80" i="22"/>
  <c r="K80" i="22"/>
  <c r="E91" i="22"/>
  <c r="N95" i="22"/>
  <c r="J95" i="22"/>
  <c r="L95" i="22"/>
  <c r="M95" i="22"/>
  <c r="K95" i="22"/>
  <c r="C119" i="22"/>
  <c r="N125" i="22"/>
  <c r="M125" i="22"/>
  <c r="L125" i="22"/>
  <c r="J125" i="22"/>
  <c r="I133" i="22"/>
  <c r="K125" i="22"/>
  <c r="C147" i="22"/>
  <c r="N142" i="22"/>
  <c r="M142" i="22"/>
  <c r="L142" i="22"/>
  <c r="J142" i="22"/>
  <c r="K142" i="22"/>
  <c r="N159" i="22"/>
  <c r="M159" i="22"/>
  <c r="L159" i="22"/>
  <c r="J159" i="22"/>
  <c r="K159" i="22"/>
  <c r="J14" i="24"/>
  <c r="F16" i="24"/>
  <c r="J37" i="24"/>
  <c r="L58" i="24"/>
  <c r="F83" i="24"/>
  <c r="L102" i="24"/>
  <c r="H108" i="24"/>
  <c r="F125" i="24"/>
  <c r="J120" i="24"/>
  <c r="H130" i="24"/>
  <c r="F147" i="24"/>
  <c r="J142" i="24"/>
  <c r="H152" i="24"/>
  <c r="F169" i="24"/>
  <c r="J164" i="24"/>
  <c r="H174" i="24"/>
  <c r="J186" i="24"/>
  <c r="J256" i="24"/>
  <c r="F17" i="25"/>
  <c r="F63" i="22"/>
  <c r="F91" i="22"/>
  <c r="F119" i="22"/>
  <c r="F147" i="22"/>
  <c r="J9" i="24"/>
  <c r="L15" i="24"/>
  <c r="J17" i="24"/>
  <c r="H19" i="24"/>
  <c r="L34" i="24"/>
  <c r="J36" i="24"/>
  <c r="L42" i="24"/>
  <c r="L99" i="24"/>
  <c r="J101" i="24"/>
  <c r="H103" i="24"/>
  <c r="L107" i="24"/>
  <c r="J109" i="24"/>
  <c r="H210" i="24"/>
  <c r="L234" i="24"/>
  <c r="H256" i="24"/>
  <c r="J264" i="24"/>
  <c r="F266" i="24"/>
  <c r="L11" i="25"/>
  <c r="H13" i="25"/>
  <c r="H17" i="25"/>
  <c r="F38" i="25"/>
  <c r="L40" i="25"/>
  <c r="J59" i="25"/>
  <c r="J80" i="25"/>
  <c r="M27" i="26"/>
  <c r="L27" i="26"/>
  <c r="K27" i="26"/>
  <c r="J27" i="26"/>
  <c r="I27" i="26"/>
  <c r="D48" i="26"/>
  <c r="M61" i="26"/>
  <c r="L61" i="26"/>
  <c r="K61" i="26"/>
  <c r="J61" i="26"/>
  <c r="I61" i="26"/>
  <c r="F76" i="26"/>
  <c r="M106" i="27"/>
  <c r="L106" i="27"/>
  <c r="K106" i="27"/>
  <c r="I106" i="27"/>
  <c r="J106" i="27"/>
  <c r="D105" i="22"/>
  <c r="H119" i="22"/>
  <c r="D133" i="22"/>
  <c r="H147" i="22"/>
  <c r="D161" i="22"/>
  <c r="L9" i="24"/>
  <c r="J11" i="24"/>
  <c r="F15" i="24"/>
  <c r="L17" i="24"/>
  <c r="J19" i="24"/>
  <c r="L36" i="24"/>
  <c r="J38" i="24"/>
  <c r="L101" i="24"/>
  <c r="J103" i="24"/>
  <c r="L109" i="24"/>
  <c r="L236" i="24"/>
  <c r="H238" i="24"/>
  <c r="H258" i="24"/>
  <c r="L13" i="25"/>
  <c r="J15" i="25"/>
  <c r="H36" i="25"/>
  <c r="L57" i="25"/>
  <c r="F76" i="25"/>
  <c r="L78" i="25"/>
  <c r="M18" i="26"/>
  <c r="L18" i="26"/>
  <c r="K18" i="26"/>
  <c r="J18" i="26"/>
  <c r="I18" i="26"/>
  <c r="M53" i="26"/>
  <c r="L53" i="26"/>
  <c r="K53" i="26"/>
  <c r="J53" i="26"/>
  <c r="I53" i="26"/>
  <c r="M71" i="27"/>
  <c r="L71" i="27"/>
  <c r="K71" i="27"/>
  <c r="I71" i="27"/>
  <c r="J71" i="27"/>
  <c r="L113" i="22"/>
  <c r="J113" i="22"/>
  <c r="N113" i="22"/>
  <c r="M113" i="22"/>
  <c r="K113" i="22"/>
  <c r="L115" i="22"/>
  <c r="J115" i="22"/>
  <c r="N115" i="22"/>
  <c r="K115" i="22"/>
  <c r="M115" i="22"/>
  <c r="L117" i="22"/>
  <c r="J117" i="22"/>
  <c r="N117" i="22"/>
  <c r="M117" i="22"/>
  <c r="K117" i="22"/>
  <c r="L122" i="22"/>
  <c r="J122" i="22"/>
  <c r="N122" i="22"/>
  <c r="M122" i="22"/>
  <c r="K122" i="22"/>
  <c r="L124" i="22"/>
  <c r="J124" i="22"/>
  <c r="N124" i="22"/>
  <c r="M124" i="22"/>
  <c r="K124" i="22"/>
  <c r="E133" i="22"/>
  <c r="L126" i="22"/>
  <c r="J126" i="22"/>
  <c r="N126" i="22"/>
  <c r="M126" i="22"/>
  <c r="K126" i="22"/>
  <c r="L128" i="22"/>
  <c r="J128" i="22"/>
  <c r="N128" i="22"/>
  <c r="M128" i="22"/>
  <c r="K128" i="22"/>
  <c r="L130" i="22"/>
  <c r="J130" i="22"/>
  <c r="N130" i="22"/>
  <c r="M130" i="22"/>
  <c r="K130" i="22"/>
  <c r="L132" i="22"/>
  <c r="J132" i="22"/>
  <c r="N132" i="22"/>
  <c r="K132" i="22"/>
  <c r="M132" i="22"/>
  <c r="L135" i="22"/>
  <c r="J135" i="22"/>
  <c r="N135" i="22"/>
  <c r="M135" i="22"/>
  <c r="K135" i="22"/>
  <c r="L137" i="22"/>
  <c r="J137" i="22"/>
  <c r="N137" i="22"/>
  <c r="K137" i="22"/>
  <c r="M137" i="22"/>
  <c r="L139" i="22"/>
  <c r="J139" i="22"/>
  <c r="I147" i="22"/>
  <c r="N139" i="22"/>
  <c r="M139" i="22"/>
  <c r="K139" i="22"/>
  <c r="L141" i="22"/>
  <c r="J141" i="22"/>
  <c r="N141" i="22"/>
  <c r="M141" i="22"/>
  <c r="K141" i="22"/>
  <c r="L143" i="22"/>
  <c r="J143" i="22"/>
  <c r="N143" i="22"/>
  <c r="M143" i="22"/>
  <c r="K143" i="22"/>
  <c r="L145" i="22"/>
  <c r="J145" i="22"/>
  <c r="N145" i="22"/>
  <c r="M145" i="22"/>
  <c r="K145" i="22"/>
  <c r="L150" i="22"/>
  <c r="J150" i="22"/>
  <c r="N150" i="22"/>
  <c r="K150" i="22"/>
  <c r="M150" i="22"/>
  <c r="L152" i="22"/>
  <c r="J152" i="22"/>
  <c r="N152" i="22"/>
  <c r="M152" i="22"/>
  <c r="K152" i="22"/>
  <c r="E161" i="22"/>
  <c r="L154" i="22"/>
  <c r="J154" i="22"/>
  <c r="N154" i="22"/>
  <c r="K154" i="22"/>
  <c r="M154" i="22"/>
  <c r="L156" i="22"/>
  <c r="J156" i="22"/>
  <c r="N156" i="22"/>
  <c r="M156" i="22"/>
  <c r="K156" i="22"/>
  <c r="L158" i="22"/>
  <c r="J158" i="22"/>
  <c r="N158" i="22"/>
  <c r="M158" i="22"/>
  <c r="K158" i="22"/>
  <c r="L160" i="22"/>
  <c r="J160" i="22"/>
  <c r="N160" i="22"/>
  <c r="M160" i="22"/>
  <c r="K160" i="22"/>
  <c r="H10" i="24"/>
  <c r="F12" i="24"/>
  <c r="L14" i="24"/>
  <c r="J16" i="24"/>
  <c r="H18" i="24"/>
  <c r="F20" i="24"/>
  <c r="L33" i="24"/>
  <c r="J35" i="24"/>
  <c r="L41" i="24"/>
  <c r="J43" i="24"/>
  <c r="J54" i="24"/>
  <c r="J62" i="24"/>
  <c r="L79" i="24"/>
  <c r="L98" i="24"/>
  <c r="J100" i="24"/>
  <c r="H102" i="24"/>
  <c r="L106" i="24"/>
  <c r="J108" i="24"/>
  <c r="L120" i="24"/>
  <c r="J122" i="24"/>
  <c r="H124" i="24"/>
  <c r="L128" i="24"/>
  <c r="J130" i="24"/>
  <c r="L142" i="24"/>
  <c r="J144" i="24"/>
  <c r="H146" i="24"/>
  <c r="L150" i="24"/>
  <c r="J152" i="24"/>
  <c r="L164" i="24"/>
  <c r="J166" i="24"/>
  <c r="H168" i="24"/>
  <c r="L172" i="24"/>
  <c r="J174" i="24"/>
  <c r="L186" i="24"/>
  <c r="J188" i="24"/>
  <c r="L212" i="24"/>
  <c r="H230" i="24"/>
  <c r="J238" i="24"/>
  <c r="F240" i="24"/>
  <c r="F260" i="24"/>
  <c r="H34" i="25"/>
  <c r="H55" i="25"/>
  <c r="L76" i="25"/>
  <c r="J86" i="25"/>
  <c r="M38" i="26"/>
  <c r="L38" i="26"/>
  <c r="K38" i="26"/>
  <c r="I38" i="26"/>
  <c r="J38" i="26"/>
  <c r="C62" i="26"/>
  <c r="M72" i="26"/>
  <c r="L72" i="26"/>
  <c r="K72" i="26"/>
  <c r="I72" i="26"/>
  <c r="J72" i="26"/>
  <c r="E90" i="26"/>
  <c r="M150" i="26"/>
  <c r="L150" i="26"/>
  <c r="K150" i="26"/>
  <c r="J150" i="26"/>
  <c r="I150" i="26"/>
  <c r="M97" i="27"/>
  <c r="L97" i="27"/>
  <c r="K97" i="27"/>
  <c r="I97" i="27"/>
  <c r="J97" i="27"/>
  <c r="D118" i="27"/>
  <c r="F31" i="30"/>
  <c r="F105" i="22"/>
  <c r="F133" i="22"/>
  <c r="F161" i="22"/>
  <c r="F9" i="24"/>
  <c r="L11" i="24"/>
  <c r="J13" i="24"/>
  <c r="H15" i="24"/>
  <c r="F17" i="24"/>
  <c r="L19" i="24"/>
  <c r="J21" i="24"/>
  <c r="J32" i="24"/>
  <c r="L38" i="24"/>
  <c r="J40" i="24"/>
  <c r="J97" i="24"/>
  <c r="F101" i="24"/>
  <c r="L103" i="24"/>
  <c r="J105" i="24"/>
  <c r="J119" i="24"/>
  <c r="F123" i="24"/>
  <c r="L125" i="24"/>
  <c r="J127" i="24"/>
  <c r="J141" i="24"/>
  <c r="L147" i="24"/>
  <c r="J149" i="24"/>
  <c r="J163" i="24"/>
  <c r="L169" i="24"/>
  <c r="J171" i="24"/>
  <c r="J185" i="24"/>
  <c r="L191" i="24"/>
  <c r="J214" i="24"/>
  <c r="J230" i="24"/>
  <c r="F232" i="24"/>
  <c r="H240" i="24"/>
  <c r="F9" i="25"/>
  <c r="J34" i="25"/>
  <c r="H53" i="25"/>
  <c r="L65" i="25"/>
  <c r="L86" i="25"/>
  <c r="M10" i="26"/>
  <c r="L10" i="26"/>
  <c r="K10" i="26"/>
  <c r="J10" i="26"/>
  <c r="I10" i="26"/>
  <c r="C34" i="26"/>
  <c r="M44" i="26"/>
  <c r="L44" i="26"/>
  <c r="K44" i="26"/>
  <c r="J44" i="26"/>
  <c r="I44" i="26"/>
  <c r="E62" i="26"/>
  <c r="M79" i="26"/>
  <c r="L79" i="26"/>
  <c r="K79" i="26"/>
  <c r="J79" i="26"/>
  <c r="I79" i="26"/>
  <c r="G90" i="26"/>
  <c r="I94" i="26"/>
  <c r="M94" i="26"/>
  <c r="K94" i="26"/>
  <c r="L94" i="26"/>
  <c r="J94" i="26"/>
  <c r="M100" i="26"/>
  <c r="L100" i="26"/>
  <c r="K100" i="26"/>
  <c r="I100" i="26"/>
  <c r="J100" i="26"/>
  <c r="E20" i="27"/>
  <c r="M37" i="27"/>
  <c r="L37" i="27"/>
  <c r="K37" i="27"/>
  <c r="I37" i="27"/>
  <c r="J37" i="27"/>
  <c r="M45" i="28"/>
  <c r="F106" i="24"/>
  <c r="L108" i="24"/>
  <c r="F120" i="24"/>
  <c r="L122" i="24"/>
  <c r="J124" i="24"/>
  <c r="F128" i="24"/>
  <c r="L130" i="24"/>
  <c r="F142" i="24"/>
  <c r="L144" i="24"/>
  <c r="J146" i="24"/>
  <c r="F150" i="24"/>
  <c r="L152" i="24"/>
  <c r="F164" i="24"/>
  <c r="L166" i="24"/>
  <c r="J168" i="24"/>
  <c r="F172" i="24"/>
  <c r="L174" i="24"/>
  <c r="F186" i="24"/>
  <c r="L188" i="24"/>
  <c r="L214" i="24"/>
  <c r="H216" i="24"/>
  <c r="H232" i="24"/>
  <c r="L260" i="24"/>
  <c r="H9" i="25"/>
  <c r="J21" i="25"/>
  <c r="J32" i="25"/>
  <c r="H42" i="25"/>
  <c r="J53" i="25"/>
  <c r="H63" i="25"/>
  <c r="L84" i="25"/>
  <c r="M29" i="26"/>
  <c r="L29" i="26"/>
  <c r="K29" i="26"/>
  <c r="I29" i="26"/>
  <c r="J29" i="26"/>
  <c r="M64" i="26"/>
  <c r="L64" i="26"/>
  <c r="K64" i="26"/>
  <c r="I64" i="26"/>
  <c r="J64" i="26"/>
  <c r="F146" i="27"/>
  <c r="M89" i="28"/>
  <c r="D91" i="22"/>
  <c r="H105" i="22"/>
  <c r="D119" i="22"/>
  <c r="H133" i="22"/>
  <c r="D147" i="22"/>
  <c r="H161" i="22"/>
  <c r="H9" i="24"/>
  <c r="L13" i="24"/>
  <c r="J15" i="24"/>
  <c r="H17" i="24"/>
  <c r="L21" i="24"/>
  <c r="L32" i="24"/>
  <c r="J34" i="24"/>
  <c r="L40" i="24"/>
  <c r="J42" i="24"/>
  <c r="L97" i="24"/>
  <c r="J99" i="24"/>
  <c r="H101" i="24"/>
  <c r="L105" i="24"/>
  <c r="J107" i="24"/>
  <c r="H208" i="24"/>
  <c r="J216" i="24"/>
  <c r="F218" i="24"/>
  <c r="F234" i="24"/>
  <c r="J262" i="24"/>
  <c r="L9" i="25"/>
  <c r="F11" i="25"/>
  <c r="F19" i="25"/>
  <c r="L21" i="25"/>
  <c r="L32" i="25"/>
  <c r="J42" i="25"/>
  <c r="H61" i="25"/>
  <c r="H82" i="25"/>
  <c r="M36" i="26"/>
  <c r="L36" i="26"/>
  <c r="K36" i="26"/>
  <c r="J36" i="26"/>
  <c r="I36" i="26"/>
  <c r="M70" i="26"/>
  <c r="L70" i="26"/>
  <c r="K70" i="26"/>
  <c r="J70" i="26"/>
  <c r="I70" i="26"/>
  <c r="I102" i="26"/>
  <c r="M102" i="26"/>
  <c r="K102" i="26"/>
  <c r="L102" i="26"/>
  <c r="J102" i="26"/>
  <c r="M141" i="26"/>
  <c r="L141" i="26"/>
  <c r="K141" i="26"/>
  <c r="J141" i="26"/>
  <c r="I141" i="26"/>
  <c r="G48" i="27"/>
  <c r="M140" i="27"/>
  <c r="L140" i="27"/>
  <c r="K140" i="27"/>
  <c r="I140" i="27"/>
  <c r="J140" i="27"/>
  <c r="M8" i="28"/>
  <c r="J10" i="25"/>
  <c r="H12" i="25"/>
  <c r="F14" i="25"/>
  <c r="L16" i="25"/>
  <c r="J18" i="25"/>
  <c r="H20" i="25"/>
  <c r="H31" i="25"/>
  <c r="J37" i="25"/>
  <c r="H39" i="25"/>
  <c r="J56" i="25"/>
  <c r="H58" i="25"/>
  <c r="J64" i="25"/>
  <c r="J75" i="25"/>
  <c r="H77" i="25"/>
  <c r="J83" i="25"/>
  <c r="H85" i="25"/>
  <c r="M15" i="26"/>
  <c r="L15" i="26"/>
  <c r="K15" i="26"/>
  <c r="J15" i="26"/>
  <c r="I15" i="26"/>
  <c r="M24" i="26"/>
  <c r="L24" i="26"/>
  <c r="K24" i="26"/>
  <c r="J24" i="26"/>
  <c r="I24" i="26"/>
  <c r="M32" i="26"/>
  <c r="L32" i="26"/>
  <c r="K32" i="26"/>
  <c r="J32" i="26"/>
  <c r="I32" i="26"/>
  <c r="C48" i="26"/>
  <c r="M41" i="26"/>
  <c r="L41" i="26"/>
  <c r="K41" i="26"/>
  <c r="J41" i="26"/>
  <c r="I41" i="26"/>
  <c r="M50" i="26"/>
  <c r="L50" i="26"/>
  <c r="K50" i="26"/>
  <c r="J50" i="26"/>
  <c r="I50" i="26"/>
  <c r="D62" i="26"/>
  <c r="M58" i="26"/>
  <c r="L58" i="26"/>
  <c r="K58" i="26"/>
  <c r="J58" i="26"/>
  <c r="I58" i="26"/>
  <c r="M67" i="26"/>
  <c r="L67" i="26"/>
  <c r="K67" i="26"/>
  <c r="J67" i="26"/>
  <c r="I67" i="26"/>
  <c r="E76" i="26"/>
  <c r="M75" i="26"/>
  <c r="L75" i="26"/>
  <c r="K75" i="26"/>
  <c r="J75" i="26"/>
  <c r="I75" i="26"/>
  <c r="F90" i="26"/>
  <c r="K87" i="26"/>
  <c r="I87" i="26"/>
  <c r="M87" i="26"/>
  <c r="L87" i="26"/>
  <c r="J87" i="26"/>
  <c r="M135" i="26"/>
  <c r="L135" i="26"/>
  <c r="K135" i="26"/>
  <c r="I135" i="26"/>
  <c r="J135" i="26"/>
  <c r="G146" i="26"/>
  <c r="M9" i="27"/>
  <c r="L9" i="27"/>
  <c r="K9" i="27"/>
  <c r="J9" i="27"/>
  <c r="I9" i="27"/>
  <c r="G20" i="27"/>
  <c r="M43" i="27"/>
  <c r="L43" i="27"/>
  <c r="K43" i="27"/>
  <c r="J43" i="27"/>
  <c r="I43" i="27"/>
  <c r="M78" i="27"/>
  <c r="L78" i="27"/>
  <c r="K78" i="27"/>
  <c r="J78" i="27"/>
  <c r="I78" i="27"/>
  <c r="M112" i="27"/>
  <c r="L112" i="27"/>
  <c r="K112" i="27"/>
  <c r="J112" i="27"/>
  <c r="I112" i="27"/>
  <c r="M14" i="28"/>
  <c r="M53" i="28"/>
  <c r="L33" i="30"/>
  <c r="L10" i="25"/>
  <c r="J12" i="25"/>
  <c r="H14" i="25"/>
  <c r="F16" i="25"/>
  <c r="L18" i="25"/>
  <c r="J20" i="25"/>
  <c r="J31" i="25"/>
  <c r="H33" i="25"/>
  <c r="J39" i="25"/>
  <c r="H41" i="25"/>
  <c r="J58" i="25"/>
  <c r="H60" i="25"/>
  <c r="J77" i="25"/>
  <c r="H79" i="25"/>
  <c r="J85" i="25"/>
  <c r="H87" i="25"/>
  <c r="C20" i="26"/>
  <c r="L13" i="26"/>
  <c r="K13" i="26"/>
  <c r="J13" i="26"/>
  <c r="I13" i="26"/>
  <c r="M13" i="26"/>
  <c r="L22" i="26"/>
  <c r="K22" i="26"/>
  <c r="J22" i="26"/>
  <c r="I22" i="26"/>
  <c r="M22" i="26"/>
  <c r="D34" i="26"/>
  <c r="L30" i="26"/>
  <c r="K30" i="26"/>
  <c r="J30" i="26"/>
  <c r="I30" i="26"/>
  <c r="M30" i="26"/>
  <c r="L39" i="26"/>
  <c r="K39" i="26"/>
  <c r="J39" i="26"/>
  <c r="I39" i="26"/>
  <c r="M39" i="26"/>
  <c r="E48" i="26"/>
  <c r="L47" i="26"/>
  <c r="K47" i="26"/>
  <c r="J47" i="26"/>
  <c r="I47" i="26"/>
  <c r="M47" i="26"/>
  <c r="F62" i="26"/>
  <c r="L56" i="26"/>
  <c r="K56" i="26"/>
  <c r="J56" i="26"/>
  <c r="I56" i="26"/>
  <c r="M56" i="26"/>
  <c r="L65" i="26"/>
  <c r="K65" i="26"/>
  <c r="J65" i="26"/>
  <c r="I65" i="26"/>
  <c r="M65" i="26"/>
  <c r="G76" i="26"/>
  <c r="L73" i="26"/>
  <c r="K73" i="26"/>
  <c r="J73" i="26"/>
  <c r="I73" i="26"/>
  <c r="M73" i="26"/>
  <c r="H90" i="26"/>
  <c r="L82" i="26"/>
  <c r="K82" i="26"/>
  <c r="J82" i="26"/>
  <c r="I82" i="26"/>
  <c r="M82" i="26"/>
  <c r="M83" i="26"/>
  <c r="K83" i="26"/>
  <c r="I83" i="26"/>
  <c r="L83" i="26"/>
  <c r="J83" i="26"/>
  <c r="D104" i="26"/>
  <c r="M107" i="26"/>
  <c r="K107" i="26"/>
  <c r="J107" i="26"/>
  <c r="I107" i="26"/>
  <c r="L107" i="26"/>
  <c r="M109" i="26"/>
  <c r="L109" i="26"/>
  <c r="K109" i="26"/>
  <c r="I109" i="26"/>
  <c r="J109" i="26"/>
  <c r="I111" i="26"/>
  <c r="M111" i="26"/>
  <c r="K111" i="26"/>
  <c r="L111" i="26"/>
  <c r="J111" i="26"/>
  <c r="D132" i="26"/>
  <c r="M126" i="26"/>
  <c r="L126" i="26"/>
  <c r="K126" i="26"/>
  <c r="I126" i="26"/>
  <c r="J126" i="26"/>
  <c r="M69" i="27"/>
  <c r="L69" i="27"/>
  <c r="K69" i="27"/>
  <c r="J69" i="27"/>
  <c r="I69" i="27"/>
  <c r="D90" i="27"/>
  <c r="M103" i="27"/>
  <c r="L103" i="27"/>
  <c r="K103" i="27"/>
  <c r="J103" i="27"/>
  <c r="I103" i="27"/>
  <c r="F118" i="27"/>
  <c r="M138" i="27"/>
  <c r="L138" i="27"/>
  <c r="K138" i="27"/>
  <c r="J138" i="27"/>
  <c r="I138" i="27"/>
  <c r="H146" i="27"/>
  <c r="M55" i="28"/>
  <c r="J43" i="30"/>
  <c r="J9" i="25"/>
  <c r="H11" i="25"/>
  <c r="F13" i="25"/>
  <c r="L15" i="25"/>
  <c r="J17" i="25"/>
  <c r="H19" i="25"/>
  <c r="F21" i="25"/>
  <c r="J36" i="25"/>
  <c r="H38" i="25"/>
  <c r="J55" i="25"/>
  <c r="H57" i="25"/>
  <c r="F59" i="25"/>
  <c r="J63" i="25"/>
  <c r="H65" i="25"/>
  <c r="H76" i="25"/>
  <c r="J82" i="25"/>
  <c r="H84" i="25"/>
  <c r="K8" i="26"/>
  <c r="J8" i="26"/>
  <c r="I8" i="26"/>
  <c r="M8" i="26"/>
  <c r="L8" i="26"/>
  <c r="D20" i="26"/>
  <c r="K16" i="26"/>
  <c r="J16" i="26"/>
  <c r="I16" i="26"/>
  <c r="M16" i="26"/>
  <c r="L16" i="26"/>
  <c r="K25" i="26"/>
  <c r="J25" i="26"/>
  <c r="I25" i="26"/>
  <c r="M25" i="26"/>
  <c r="L25" i="26"/>
  <c r="E34" i="26"/>
  <c r="K33" i="26"/>
  <c r="J33" i="26"/>
  <c r="I33" i="26"/>
  <c r="M33" i="26"/>
  <c r="L33" i="26"/>
  <c r="F48" i="26"/>
  <c r="K42" i="26"/>
  <c r="J42" i="26"/>
  <c r="I42" i="26"/>
  <c r="M42" i="26"/>
  <c r="L42" i="26"/>
  <c r="K51" i="26"/>
  <c r="J51" i="26"/>
  <c r="I51" i="26"/>
  <c r="M51" i="26"/>
  <c r="L51" i="26"/>
  <c r="G62" i="26"/>
  <c r="K59" i="26"/>
  <c r="J59" i="26"/>
  <c r="I59" i="26"/>
  <c r="M59" i="26"/>
  <c r="L59" i="26"/>
  <c r="K68" i="26"/>
  <c r="J68" i="26"/>
  <c r="I68" i="26"/>
  <c r="H76" i="26"/>
  <c r="M68" i="26"/>
  <c r="L68" i="26"/>
  <c r="M89" i="26"/>
  <c r="K89" i="26"/>
  <c r="I89" i="26"/>
  <c r="L89" i="26"/>
  <c r="J89" i="26"/>
  <c r="F104" i="26"/>
  <c r="M115" i="26"/>
  <c r="K115" i="26"/>
  <c r="J115" i="26"/>
  <c r="I115" i="26"/>
  <c r="L115" i="26"/>
  <c r="M117" i="26"/>
  <c r="L117" i="26"/>
  <c r="K117" i="26"/>
  <c r="I117" i="26"/>
  <c r="J117" i="26"/>
  <c r="I120" i="26"/>
  <c r="M120" i="26"/>
  <c r="K120" i="26"/>
  <c r="L120" i="26"/>
  <c r="J120" i="26"/>
  <c r="F132" i="26"/>
  <c r="M19" i="27"/>
  <c r="L19" i="27"/>
  <c r="K19" i="27"/>
  <c r="I19" i="27"/>
  <c r="J19" i="27"/>
  <c r="F34" i="27"/>
  <c r="M54" i="27"/>
  <c r="L54" i="27"/>
  <c r="K54" i="27"/>
  <c r="I54" i="27"/>
  <c r="J54" i="27"/>
  <c r="H62" i="27"/>
  <c r="M88" i="27"/>
  <c r="L88" i="27"/>
  <c r="K88" i="27"/>
  <c r="I88" i="27"/>
  <c r="J88" i="27"/>
  <c r="M123" i="27"/>
  <c r="L123" i="27"/>
  <c r="K123" i="27"/>
  <c r="I123" i="27"/>
  <c r="J123" i="27"/>
  <c r="M157" i="27"/>
  <c r="L157" i="27"/>
  <c r="K157" i="27"/>
  <c r="I157" i="27"/>
  <c r="J157" i="27"/>
  <c r="M129" i="28"/>
  <c r="M25" i="28"/>
  <c r="J18" i="30"/>
  <c r="F10" i="25"/>
  <c r="L12" i="25"/>
  <c r="J14" i="25"/>
  <c r="H16" i="25"/>
  <c r="F18" i="25"/>
  <c r="L20" i="25"/>
  <c r="J33" i="25"/>
  <c r="H35" i="25"/>
  <c r="J41" i="25"/>
  <c r="H43" i="25"/>
  <c r="H54" i="25"/>
  <c r="J60" i="25"/>
  <c r="H62" i="25"/>
  <c r="J79" i="25"/>
  <c r="H81" i="25"/>
  <c r="J87" i="25"/>
  <c r="J11" i="26"/>
  <c r="I11" i="26"/>
  <c r="L11" i="26"/>
  <c r="M11" i="26"/>
  <c r="K11" i="26"/>
  <c r="E20" i="26"/>
  <c r="J19" i="26"/>
  <c r="I19" i="26"/>
  <c r="L19" i="26"/>
  <c r="M19" i="26"/>
  <c r="K19" i="26"/>
  <c r="F34" i="26"/>
  <c r="J28" i="26"/>
  <c r="I28" i="26"/>
  <c r="L28" i="26"/>
  <c r="M28" i="26"/>
  <c r="K28" i="26"/>
  <c r="J37" i="26"/>
  <c r="I37" i="26"/>
  <c r="L37" i="26"/>
  <c r="M37" i="26"/>
  <c r="K37" i="26"/>
  <c r="G48" i="26"/>
  <c r="J45" i="26"/>
  <c r="I45" i="26"/>
  <c r="L45" i="26"/>
  <c r="M45" i="26"/>
  <c r="K45" i="26"/>
  <c r="J54" i="26"/>
  <c r="I54" i="26"/>
  <c r="H62" i="26"/>
  <c r="L54" i="26"/>
  <c r="M54" i="26"/>
  <c r="K54" i="26"/>
  <c r="J71" i="26"/>
  <c r="I71" i="26"/>
  <c r="L71" i="26"/>
  <c r="M71" i="26"/>
  <c r="K71" i="26"/>
  <c r="J80" i="26"/>
  <c r="I80" i="26"/>
  <c r="L80" i="26"/>
  <c r="M80" i="26"/>
  <c r="K80" i="26"/>
  <c r="K96" i="26"/>
  <c r="I96" i="26"/>
  <c r="H104" i="26"/>
  <c r="M96" i="26"/>
  <c r="L96" i="26"/>
  <c r="J96" i="26"/>
  <c r="C118" i="26"/>
  <c r="M124" i="26"/>
  <c r="K124" i="26"/>
  <c r="J124" i="26"/>
  <c r="I124" i="26"/>
  <c r="L124" i="26"/>
  <c r="H132" i="26"/>
  <c r="M152" i="26"/>
  <c r="L152" i="26"/>
  <c r="K152" i="26"/>
  <c r="I152" i="26"/>
  <c r="J152" i="26"/>
  <c r="H160" i="26"/>
  <c r="M26" i="27"/>
  <c r="L26" i="27"/>
  <c r="K26" i="27"/>
  <c r="J26" i="27"/>
  <c r="I26" i="27"/>
  <c r="H34" i="27"/>
  <c r="M60" i="27"/>
  <c r="L60" i="27"/>
  <c r="K60" i="27"/>
  <c r="J60" i="27"/>
  <c r="I60" i="27"/>
  <c r="M95" i="27"/>
  <c r="L95" i="27"/>
  <c r="K95" i="27"/>
  <c r="J95" i="27"/>
  <c r="I95" i="27"/>
  <c r="M129" i="27"/>
  <c r="L129" i="27"/>
  <c r="K129" i="27"/>
  <c r="J129" i="27"/>
  <c r="I129" i="27"/>
  <c r="M31" i="28"/>
  <c r="M81" i="28"/>
  <c r="F15" i="25"/>
  <c r="L17" i="25"/>
  <c r="J19" i="25"/>
  <c r="H21" i="25"/>
  <c r="H32" i="25"/>
  <c r="L36" i="25"/>
  <c r="J38" i="25"/>
  <c r="H40" i="25"/>
  <c r="L55" i="25"/>
  <c r="J57" i="25"/>
  <c r="H59" i="25"/>
  <c r="L63" i="25"/>
  <c r="J65" i="25"/>
  <c r="J76" i="25"/>
  <c r="H78" i="25"/>
  <c r="J84" i="25"/>
  <c r="H86" i="25"/>
  <c r="F20" i="26"/>
  <c r="I14" i="26"/>
  <c r="M14" i="26"/>
  <c r="K14" i="26"/>
  <c r="L14" i="26"/>
  <c r="J14" i="26"/>
  <c r="I23" i="26"/>
  <c r="M23" i="26"/>
  <c r="K23" i="26"/>
  <c r="L23" i="26"/>
  <c r="J23" i="26"/>
  <c r="G34" i="26"/>
  <c r="I31" i="26"/>
  <c r="M31" i="26"/>
  <c r="K31" i="26"/>
  <c r="L31" i="26"/>
  <c r="J31" i="26"/>
  <c r="I40" i="26"/>
  <c r="H48" i="26"/>
  <c r="M40" i="26"/>
  <c r="K40" i="26"/>
  <c r="L40" i="26"/>
  <c r="J40" i="26"/>
  <c r="I57" i="26"/>
  <c r="M57" i="26"/>
  <c r="K57" i="26"/>
  <c r="L57" i="26"/>
  <c r="J57" i="26"/>
  <c r="I66" i="26"/>
  <c r="M66" i="26"/>
  <c r="K66" i="26"/>
  <c r="L66" i="26"/>
  <c r="J66" i="26"/>
  <c r="I74" i="26"/>
  <c r="M74" i="26"/>
  <c r="K74" i="26"/>
  <c r="L74" i="26"/>
  <c r="J74" i="26"/>
  <c r="C90" i="26"/>
  <c r="I85" i="26"/>
  <c r="M85" i="26"/>
  <c r="K85" i="26"/>
  <c r="J85" i="26"/>
  <c r="L85" i="26"/>
  <c r="E118" i="26"/>
  <c r="M158" i="26"/>
  <c r="L158" i="26"/>
  <c r="K158" i="26"/>
  <c r="J158" i="26"/>
  <c r="I158" i="26"/>
  <c r="M11" i="27"/>
  <c r="L11" i="27"/>
  <c r="K11" i="27"/>
  <c r="I11" i="27"/>
  <c r="J11" i="27"/>
  <c r="M45" i="27"/>
  <c r="L45" i="27"/>
  <c r="K45" i="27"/>
  <c r="I45" i="27"/>
  <c r="J45" i="27"/>
  <c r="M80" i="27"/>
  <c r="L80" i="27"/>
  <c r="K80" i="27"/>
  <c r="I80" i="27"/>
  <c r="J80" i="27"/>
  <c r="C104" i="27"/>
  <c r="M114" i="27"/>
  <c r="L114" i="27"/>
  <c r="K114" i="27"/>
  <c r="I114" i="27"/>
  <c r="J114" i="27"/>
  <c r="E132" i="27"/>
  <c r="M149" i="27"/>
  <c r="L149" i="27"/>
  <c r="K149" i="27"/>
  <c r="I149" i="27"/>
  <c r="J149" i="27"/>
  <c r="G160" i="27"/>
  <c r="M16" i="28"/>
  <c r="M124" i="28"/>
  <c r="H104" i="30"/>
  <c r="H186" i="30"/>
  <c r="H10" i="25"/>
  <c r="F12" i="25"/>
  <c r="L14" i="25"/>
  <c r="J16" i="25"/>
  <c r="H18" i="25"/>
  <c r="F20" i="25"/>
  <c r="J35" i="25"/>
  <c r="H37" i="25"/>
  <c r="J43" i="25"/>
  <c r="J54" i="25"/>
  <c r="H56" i="25"/>
  <c r="J62" i="25"/>
  <c r="H64" i="25"/>
  <c r="H75" i="25"/>
  <c r="J81" i="25"/>
  <c r="H83" i="25"/>
  <c r="M9" i="26"/>
  <c r="L9" i="26"/>
  <c r="J9" i="26"/>
  <c r="K9" i="26"/>
  <c r="I9" i="26"/>
  <c r="G20" i="26"/>
  <c r="M17" i="26"/>
  <c r="L17" i="26"/>
  <c r="J17" i="26"/>
  <c r="K17" i="26"/>
  <c r="I17" i="26"/>
  <c r="H34" i="26"/>
  <c r="M26" i="26"/>
  <c r="L26" i="26"/>
  <c r="J26" i="26"/>
  <c r="K26" i="26"/>
  <c r="I26" i="26"/>
  <c r="M43" i="26"/>
  <c r="L43" i="26"/>
  <c r="J43" i="26"/>
  <c r="K43" i="26"/>
  <c r="I43" i="26"/>
  <c r="M52" i="26"/>
  <c r="L52" i="26"/>
  <c r="J52" i="26"/>
  <c r="K52" i="26"/>
  <c r="I52" i="26"/>
  <c r="M60" i="26"/>
  <c r="L60" i="26"/>
  <c r="J60" i="26"/>
  <c r="K60" i="26"/>
  <c r="I60" i="26"/>
  <c r="C76" i="26"/>
  <c r="M69" i="26"/>
  <c r="L69" i="26"/>
  <c r="J69" i="26"/>
  <c r="K69" i="26"/>
  <c r="I69" i="26"/>
  <c r="M78" i="26"/>
  <c r="L78" i="26"/>
  <c r="J78" i="26"/>
  <c r="K78" i="26"/>
  <c r="I78" i="26"/>
  <c r="D90" i="26"/>
  <c r="M92" i="26"/>
  <c r="K92" i="26"/>
  <c r="I92" i="26"/>
  <c r="L92" i="26"/>
  <c r="J92" i="26"/>
  <c r="G118" i="26"/>
  <c r="M143" i="26"/>
  <c r="L143" i="26"/>
  <c r="K143" i="26"/>
  <c r="I143" i="26"/>
  <c r="J143" i="26"/>
  <c r="M17" i="27"/>
  <c r="L17" i="27"/>
  <c r="K17" i="27"/>
  <c r="J17" i="27"/>
  <c r="I17" i="27"/>
  <c r="M52" i="27"/>
  <c r="L52" i="27"/>
  <c r="K52" i="27"/>
  <c r="J52" i="27"/>
  <c r="I52" i="27"/>
  <c r="C76" i="27"/>
  <c r="M86" i="27"/>
  <c r="L86" i="27"/>
  <c r="K86" i="27"/>
  <c r="J86" i="27"/>
  <c r="I86" i="27"/>
  <c r="E104" i="27"/>
  <c r="M121" i="27"/>
  <c r="L121" i="27"/>
  <c r="K121" i="27"/>
  <c r="J121" i="27"/>
  <c r="I121" i="27"/>
  <c r="G132" i="27"/>
  <c r="M155" i="27"/>
  <c r="L155" i="27"/>
  <c r="K155" i="27"/>
  <c r="J155" i="27"/>
  <c r="I155" i="27"/>
  <c r="M23" i="28"/>
  <c r="F144" i="30"/>
  <c r="F196" i="30"/>
  <c r="L86" i="26"/>
  <c r="J86" i="26"/>
  <c r="M86" i="26"/>
  <c r="K86" i="26"/>
  <c r="I86" i="26"/>
  <c r="L95" i="26"/>
  <c r="J95" i="26"/>
  <c r="K95" i="26"/>
  <c r="M95" i="26"/>
  <c r="I95" i="26"/>
  <c r="E104" i="26"/>
  <c r="L103" i="26"/>
  <c r="K103" i="26"/>
  <c r="J103" i="26"/>
  <c r="I103" i="26"/>
  <c r="M103" i="26"/>
  <c r="F118" i="26"/>
  <c r="L112" i="26"/>
  <c r="K112" i="26"/>
  <c r="J112" i="26"/>
  <c r="M112" i="26"/>
  <c r="I112" i="26"/>
  <c r="L121" i="26"/>
  <c r="K121" i="26"/>
  <c r="J121" i="26"/>
  <c r="I121" i="26"/>
  <c r="M121" i="26"/>
  <c r="G132" i="26"/>
  <c r="M129" i="26"/>
  <c r="L129" i="26"/>
  <c r="K129" i="26"/>
  <c r="J129" i="26"/>
  <c r="I129" i="26"/>
  <c r="M138" i="26"/>
  <c r="L138" i="26"/>
  <c r="K138" i="26"/>
  <c r="J138" i="26"/>
  <c r="H146" i="26"/>
  <c r="I138" i="26"/>
  <c r="M155" i="26"/>
  <c r="L155" i="26"/>
  <c r="K155" i="26"/>
  <c r="J155" i="26"/>
  <c r="I155" i="26"/>
  <c r="F20" i="27"/>
  <c r="M14" i="27"/>
  <c r="L14" i="27"/>
  <c r="K14" i="27"/>
  <c r="J14" i="27"/>
  <c r="I14" i="27"/>
  <c r="M23" i="27"/>
  <c r="L23" i="27"/>
  <c r="K23" i="27"/>
  <c r="J23" i="27"/>
  <c r="I23" i="27"/>
  <c r="G34" i="27"/>
  <c r="M31" i="27"/>
  <c r="L31" i="27"/>
  <c r="K31" i="27"/>
  <c r="J31" i="27"/>
  <c r="I31" i="27"/>
  <c r="M40" i="27"/>
  <c r="L40" i="27"/>
  <c r="K40" i="27"/>
  <c r="J40" i="27"/>
  <c r="H48" i="27"/>
  <c r="I40" i="27"/>
  <c r="M57" i="27"/>
  <c r="L57" i="27"/>
  <c r="K57" i="27"/>
  <c r="J57" i="27"/>
  <c r="I57" i="27"/>
  <c r="M66" i="27"/>
  <c r="L66" i="27"/>
  <c r="K66" i="27"/>
  <c r="J66" i="27"/>
  <c r="I66" i="27"/>
  <c r="M74" i="27"/>
  <c r="L74" i="27"/>
  <c r="K74" i="27"/>
  <c r="J74" i="27"/>
  <c r="I74" i="27"/>
  <c r="C90" i="27"/>
  <c r="M83" i="27"/>
  <c r="L83" i="27"/>
  <c r="K83" i="27"/>
  <c r="J83" i="27"/>
  <c r="I83" i="27"/>
  <c r="M92" i="27"/>
  <c r="L92" i="27"/>
  <c r="K92" i="27"/>
  <c r="J92" i="27"/>
  <c r="I92" i="27"/>
  <c r="D104" i="27"/>
  <c r="M100" i="27"/>
  <c r="L100" i="27"/>
  <c r="K100" i="27"/>
  <c r="J100" i="27"/>
  <c r="I100" i="27"/>
  <c r="M109" i="27"/>
  <c r="L109" i="27"/>
  <c r="K109" i="27"/>
  <c r="J109" i="27"/>
  <c r="I109" i="27"/>
  <c r="E118" i="27"/>
  <c r="M117" i="27"/>
  <c r="L117" i="27"/>
  <c r="K117" i="27"/>
  <c r="J117" i="27"/>
  <c r="I117" i="27"/>
  <c r="F132" i="27"/>
  <c r="M126" i="27"/>
  <c r="L126" i="27"/>
  <c r="K126" i="27"/>
  <c r="J126" i="27"/>
  <c r="I126" i="27"/>
  <c r="M135" i="27"/>
  <c r="L135" i="27"/>
  <c r="K135" i="27"/>
  <c r="J135" i="27"/>
  <c r="I135" i="27"/>
  <c r="G146" i="27"/>
  <c r="M143" i="27"/>
  <c r="L143" i="27"/>
  <c r="K143" i="27"/>
  <c r="J143" i="27"/>
  <c r="I143" i="27"/>
  <c r="M152" i="27"/>
  <c r="L152" i="27"/>
  <c r="K152" i="27"/>
  <c r="J152" i="27"/>
  <c r="H160" i="27"/>
  <c r="I152" i="27"/>
  <c r="M11" i="28"/>
  <c r="K11" i="28"/>
  <c r="I11" i="28"/>
  <c r="L41" i="30"/>
  <c r="L84" i="26"/>
  <c r="J84" i="26"/>
  <c r="M84" i="26"/>
  <c r="I84" i="26"/>
  <c r="K84" i="26"/>
  <c r="L93" i="26"/>
  <c r="J93" i="26"/>
  <c r="M93" i="26"/>
  <c r="K93" i="26"/>
  <c r="I93" i="26"/>
  <c r="G104" i="26"/>
  <c r="L101" i="26"/>
  <c r="J101" i="26"/>
  <c r="I101" i="26"/>
  <c r="K101" i="26"/>
  <c r="M101" i="26"/>
  <c r="L110" i="26"/>
  <c r="J110" i="26"/>
  <c r="I110" i="26"/>
  <c r="H118" i="26"/>
  <c r="M110" i="26"/>
  <c r="K110" i="26"/>
  <c r="L127" i="26"/>
  <c r="K127" i="26"/>
  <c r="J127" i="26"/>
  <c r="I127" i="26"/>
  <c r="M127" i="26"/>
  <c r="L136" i="26"/>
  <c r="K136" i="26"/>
  <c r="J136" i="26"/>
  <c r="I136" i="26"/>
  <c r="M136" i="26"/>
  <c r="L144" i="26"/>
  <c r="K144" i="26"/>
  <c r="J144" i="26"/>
  <c r="I144" i="26"/>
  <c r="M144" i="26"/>
  <c r="C160" i="26"/>
  <c r="L153" i="26"/>
  <c r="K153" i="26"/>
  <c r="J153" i="26"/>
  <c r="I153" i="26"/>
  <c r="M153" i="26"/>
  <c r="L12" i="27"/>
  <c r="K12" i="27"/>
  <c r="J12" i="27"/>
  <c r="I12" i="27"/>
  <c r="H20" i="27"/>
  <c r="M12" i="27"/>
  <c r="L29" i="27"/>
  <c r="K29" i="27"/>
  <c r="J29" i="27"/>
  <c r="I29" i="27"/>
  <c r="M29" i="27"/>
  <c r="L38" i="27"/>
  <c r="K38" i="27"/>
  <c r="J38" i="27"/>
  <c r="I38" i="27"/>
  <c r="M38" i="27"/>
  <c r="L46" i="27"/>
  <c r="K46" i="27"/>
  <c r="J46" i="27"/>
  <c r="I46" i="27"/>
  <c r="M46" i="27"/>
  <c r="C62" i="27"/>
  <c r="L55" i="27"/>
  <c r="K55" i="27"/>
  <c r="J55" i="27"/>
  <c r="I55" i="27"/>
  <c r="M55" i="27"/>
  <c r="L64" i="27"/>
  <c r="K64" i="27"/>
  <c r="J64" i="27"/>
  <c r="I64" i="27"/>
  <c r="M64" i="27"/>
  <c r="D76" i="27"/>
  <c r="L72" i="27"/>
  <c r="K72" i="27"/>
  <c r="J72" i="27"/>
  <c r="I72" i="27"/>
  <c r="M72" i="27"/>
  <c r="L81" i="27"/>
  <c r="K81" i="27"/>
  <c r="J81" i="27"/>
  <c r="I81" i="27"/>
  <c r="M81" i="27"/>
  <c r="E90" i="27"/>
  <c r="L89" i="27"/>
  <c r="K89" i="27"/>
  <c r="J89" i="27"/>
  <c r="I89" i="27"/>
  <c r="M89" i="27"/>
  <c r="F104" i="27"/>
  <c r="L98" i="27"/>
  <c r="K98" i="27"/>
  <c r="J98" i="27"/>
  <c r="I98" i="27"/>
  <c r="M98" i="27"/>
  <c r="L107" i="27"/>
  <c r="K107" i="27"/>
  <c r="J107" i="27"/>
  <c r="I107" i="27"/>
  <c r="M107" i="27"/>
  <c r="G118" i="27"/>
  <c r="L115" i="27"/>
  <c r="K115" i="27"/>
  <c r="J115" i="27"/>
  <c r="I115" i="27"/>
  <c r="M115" i="27"/>
  <c r="L124" i="27"/>
  <c r="K124" i="27"/>
  <c r="J124" i="27"/>
  <c r="I124" i="27"/>
  <c r="H132" i="27"/>
  <c r="M124" i="27"/>
  <c r="L141" i="27"/>
  <c r="K141" i="27"/>
  <c r="J141" i="27"/>
  <c r="I141" i="27"/>
  <c r="M141" i="27"/>
  <c r="L150" i="27"/>
  <c r="K150" i="27"/>
  <c r="J150" i="27"/>
  <c r="I150" i="27"/>
  <c r="M150" i="27"/>
  <c r="L158" i="27"/>
  <c r="K158" i="27"/>
  <c r="J158" i="27"/>
  <c r="I158" i="27"/>
  <c r="M158" i="27"/>
  <c r="H20" i="30"/>
  <c r="J126" i="30"/>
  <c r="F147" i="30"/>
  <c r="K113" i="26"/>
  <c r="I113" i="26"/>
  <c r="M113" i="26"/>
  <c r="L113" i="26"/>
  <c r="J113" i="26"/>
  <c r="K122" i="26"/>
  <c r="I122" i="26"/>
  <c r="M122" i="26"/>
  <c r="L122" i="26"/>
  <c r="J122" i="26"/>
  <c r="K130" i="26"/>
  <c r="J130" i="26"/>
  <c r="I130" i="26"/>
  <c r="M130" i="26"/>
  <c r="L130" i="26"/>
  <c r="C146" i="26"/>
  <c r="K139" i="26"/>
  <c r="J139" i="26"/>
  <c r="I139" i="26"/>
  <c r="M139" i="26"/>
  <c r="L139" i="26"/>
  <c r="K148" i="26"/>
  <c r="J148" i="26"/>
  <c r="I148" i="26"/>
  <c r="M148" i="26"/>
  <c r="L148" i="26"/>
  <c r="D160" i="26"/>
  <c r="K156" i="26"/>
  <c r="J156" i="26"/>
  <c r="I156" i="26"/>
  <c r="M156" i="26"/>
  <c r="L156" i="26"/>
  <c r="K15" i="27"/>
  <c r="J15" i="27"/>
  <c r="I15" i="27"/>
  <c r="M15" i="27"/>
  <c r="L15" i="27"/>
  <c r="K24" i="27"/>
  <c r="J24" i="27"/>
  <c r="I24" i="27"/>
  <c r="M24" i="27"/>
  <c r="L24" i="27"/>
  <c r="K32" i="27"/>
  <c r="J32" i="27"/>
  <c r="I32" i="27"/>
  <c r="M32" i="27"/>
  <c r="L32" i="27"/>
  <c r="C48" i="27"/>
  <c r="K41" i="27"/>
  <c r="J41" i="27"/>
  <c r="I41" i="27"/>
  <c r="M41" i="27"/>
  <c r="L41" i="27"/>
  <c r="K50" i="27"/>
  <c r="J50" i="27"/>
  <c r="I50" i="27"/>
  <c r="M50" i="27"/>
  <c r="L50" i="27"/>
  <c r="D62" i="27"/>
  <c r="K58" i="27"/>
  <c r="J58" i="27"/>
  <c r="I58" i="27"/>
  <c r="M58" i="27"/>
  <c r="L58" i="27"/>
  <c r="K67" i="27"/>
  <c r="J67" i="27"/>
  <c r="I67" i="27"/>
  <c r="M67" i="27"/>
  <c r="L67" i="27"/>
  <c r="E76" i="27"/>
  <c r="K75" i="27"/>
  <c r="J75" i="27"/>
  <c r="I75" i="27"/>
  <c r="M75" i="27"/>
  <c r="L75" i="27"/>
  <c r="F90" i="27"/>
  <c r="K84" i="27"/>
  <c r="J84" i="27"/>
  <c r="I84" i="27"/>
  <c r="M84" i="27"/>
  <c r="L84" i="27"/>
  <c r="K93" i="27"/>
  <c r="J93" i="27"/>
  <c r="I93" i="27"/>
  <c r="M93" i="27"/>
  <c r="L93" i="27"/>
  <c r="G104" i="27"/>
  <c r="K101" i="27"/>
  <c r="J101" i="27"/>
  <c r="I101" i="27"/>
  <c r="M101" i="27"/>
  <c r="L101" i="27"/>
  <c r="K110" i="27"/>
  <c r="J110" i="27"/>
  <c r="I110" i="27"/>
  <c r="H118" i="27"/>
  <c r="M110" i="27"/>
  <c r="L110" i="27"/>
  <c r="K127" i="27"/>
  <c r="J127" i="27"/>
  <c r="I127" i="27"/>
  <c r="M127" i="27"/>
  <c r="L127" i="27"/>
  <c r="K136" i="27"/>
  <c r="J136" i="27"/>
  <c r="I136" i="27"/>
  <c r="M136" i="27"/>
  <c r="L136" i="27"/>
  <c r="K144" i="27"/>
  <c r="J144" i="27"/>
  <c r="I144" i="27"/>
  <c r="M144" i="27"/>
  <c r="L144" i="27"/>
  <c r="C160" i="27"/>
  <c r="K153" i="27"/>
  <c r="J153" i="27"/>
  <c r="I153" i="27"/>
  <c r="M153" i="27"/>
  <c r="L153" i="27"/>
  <c r="L80" i="30"/>
  <c r="J172" i="30"/>
  <c r="J99" i="26"/>
  <c r="L99" i="26"/>
  <c r="K99" i="26"/>
  <c r="I99" i="26"/>
  <c r="M99" i="26"/>
  <c r="J108" i="26"/>
  <c r="L108" i="26"/>
  <c r="I108" i="26"/>
  <c r="M108" i="26"/>
  <c r="K108" i="26"/>
  <c r="J116" i="26"/>
  <c r="L116" i="26"/>
  <c r="K116" i="26"/>
  <c r="M116" i="26"/>
  <c r="I116" i="26"/>
  <c r="C132" i="26"/>
  <c r="J125" i="26"/>
  <c r="I125" i="26"/>
  <c r="L125" i="26"/>
  <c r="K125" i="26"/>
  <c r="M125" i="26"/>
  <c r="J134" i="26"/>
  <c r="I134" i="26"/>
  <c r="L134" i="26"/>
  <c r="K134" i="26"/>
  <c r="M134" i="26"/>
  <c r="D146" i="26"/>
  <c r="J142" i="26"/>
  <c r="I142" i="26"/>
  <c r="L142" i="26"/>
  <c r="M142" i="26"/>
  <c r="K142" i="26"/>
  <c r="J151" i="26"/>
  <c r="I151" i="26"/>
  <c r="L151" i="26"/>
  <c r="M151" i="26"/>
  <c r="K151" i="26"/>
  <c r="E160" i="26"/>
  <c r="J159" i="26"/>
  <c r="I159" i="26"/>
  <c r="L159" i="26"/>
  <c r="K159" i="26"/>
  <c r="M159" i="26"/>
  <c r="J10" i="27"/>
  <c r="I10" i="27"/>
  <c r="L10" i="27"/>
  <c r="M10" i="27"/>
  <c r="K10" i="27"/>
  <c r="J18" i="27"/>
  <c r="I18" i="27"/>
  <c r="L18" i="27"/>
  <c r="M18" i="27"/>
  <c r="K18" i="27"/>
  <c r="C34" i="27"/>
  <c r="J27" i="27"/>
  <c r="I27" i="27"/>
  <c r="L27" i="27"/>
  <c r="M27" i="27"/>
  <c r="K27" i="27"/>
  <c r="J36" i="27"/>
  <c r="I36" i="27"/>
  <c r="L36" i="27"/>
  <c r="M36" i="27"/>
  <c r="K36" i="27"/>
  <c r="D48" i="27"/>
  <c r="J44" i="27"/>
  <c r="I44" i="27"/>
  <c r="L44" i="27"/>
  <c r="M44" i="27"/>
  <c r="K44" i="27"/>
  <c r="J53" i="27"/>
  <c r="I53" i="27"/>
  <c r="L53" i="27"/>
  <c r="M53" i="27"/>
  <c r="K53" i="27"/>
  <c r="E62" i="27"/>
  <c r="J61" i="27"/>
  <c r="I61" i="27"/>
  <c r="L61" i="27"/>
  <c r="M61" i="27"/>
  <c r="K61" i="27"/>
  <c r="F76" i="27"/>
  <c r="J70" i="27"/>
  <c r="I70" i="27"/>
  <c r="L70" i="27"/>
  <c r="M70" i="27"/>
  <c r="K70" i="27"/>
  <c r="J79" i="27"/>
  <c r="I79" i="27"/>
  <c r="L79" i="27"/>
  <c r="M79" i="27"/>
  <c r="K79" i="27"/>
  <c r="G90" i="27"/>
  <c r="J87" i="27"/>
  <c r="I87" i="27"/>
  <c r="L87" i="27"/>
  <c r="M87" i="27"/>
  <c r="K87" i="27"/>
  <c r="J96" i="27"/>
  <c r="I96" i="27"/>
  <c r="H104" i="27"/>
  <c r="L96" i="27"/>
  <c r="M96" i="27"/>
  <c r="K96" i="27"/>
  <c r="J113" i="27"/>
  <c r="I113" i="27"/>
  <c r="L113" i="27"/>
  <c r="M113" i="27"/>
  <c r="K113" i="27"/>
  <c r="J122" i="27"/>
  <c r="I122" i="27"/>
  <c r="L122" i="27"/>
  <c r="M122" i="27"/>
  <c r="K122" i="27"/>
  <c r="J130" i="27"/>
  <c r="I130" i="27"/>
  <c r="L130" i="27"/>
  <c r="M130" i="27"/>
  <c r="K130" i="27"/>
  <c r="C146" i="27"/>
  <c r="J139" i="27"/>
  <c r="I139" i="27"/>
  <c r="L139" i="27"/>
  <c r="M139" i="27"/>
  <c r="K139" i="27"/>
  <c r="J148" i="27"/>
  <c r="I148" i="27"/>
  <c r="L148" i="27"/>
  <c r="M148" i="27"/>
  <c r="K148" i="27"/>
  <c r="D160" i="27"/>
  <c r="J156" i="27"/>
  <c r="I156" i="27"/>
  <c r="L156" i="27"/>
  <c r="M156" i="27"/>
  <c r="K156" i="27"/>
  <c r="I128" i="26"/>
  <c r="M128" i="26"/>
  <c r="K128" i="26"/>
  <c r="J128" i="26"/>
  <c r="L128" i="26"/>
  <c r="I137" i="26"/>
  <c r="M137" i="26"/>
  <c r="K137" i="26"/>
  <c r="J137" i="26"/>
  <c r="L137" i="26"/>
  <c r="E146" i="26"/>
  <c r="I145" i="26"/>
  <c r="M145" i="26"/>
  <c r="K145" i="26"/>
  <c r="L145" i="26"/>
  <c r="J145" i="26"/>
  <c r="F160" i="26"/>
  <c r="I154" i="26"/>
  <c r="M154" i="26"/>
  <c r="K154" i="26"/>
  <c r="L154" i="26"/>
  <c r="J154" i="26"/>
  <c r="C20" i="27"/>
  <c r="I13" i="27"/>
  <c r="M13" i="27"/>
  <c r="K13" i="27"/>
  <c r="L13" i="27"/>
  <c r="J13" i="27"/>
  <c r="I22" i="27"/>
  <c r="M22" i="27"/>
  <c r="K22" i="27"/>
  <c r="L22" i="27"/>
  <c r="J22" i="27"/>
  <c r="D34" i="27"/>
  <c r="I30" i="27"/>
  <c r="M30" i="27"/>
  <c r="K30" i="27"/>
  <c r="L30" i="27"/>
  <c r="J30" i="27"/>
  <c r="I39" i="27"/>
  <c r="M39" i="27"/>
  <c r="K39" i="27"/>
  <c r="L39" i="27"/>
  <c r="J39" i="27"/>
  <c r="E48" i="27"/>
  <c r="I47" i="27"/>
  <c r="M47" i="27"/>
  <c r="K47" i="27"/>
  <c r="L47" i="27"/>
  <c r="J47" i="27"/>
  <c r="F62" i="27"/>
  <c r="I56" i="27"/>
  <c r="M56" i="27"/>
  <c r="K56" i="27"/>
  <c r="L56" i="27"/>
  <c r="J56" i="27"/>
  <c r="I65" i="27"/>
  <c r="M65" i="27"/>
  <c r="K65" i="27"/>
  <c r="L65" i="27"/>
  <c r="J65" i="27"/>
  <c r="G76" i="27"/>
  <c r="I73" i="27"/>
  <c r="M73" i="27"/>
  <c r="K73" i="27"/>
  <c r="L73" i="27"/>
  <c r="J73" i="27"/>
  <c r="I82" i="27"/>
  <c r="H90" i="27"/>
  <c r="M82" i="27"/>
  <c r="K82" i="27"/>
  <c r="L82" i="27"/>
  <c r="J82" i="27"/>
  <c r="I99" i="27"/>
  <c r="M99" i="27"/>
  <c r="K99" i="27"/>
  <c r="L99" i="27"/>
  <c r="J99" i="27"/>
  <c r="I108" i="27"/>
  <c r="M108" i="27"/>
  <c r="K108" i="27"/>
  <c r="L108" i="27"/>
  <c r="J108" i="27"/>
  <c r="I116" i="27"/>
  <c r="M116" i="27"/>
  <c r="K116" i="27"/>
  <c r="L116" i="27"/>
  <c r="J116" i="27"/>
  <c r="C132" i="27"/>
  <c r="I125" i="27"/>
  <c r="M125" i="27"/>
  <c r="K125" i="27"/>
  <c r="L125" i="27"/>
  <c r="J125" i="27"/>
  <c r="I134" i="27"/>
  <c r="M134" i="27"/>
  <c r="K134" i="27"/>
  <c r="L134" i="27"/>
  <c r="J134" i="27"/>
  <c r="D146" i="27"/>
  <c r="I142" i="27"/>
  <c r="M142" i="27"/>
  <c r="K142" i="27"/>
  <c r="L142" i="27"/>
  <c r="J142" i="27"/>
  <c r="I151" i="27"/>
  <c r="M151" i="27"/>
  <c r="K151" i="27"/>
  <c r="L151" i="27"/>
  <c r="J151" i="27"/>
  <c r="E160" i="27"/>
  <c r="I159" i="27"/>
  <c r="M159" i="27"/>
  <c r="K159" i="27"/>
  <c r="L159" i="27"/>
  <c r="J159" i="27"/>
  <c r="M10" i="28"/>
  <c r="H84" i="30"/>
  <c r="L88" i="26"/>
  <c r="J88" i="26"/>
  <c r="I88" i="26"/>
  <c r="M88" i="26"/>
  <c r="K88" i="26"/>
  <c r="C104" i="26"/>
  <c r="L97" i="26"/>
  <c r="J97" i="26"/>
  <c r="M97" i="26"/>
  <c r="K97" i="26"/>
  <c r="I97" i="26"/>
  <c r="M106" i="26"/>
  <c r="L106" i="26"/>
  <c r="J106" i="26"/>
  <c r="I106" i="26"/>
  <c r="K106" i="26"/>
  <c r="D118" i="26"/>
  <c r="M114" i="26"/>
  <c r="L114" i="26"/>
  <c r="J114" i="26"/>
  <c r="K114" i="26"/>
  <c r="I114" i="26"/>
  <c r="M123" i="26"/>
  <c r="L123" i="26"/>
  <c r="J123" i="26"/>
  <c r="I123" i="26"/>
  <c r="K123" i="26"/>
  <c r="E132" i="26"/>
  <c r="M131" i="26"/>
  <c r="L131" i="26"/>
  <c r="J131" i="26"/>
  <c r="I131" i="26"/>
  <c r="K131" i="26"/>
  <c r="F146" i="26"/>
  <c r="M140" i="26"/>
  <c r="L140" i="26"/>
  <c r="J140" i="26"/>
  <c r="I140" i="26"/>
  <c r="K140" i="26"/>
  <c r="M149" i="26"/>
  <c r="L149" i="26"/>
  <c r="J149" i="26"/>
  <c r="K149" i="26"/>
  <c r="I149" i="26"/>
  <c r="G160" i="26"/>
  <c r="M157" i="26"/>
  <c r="L157" i="26"/>
  <c r="J157" i="26"/>
  <c r="K157" i="26"/>
  <c r="I157" i="26"/>
  <c r="M8" i="27"/>
  <c r="L8" i="27"/>
  <c r="J8" i="27"/>
  <c r="K8" i="27"/>
  <c r="I8" i="27"/>
  <c r="D20" i="27"/>
  <c r="M16" i="27"/>
  <c r="L16" i="27"/>
  <c r="J16" i="27"/>
  <c r="K16" i="27"/>
  <c r="I16" i="27"/>
  <c r="M25" i="27"/>
  <c r="L25" i="27"/>
  <c r="J25" i="27"/>
  <c r="K25" i="27"/>
  <c r="I25" i="27"/>
  <c r="E34" i="27"/>
  <c r="M33" i="27"/>
  <c r="L33" i="27"/>
  <c r="J33" i="27"/>
  <c r="K33" i="27"/>
  <c r="I33" i="27"/>
  <c r="F48" i="27"/>
  <c r="M42" i="27"/>
  <c r="L42" i="27"/>
  <c r="J42" i="27"/>
  <c r="K42" i="27"/>
  <c r="I42" i="27"/>
  <c r="M51" i="27"/>
  <c r="L51" i="27"/>
  <c r="J51" i="27"/>
  <c r="K51" i="27"/>
  <c r="I51" i="27"/>
  <c r="G62" i="27"/>
  <c r="M59" i="27"/>
  <c r="L59" i="27"/>
  <c r="J59" i="27"/>
  <c r="K59" i="27"/>
  <c r="I59" i="27"/>
  <c r="H76" i="27"/>
  <c r="M68" i="27"/>
  <c r="L68" i="27"/>
  <c r="J68" i="27"/>
  <c r="K68" i="27"/>
  <c r="I68" i="27"/>
  <c r="M85" i="27"/>
  <c r="L85" i="27"/>
  <c r="J85" i="27"/>
  <c r="K85" i="27"/>
  <c r="I85" i="27"/>
  <c r="M94" i="27"/>
  <c r="L94" i="27"/>
  <c r="J94" i="27"/>
  <c r="K94" i="27"/>
  <c r="I94" i="27"/>
  <c r="M102" i="27"/>
  <c r="L102" i="27"/>
  <c r="J102" i="27"/>
  <c r="K102" i="27"/>
  <c r="I102" i="27"/>
  <c r="C118" i="27"/>
  <c r="M111" i="27"/>
  <c r="L111" i="27"/>
  <c r="J111" i="27"/>
  <c r="K111" i="27"/>
  <c r="I111" i="27"/>
  <c r="M120" i="27"/>
  <c r="L120" i="27"/>
  <c r="J120" i="27"/>
  <c r="K120" i="27"/>
  <c r="I120" i="27"/>
  <c r="D132" i="27"/>
  <c r="M128" i="27"/>
  <c r="L128" i="27"/>
  <c r="J128" i="27"/>
  <c r="K128" i="27"/>
  <c r="I128" i="27"/>
  <c r="M137" i="27"/>
  <c r="L137" i="27"/>
  <c r="J137" i="27"/>
  <c r="K137" i="27"/>
  <c r="I137" i="27"/>
  <c r="E146" i="27"/>
  <c r="M145" i="27"/>
  <c r="L145" i="27"/>
  <c r="J145" i="27"/>
  <c r="K145" i="27"/>
  <c r="I145" i="27"/>
  <c r="F160" i="27"/>
  <c r="M154" i="27"/>
  <c r="L154" i="27"/>
  <c r="J154" i="27"/>
  <c r="K154" i="27"/>
  <c r="I154" i="27"/>
  <c r="L10" i="30"/>
  <c r="J16" i="30"/>
  <c r="F39" i="30"/>
  <c r="L9" i="30"/>
  <c r="L16" i="30"/>
  <c r="H18" i="30"/>
  <c r="H31" i="30"/>
  <c r="F41" i="30"/>
  <c r="L43" i="30"/>
  <c r="L54" i="30"/>
  <c r="J64" i="30"/>
  <c r="J75" i="30"/>
  <c r="L83" i="30"/>
  <c r="H98" i="30"/>
  <c r="L101" i="30"/>
  <c r="F108" i="30"/>
  <c r="J143" i="30"/>
  <c r="L170" i="30"/>
  <c r="H12" i="30"/>
  <c r="H39" i="30"/>
  <c r="F60" i="30"/>
  <c r="L62" i="30"/>
  <c r="F99" i="30"/>
  <c r="J102" i="30"/>
  <c r="H152" i="30"/>
  <c r="F188" i="30"/>
  <c r="L275" i="30"/>
  <c r="J12" i="30"/>
  <c r="H37" i="30"/>
  <c r="L60" i="30"/>
  <c r="L102" i="30"/>
  <c r="J11" i="30"/>
  <c r="F14" i="30"/>
  <c r="J37" i="30"/>
  <c r="H153" i="30"/>
  <c r="L190" i="30"/>
  <c r="H10" i="30"/>
  <c r="H14" i="30"/>
  <c r="J35" i="30"/>
  <c r="F100" i="30"/>
  <c r="J103" i="30"/>
  <c r="H142" i="30"/>
  <c r="F146" i="30"/>
  <c r="J208" i="30"/>
  <c r="J10" i="30"/>
  <c r="L14" i="30"/>
  <c r="F16" i="30"/>
  <c r="F20" i="30"/>
  <c r="F33" i="30"/>
  <c r="L35" i="30"/>
  <c r="L81" i="30"/>
  <c r="H128" i="30"/>
  <c r="H150" i="30"/>
  <c r="F10" i="31"/>
  <c r="F9" i="30"/>
  <c r="L11" i="30"/>
  <c r="J13" i="30"/>
  <c r="H15" i="30"/>
  <c r="F17" i="30"/>
  <c r="L19" i="30"/>
  <c r="J21" i="30"/>
  <c r="J32" i="30"/>
  <c r="H34" i="30"/>
  <c r="F36" i="30"/>
  <c r="L38" i="30"/>
  <c r="J40" i="30"/>
  <c r="H42" i="30"/>
  <c r="J87" i="30"/>
  <c r="L97" i="30"/>
  <c r="J98" i="30"/>
  <c r="H99" i="30"/>
  <c r="J107" i="30"/>
  <c r="H108" i="30"/>
  <c r="F109" i="30"/>
  <c r="H123" i="30"/>
  <c r="F124" i="30"/>
  <c r="L126" i="30"/>
  <c r="J127" i="30"/>
  <c r="L141" i="30"/>
  <c r="J142" i="30"/>
  <c r="H144" i="30"/>
  <c r="H145" i="30"/>
  <c r="F152" i="30"/>
  <c r="L168" i="30"/>
  <c r="J170" i="30"/>
  <c r="H188" i="30"/>
  <c r="H241" i="30"/>
  <c r="J241" i="30"/>
  <c r="H9" i="30"/>
  <c r="F11" i="30"/>
  <c r="L13" i="30"/>
  <c r="J15" i="30"/>
  <c r="H17" i="30"/>
  <c r="F19" i="30"/>
  <c r="L21" i="30"/>
  <c r="L32" i="30"/>
  <c r="J34" i="30"/>
  <c r="H36" i="30"/>
  <c r="F38" i="30"/>
  <c r="L40" i="30"/>
  <c r="J42" i="30"/>
  <c r="J81" i="30"/>
  <c r="J99" i="30"/>
  <c r="H100" i="30"/>
  <c r="F101" i="30"/>
  <c r="L103" i="30"/>
  <c r="H109" i="30"/>
  <c r="J119" i="30"/>
  <c r="F125" i="30"/>
  <c r="L127" i="30"/>
  <c r="J128" i="30"/>
  <c r="H129" i="30"/>
  <c r="J148" i="30"/>
  <c r="J150" i="30"/>
  <c r="J151" i="30"/>
  <c r="J186" i="30"/>
  <c r="H196" i="30"/>
  <c r="F18" i="31"/>
  <c r="L18" i="30"/>
  <c r="J20" i="30"/>
  <c r="J31" i="30"/>
  <c r="H33" i="30"/>
  <c r="F35" i="30"/>
  <c r="L37" i="30"/>
  <c r="J39" i="30"/>
  <c r="H41" i="30"/>
  <c r="F43" i="30"/>
  <c r="F62" i="30"/>
  <c r="F78" i="30"/>
  <c r="J84" i="30"/>
  <c r="J104" i="30"/>
  <c r="H105" i="30"/>
  <c r="F106" i="30"/>
  <c r="L108" i="30"/>
  <c r="H120" i="30"/>
  <c r="F130" i="30"/>
  <c r="L146" i="30"/>
  <c r="L148" i="30"/>
  <c r="L149" i="30"/>
  <c r="H164" i="30"/>
  <c r="H194" i="30"/>
  <c r="H277" i="30"/>
  <c r="L106" i="31"/>
  <c r="J9" i="30"/>
  <c r="H11" i="30"/>
  <c r="F13" i="30"/>
  <c r="L15" i="30"/>
  <c r="J17" i="30"/>
  <c r="H19" i="30"/>
  <c r="F21" i="30"/>
  <c r="F32" i="30"/>
  <c r="L34" i="30"/>
  <c r="J36" i="30"/>
  <c r="H38" i="30"/>
  <c r="F40" i="30"/>
  <c r="L42" i="30"/>
  <c r="H101" i="30"/>
  <c r="F102" i="30"/>
  <c r="L104" i="30"/>
  <c r="J105" i="30"/>
  <c r="L119" i="30"/>
  <c r="J120" i="30"/>
  <c r="H121" i="30"/>
  <c r="J129" i="30"/>
  <c r="H130" i="30"/>
  <c r="F131" i="30"/>
  <c r="J164" i="30"/>
  <c r="F166" i="30"/>
  <c r="F174" i="30"/>
  <c r="J194" i="30"/>
  <c r="J211" i="30"/>
  <c r="F10" i="30"/>
  <c r="L12" i="30"/>
  <c r="J14" i="30"/>
  <c r="H16" i="30"/>
  <c r="F18" i="30"/>
  <c r="L20" i="30"/>
  <c r="L31" i="30"/>
  <c r="J33" i="30"/>
  <c r="H35" i="30"/>
  <c r="F37" i="30"/>
  <c r="L39" i="30"/>
  <c r="J41" i="30"/>
  <c r="H43" i="30"/>
  <c r="H97" i="30"/>
  <c r="F98" i="30"/>
  <c r="L100" i="30"/>
  <c r="H106" i="30"/>
  <c r="F107" i="30"/>
  <c r="L109" i="30"/>
  <c r="F122" i="30"/>
  <c r="L124" i="30"/>
  <c r="H166" i="30"/>
  <c r="H174" i="30"/>
  <c r="J192" i="30"/>
  <c r="J285" i="30"/>
  <c r="L20" i="31"/>
  <c r="H13" i="30"/>
  <c r="F15" i="30"/>
  <c r="L17" i="30"/>
  <c r="J19" i="30"/>
  <c r="H21" i="30"/>
  <c r="H32" i="30"/>
  <c r="F34" i="30"/>
  <c r="L36" i="30"/>
  <c r="J38" i="30"/>
  <c r="H40" i="30"/>
  <c r="F42" i="30"/>
  <c r="J97" i="30"/>
  <c r="F103" i="30"/>
  <c r="L105" i="30"/>
  <c r="J106" i="30"/>
  <c r="H107" i="30"/>
  <c r="J121" i="30"/>
  <c r="H122" i="30"/>
  <c r="F123" i="30"/>
  <c r="L125" i="30"/>
  <c r="H131" i="30"/>
  <c r="J141" i="30"/>
  <c r="F168" i="30"/>
  <c r="H172" i="30"/>
  <c r="F190" i="30"/>
  <c r="L192" i="30"/>
  <c r="H208" i="30"/>
  <c r="F213" i="30"/>
  <c r="F259" i="30"/>
  <c r="L14" i="31"/>
  <c r="H59" i="31"/>
  <c r="F97" i="30"/>
  <c r="L99" i="30"/>
  <c r="J101" i="30"/>
  <c r="H103" i="30"/>
  <c r="F105" i="30"/>
  <c r="L107" i="30"/>
  <c r="J109" i="30"/>
  <c r="J18" i="31"/>
  <c r="AR14" i="35"/>
  <c r="L251" i="30"/>
  <c r="J261" i="30"/>
  <c r="F281" i="30"/>
  <c r="H10" i="31"/>
  <c r="J38" i="31"/>
  <c r="H53" i="31"/>
  <c r="L98" i="30"/>
  <c r="J100" i="30"/>
  <c r="H102" i="30"/>
  <c r="F104" i="30"/>
  <c r="L106" i="30"/>
  <c r="J108" i="30"/>
  <c r="J10" i="31"/>
  <c r="F12" i="31"/>
  <c r="F19" i="31"/>
  <c r="H42" i="31"/>
  <c r="J83" i="31"/>
  <c r="H143" i="30"/>
  <c r="F145" i="30"/>
  <c r="L147" i="30"/>
  <c r="J149" i="30"/>
  <c r="H151" i="30"/>
  <c r="F153" i="30"/>
  <c r="J163" i="30"/>
  <c r="H165" i="30"/>
  <c r="F167" i="30"/>
  <c r="L169" i="30"/>
  <c r="J171" i="30"/>
  <c r="H173" i="30"/>
  <c r="F175" i="30"/>
  <c r="J185" i="30"/>
  <c r="H187" i="30"/>
  <c r="F189" i="30"/>
  <c r="L191" i="30"/>
  <c r="J193" i="30"/>
  <c r="J207" i="30"/>
  <c r="H12" i="31"/>
  <c r="J17" i="31"/>
  <c r="H21" i="31"/>
  <c r="J57" i="31"/>
  <c r="J78" i="31"/>
  <c r="L217" i="30"/>
  <c r="L273" i="30"/>
  <c r="J283" i="30"/>
  <c r="L12" i="31"/>
  <c r="F14" i="31"/>
  <c r="J21" i="31"/>
  <c r="H32" i="31"/>
  <c r="H34" i="31"/>
  <c r="AR10" i="35"/>
  <c r="L163" i="30"/>
  <c r="J165" i="30"/>
  <c r="H167" i="30"/>
  <c r="F169" i="30"/>
  <c r="L171" i="30"/>
  <c r="J173" i="30"/>
  <c r="H175" i="30"/>
  <c r="L185" i="30"/>
  <c r="J187" i="30"/>
  <c r="H189" i="30"/>
  <c r="F191" i="30"/>
  <c r="L193" i="30"/>
  <c r="L207" i="30"/>
  <c r="H211" i="30"/>
  <c r="J219" i="30"/>
  <c r="J275" i="30"/>
  <c r="L283" i="30"/>
  <c r="H285" i="30"/>
  <c r="J14" i="31"/>
  <c r="J32" i="31"/>
  <c r="F9" i="31"/>
  <c r="L11" i="31"/>
  <c r="J13" i="31"/>
  <c r="H15" i="31"/>
  <c r="L16" i="31"/>
  <c r="H17" i="31"/>
  <c r="J19" i="31"/>
  <c r="F20" i="31"/>
  <c r="J106" i="31"/>
  <c r="J37" i="31"/>
  <c r="J62" i="31"/>
  <c r="H9" i="31"/>
  <c r="F11" i="31"/>
  <c r="L13" i="31"/>
  <c r="J15" i="31"/>
  <c r="L19" i="31"/>
  <c r="H20" i="31"/>
  <c r="J43" i="31"/>
  <c r="J54" i="31"/>
  <c r="AR11" i="35"/>
  <c r="I35" i="35"/>
  <c r="O126" i="37"/>
  <c r="N126" i="37"/>
  <c r="K126" i="37"/>
  <c r="L10" i="31"/>
  <c r="J12" i="31"/>
  <c r="H14" i="31"/>
  <c r="L17" i="31"/>
  <c r="H18" i="31"/>
  <c r="F21" i="31"/>
  <c r="H40" i="31"/>
  <c r="J59" i="31"/>
  <c r="J9" i="31"/>
  <c r="H11" i="31"/>
  <c r="F13" i="31"/>
  <c r="L15" i="31"/>
  <c r="H16" i="31"/>
  <c r="H31" i="31"/>
  <c r="J35" i="31"/>
  <c r="J64" i="31"/>
  <c r="J75" i="31"/>
  <c r="AR15" i="35"/>
  <c r="AN35" i="35"/>
  <c r="N11" i="38"/>
  <c r="M11" i="38"/>
  <c r="L11" i="38"/>
  <c r="J40" i="31"/>
  <c r="J65" i="31"/>
  <c r="J76" i="31"/>
  <c r="L9" i="31"/>
  <c r="J11" i="31"/>
  <c r="H13" i="31"/>
  <c r="F15" i="31"/>
  <c r="J16" i="31"/>
  <c r="F17" i="31"/>
  <c r="H19" i="31"/>
  <c r="J56" i="31"/>
  <c r="J104" i="31"/>
  <c r="J81" i="31"/>
  <c r="J84" i="31"/>
  <c r="H33" i="35"/>
  <c r="L125" i="37"/>
  <c r="K125" i="37"/>
  <c r="O125" i="37"/>
  <c r="N125" i="37"/>
  <c r="M125" i="37"/>
  <c r="O18" i="35"/>
  <c r="L21" i="31"/>
  <c r="J34" i="31"/>
  <c r="J42" i="31"/>
  <c r="AR16" i="35"/>
  <c r="S12" i="38"/>
  <c r="R12" i="38"/>
  <c r="P12" i="38"/>
  <c r="Q12" i="38"/>
  <c r="F16" i="31"/>
  <c r="L18" i="31"/>
  <c r="J20" i="31"/>
  <c r="AR18" i="35"/>
  <c r="AQ18" i="35"/>
  <c r="AO18" i="35"/>
  <c r="AP18" i="35"/>
  <c r="AN18" i="35"/>
  <c r="X30" i="35"/>
  <c r="Y32" i="35"/>
  <c r="AR8" i="35"/>
  <c r="S9" i="37"/>
  <c r="N11" i="37"/>
  <c r="R9" i="37"/>
  <c r="O9" i="37"/>
  <c r="T9" i="37"/>
  <c r="Q9" i="37"/>
  <c r="P9" i="37"/>
  <c r="N9" i="38"/>
  <c r="AN30" i="35"/>
  <c r="I10" i="37"/>
  <c r="H10" i="37"/>
  <c r="G10" i="37"/>
  <c r="F9" i="39"/>
  <c r="I135" i="39"/>
  <c r="H135" i="39"/>
  <c r="G135" i="39"/>
  <c r="J12" i="41"/>
  <c r="M10" i="37"/>
  <c r="L10" i="37"/>
  <c r="K10" i="37"/>
  <c r="O138" i="38"/>
  <c r="N138" i="38"/>
  <c r="M138" i="38"/>
  <c r="L138" i="38"/>
  <c r="I125" i="37"/>
  <c r="N6" i="38"/>
  <c r="R6" i="37"/>
  <c r="Q6" i="37"/>
  <c r="P6" i="37"/>
  <c r="O6" i="37"/>
  <c r="I7" i="37"/>
  <c r="H7" i="37"/>
  <c r="G7" i="37"/>
  <c r="S7" i="37"/>
  <c r="T7" i="37"/>
  <c r="R7" i="37"/>
  <c r="Q7" i="37"/>
  <c r="P7" i="37"/>
  <c r="O7" i="37"/>
  <c r="I8" i="37"/>
  <c r="H8" i="37"/>
  <c r="G8" i="37"/>
  <c r="M10" i="40"/>
  <c r="L10" i="40"/>
  <c r="N10" i="40"/>
  <c r="H134" i="40"/>
  <c r="G134" i="40"/>
  <c r="I134" i="40"/>
  <c r="H6" i="37"/>
  <c r="G6" i="37"/>
  <c r="D11" i="37"/>
  <c r="N10" i="38"/>
  <c r="H137" i="38"/>
  <c r="I137" i="38"/>
  <c r="G137" i="38"/>
  <c r="M8" i="37"/>
  <c r="L8" i="37"/>
  <c r="K8" i="37"/>
  <c r="E11" i="37"/>
  <c r="F8" i="39"/>
  <c r="L7" i="37"/>
  <c r="K7" i="37"/>
  <c r="M7" i="37"/>
  <c r="F11" i="37"/>
  <c r="G9" i="37"/>
  <c r="I9" i="37"/>
  <c r="H9" i="37"/>
  <c r="Q10" i="37"/>
  <c r="P10" i="37"/>
  <c r="R10" i="37"/>
  <c r="O10" i="37"/>
  <c r="T10" i="37"/>
  <c r="S10" i="37"/>
  <c r="I134" i="38"/>
  <c r="G134" i="38"/>
  <c r="H134" i="38"/>
  <c r="K6" i="37"/>
  <c r="L6" i="37"/>
  <c r="T8" i="37"/>
  <c r="Q8" i="37"/>
  <c r="O8" i="37"/>
  <c r="R8" i="37"/>
  <c r="P8" i="37"/>
  <c r="S8" i="37"/>
  <c r="S9" i="38"/>
  <c r="R9" i="38"/>
  <c r="Q9" i="38"/>
  <c r="P9" i="38"/>
  <c r="H36" i="35"/>
  <c r="N7" i="38"/>
  <c r="H12" i="38"/>
  <c r="I12" i="38"/>
  <c r="I136" i="38"/>
  <c r="H136" i="38"/>
  <c r="G136" i="38"/>
  <c r="T14" i="41"/>
  <c r="O135" i="38"/>
  <c r="N135" i="38"/>
  <c r="M135" i="38"/>
  <c r="L135" i="38"/>
  <c r="F10" i="39"/>
  <c r="H11" i="39"/>
  <c r="I11" i="39"/>
  <c r="R12" i="39"/>
  <c r="Q12" i="39"/>
  <c r="S12" i="39"/>
  <c r="P12" i="39"/>
  <c r="T6" i="40"/>
  <c r="R6" i="40"/>
  <c r="Q6" i="40"/>
  <c r="S6" i="40"/>
  <c r="P6" i="40"/>
  <c r="N8" i="40"/>
  <c r="L8" i="40"/>
  <c r="Q12" i="40"/>
  <c r="P12" i="40"/>
  <c r="S12" i="40"/>
  <c r="T12" i="40"/>
  <c r="R12" i="40"/>
  <c r="J11" i="41"/>
  <c r="M137" i="38"/>
  <c r="L137" i="38"/>
  <c r="O137" i="38"/>
  <c r="N137" i="38"/>
  <c r="F6" i="39"/>
  <c r="F12" i="39"/>
  <c r="I134" i="39"/>
  <c r="H134" i="39"/>
  <c r="G134" i="39"/>
  <c r="O136" i="39"/>
  <c r="N136" i="39"/>
  <c r="L136" i="39"/>
  <c r="K136" i="39"/>
  <c r="M136" i="39"/>
  <c r="N7" i="40"/>
  <c r="Q8" i="40"/>
  <c r="P8" i="40"/>
  <c r="T8" i="40"/>
  <c r="S8" i="40"/>
  <c r="R8" i="40"/>
  <c r="H135" i="40"/>
  <c r="G135" i="40"/>
  <c r="I135" i="40"/>
  <c r="L138" i="40"/>
  <c r="K138" i="40"/>
  <c r="N138" i="40"/>
  <c r="O138" i="40"/>
  <c r="M138" i="40"/>
  <c r="M13" i="41"/>
  <c r="L13" i="41"/>
  <c r="N13" i="41"/>
  <c r="J7" i="43"/>
  <c r="I7" i="43"/>
  <c r="H7" i="43"/>
  <c r="K9" i="37"/>
  <c r="J11" i="37"/>
  <c r="M9" i="37"/>
  <c r="L9" i="37"/>
  <c r="M12" i="38"/>
  <c r="L12" i="38"/>
  <c r="N12" i="38"/>
  <c r="H138" i="38"/>
  <c r="G138" i="38"/>
  <c r="I138" i="38"/>
  <c r="I12" i="39"/>
  <c r="H12" i="39"/>
  <c r="L135" i="39"/>
  <c r="K135" i="39"/>
  <c r="O135" i="39"/>
  <c r="N135" i="39"/>
  <c r="M135" i="39"/>
  <c r="N11" i="42"/>
  <c r="M11" i="42"/>
  <c r="L11" i="42"/>
  <c r="C11" i="37"/>
  <c r="G135" i="38"/>
  <c r="I135" i="38"/>
  <c r="H135" i="38"/>
  <c r="N134" i="39"/>
  <c r="M134" i="39"/>
  <c r="L134" i="39"/>
  <c r="K134" i="39"/>
  <c r="O134" i="39"/>
  <c r="I138" i="39"/>
  <c r="H138" i="39"/>
  <c r="G138" i="39"/>
  <c r="J6" i="40"/>
  <c r="G140" i="42"/>
  <c r="H140" i="42"/>
  <c r="C129" i="37"/>
  <c r="I11" i="38"/>
  <c r="H11" i="38"/>
  <c r="R11" i="38"/>
  <c r="S11" i="38"/>
  <c r="Q11" i="38"/>
  <c r="P11" i="38"/>
  <c r="O136" i="38"/>
  <c r="M136" i="38"/>
  <c r="L136" i="38"/>
  <c r="N136" i="38"/>
  <c r="S11" i="39"/>
  <c r="P11" i="39"/>
  <c r="Q11" i="39"/>
  <c r="R11" i="39"/>
  <c r="L12" i="39"/>
  <c r="M12" i="39"/>
  <c r="T9" i="40"/>
  <c r="I12" i="40"/>
  <c r="H12" i="40"/>
  <c r="J12" i="40"/>
  <c r="N137" i="40"/>
  <c r="M137" i="40"/>
  <c r="K137" i="40"/>
  <c r="L137" i="40"/>
  <c r="O137" i="40"/>
  <c r="G142" i="41"/>
  <c r="H142" i="41"/>
  <c r="G141" i="42"/>
  <c r="H141" i="42"/>
  <c r="N13" i="43"/>
  <c r="M13" i="43"/>
  <c r="L13" i="43"/>
  <c r="F11" i="39"/>
  <c r="I9" i="40"/>
  <c r="J9" i="40"/>
  <c r="H9" i="40"/>
  <c r="M6" i="40"/>
  <c r="L6" i="40"/>
  <c r="N6" i="40"/>
  <c r="M8" i="40"/>
  <c r="J8" i="40"/>
  <c r="J15" i="41"/>
  <c r="G143" i="41"/>
  <c r="H143" i="41"/>
  <c r="J10" i="40"/>
  <c r="T10" i="40"/>
  <c r="AA20" i="40"/>
  <c r="R10" i="40"/>
  <c r="Q10" i="40"/>
  <c r="S10" i="40"/>
  <c r="P10" i="40"/>
  <c r="N12" i="40"/>
  <c r="M12" i="40"/>
  <c r="L12" i="40"/>
  <c r="O134" i="40"/>
  <c r="M134" i="40"/>
  <c r="L134" i="40"/>
  <c r="N134" i="40"/>
  <c r="K134" i="40"/>
  <c r="I138" i="40"/>
  <c r="H138" i="40"/>
  <c r="G138" i="40"/>
  <c r="J6" i="41"/>
  <c r="T6" i="41"/>
  <c r="S6" i="41"/>
  <c r="R6" i="41"/>
  <c r="Q6" i="41"/>
  <c r="P6" i="41"/>
  <c r="N8" i="41"/>
  <c r="M8" i="41"/>
  <c r="L8" i="41"/>
  <c r="J10" i="41"/>
  <c r="T10" i="41"/>
  <c r="S10" i="41"/>
  <c r="R10" i="41"/>
  <c r="Q10" i="41"/>
  <c r="P10" i="41"/>
  <c r="N10" i="43"/>
  <c r="M10" i="43"/>
  <c r="L10" i="43"/>
  <c r="D14" i="44"/>
  <c r="I137" i="39"/>
  <c r="G137" i="39"/>
  <c r="H137" i="39"/>
  <c r="J11" i="40"/>
  <c r="H11" i="40"/>
  <c r="I11" i="40"/>
  <c r="S11" i="40"/>
  <c r="R11" i="40"/>
  <c r="P11" i="40"/>
  <c r="T11" i="40"/>
  <c r="Q11" i="40"/>
  <c r="N136" i="40"/>
  <c r="M136" i="40"/>
  <c r="K136" i="40"/>
  <c r="O136" i="40"/>
  <c r="L136" i="40"/>
  <c r="J7" i="41"/>
  <c r="T7" i="41"/>
  <c r="M143" i="42"/>
  <c r="L143" i="42"/>
  <c r="D8" i="45"/>
  <c r="M138" i="39"/>
  <c r="L138" i="39"/>
  <c r="N138" i="39"/>
  <c r="K138" i="39"/>
  <c r="O138" i="39"/>
  <c r="I137" i="40"/>
  <c r="H137" i="40"/>
  <c r="G137" i="40"/>
  <c r="T15" i="41"/>
  <c r="N10" i="42"/>
  <c r="M10" i="42"/>
  <c r="L10" i="42"/>
  <c r="L12" i="42"/>
  <c r="N12" i="42"/>
  <c r="M12" i="42"/>
  <c r="F8" i="43"/>
  <c r="T11" i="43"/>
  <c r="S11" i="43"/>
  <c r="R11" i="43"/>
  <c r="Q11" i="43"/>
  <c r="P11" i="43"/>
  <c r="J15" i="43"/>
  <c r="I15" i="43"/>
  <c r="H15" i="43"/>
  <c r="M145" i="43"/>
  <c r="L145" i="43"/>
  <c r="M6" i="41"/>
  <c r="L6" i="41"/>
  <c r="N6" i="41"/>
  <c r="I8" i="41"/>
  <c r="H8" i="41"/>
  <c r="J8" i="41"/>
  <c r="Q8" i="41"/>
  <c r="P8" i="41"/>
  <c r="S8" i="41"/>
  <c r="R8" i="41"/>
  <c r="T8" i="41"/>
  <c r="M10" i="41"/>
  <c r="L10" i="41"/>
  <c r="N10" i="41"/>
  <c r="O141" i="41"/>
  <c r="N141" i="41"/>
  <c r="S8" i="43"/>
  <c r="R8" i="43"/>
  <c r="Q8" i="43"/>
  <c r="P8" i="43"/>
  <c r="T8" i="43"/>
  <c r="J12" i="43"/>
  <c r="I12" i="43"/>
  <c r="H12" i="43"/>
  <c r="L11" i="39"/>
  <c r="M11" i="39"/>
  <c r="G136" i="39"/>
  <c r="H136" i="39"/>
  <c r="I136" i="39"/>
  <c r="K135" i="40"/>
  <c r="O135" i="40"/>
  <c r="M135" i="40"/>
  <c r="N135" i="40"/>
  <c r="L135" i="40"/>
  <c r="L142" i="41"/>
  <c r="M142" i="41"/>
  <c r="F15" i="42"/>
  <c r="G143" i="42"/>
  <c r="H143" i="42"/>
  <c r="O137" i="39"/>
  <c r="N137" i="39"/>
  <c r="M137" i="39"/>
  <c r="K137" i="39"/>
  <c r="L137" i="39"/>
  <c r="M11" i="40"/>
  <c r="L11" i="40"/>
  <c r="N11" i="40"/>
  <c r="H136" i="40"/>
  <c r="I136" i="40"/>
  <c r="G136" i="40"/>
  <c r="J13" i="41"/>
  <c r="C16" i="43"/>
  <c r="F13" i="43"/>
  <c r="I141" i="43"/>
  <c r="H141" i="43"/>
  <c r="G141" i="43"/>
  <c r="D10" i="46"/>
  <c r="J7" i="42"/>
  <c r="I7" i="42"/>
  <c r="H7" i="42"/>
  <c r="T7" i="42"/>
  <c r="S7" i="42"/>
  <c r="R7" i="42"/>
  <c r="Q7" i="42"/>
  <c r="P7" i="42"/>
  <c r="F8" i="42"/>
  <c r="N9" i="42"/>
  <c r="M9" i="42"/>
  <c r="L9" i="42"/>
  <c r="N13" i="42"/>
  <c r="M13" i="42"/>
  <c r="L13" i="42"/>
  <c r="Q15" i="42"/>
  <c r="T15" i="42"/>
  <c r="S15" i="42"/>
  <c r="R15" i="42"/>
  <c r="P15" i="42"/>
  <c r="I138" i="43"/>
  <c r="H138" i="43"/>
  <c r="G138" i="43"/>
  <c r="C16" i="42"/>
  <c r="N6" i="42"/>
  <c r="M6" i="42"/>
  <c r="K16" i="42"/>
  <c r="L6" i="42"/>
  <c r="J8" i="42"/>
  <c r="I8" i="42"/>
  <c r="H8" i="42"/>
  <c r="S8" i="42"/>
  <c r="R8" i="42"/>
  <c r="Q8" i="42"/>
  <c r="P8" i="42"/>
  <c r="T8" i="42"/>
  <c r="F9" i="42"/>
  <c r="I15" i="42"/>
  <c r="J15" i="42"/>
  <c r="H15" i="42"/>
  <c r="O141" i="42"/>
  <c r="M141" i="42"/>
  <c r="L141" i="42"/>
  <c r="N141" i="42"/>
  <c r="I136" i="43"/>
  <c r="H136" i="43"/>
  <c r="K136" i="43" s="1"/>
  <c r="G136" i="43"/>
  <c r="D12" i="45"/>
  <c r="D16" i="42"/>
  <c r="F12" i="42"/>
  <c r="F13" i="42"/>
  <c r="F14" i="42"/>
  <c r="S14" i="42"/>
  <c r="P14" i="42"/>
  <c r="T14" i="42"/>
  <c r="R14" i="42"/>
  <c r="Q14" i="42"/>
  <c r="N136" i="42"/>
  <c r="J146" i="42"/>
  <c r="O136" i="42"/>
  <c r="K16" i="43"/>
  <c r="N6" i="43"/>
  <c r="M6" i="43"/>
  <c r="L6" i="43"/>
  <c r="J8" i="43"/>
  <c r="I8" i="43"/>
  <c r="H8" i="43"/>
  <c r="F9" i="43"/>
  <c r="S12" i="43"/>
  <c r="R12" i="43"/>
  <c r="Q12" i="43"/>
  <c r="P12" i="43"/>
  <c r="T12" i="43"/>
  <c r="N14" i="43"/>
  <c r="M14" i="43"/>
  <c r="L14" i="43"/>
  <c r="D14" i="46"/>
  <c r="E16" i="42"/>
  <c r="F16" i="42" s="1"/>
  <c r="F6" i="42"/>
  <c r="M7" i="42"/>
  <c r="L7" i="42"/>
  <c r="N7" i="42"/>
  <c r="I9" i="42"/>
  <c r="H9" i="42"/>
  <c r="J9" i="42"/>
  <c r="Q9" i="42"/>
  <c r="P9" i="42"/>
  <c r="S9" i="42"/>
  <c r="R9" i="42"/>
  <c r="T9" i="42"/>
  <c r="F10" i="42"/>
  <c r="F11" i="42"/>
  <c r="Q11" i="42"/>
  <c r="P11" i="42"/>
  <c r="S11" i="42"/>
  <c r="R11" i="42"/>
  <c r="T11" i="42"/>
  <c r="T12" i="42"/>
  <c r="Q12" i="42"/>
  <c r="P12" i="42"/>
  <c r="S12" i="42"/>
  <c r="R12" i="42"/>
  <c r="R13" i="42"/>
  <c r="Q13" i="42"/>
  <c r="P13" i="42"/>
  <c r="T13" i="42"/>
  <c r="S13" i="42"/>
  <c r="I142" i="43"/>
  <c r="D18" i="44"/>
  <c r="D16" i="45"/>
  <c r="P10" i="42"/>
  <c r="Q10" i="42"/>
  <c r="S10" i="42"/>
  <c r="T10" i="42"/>
  <c r="R10" i="42"/>
  <c r="H11" i="42"/>
  <c r="J11" i="42"/>
  <c r="I11" i="42"/>
  <c r="H12" i="42"/>
  <c r="J12" i="42"/>
  <c r="I12" i="42"/>
  <c r="J13" i="42"/>
  <c r="H13" i="42"/>
  <c r="I13" i="42"/>
  <c r="H14" i="42"/>
  <c r="I14" i="42"/>
  <c r="J14" i="42"/>
  <c r="N15" i="42"/>
  <c r="L15" i="42"/>
  <c r="M15" i="42"/>
  <c r="T7" i="43"/>
  <c r="S7" i="43"/>
  <c r="R7" i="43"/>
  <c r="P7" i="43"/>
  <c r="Q7" i="43"/>
  <c r="N9" i="43"/>
  <c r="L9" i="43"/>
  <c r="M9" i="43"/>
  <c r="J11" i="43"/>
  <c r="H11" i="43"/>
  <c r="I11" i="43"/>
  <c r="F12" i="43"/>
  <c r="T15" i="43"/>
  <c r="S15" i="43"/>
  <c r="R15" i="43"/>
  <c r="P15" i="43"/>
  <c r="Q15" i="43"/>
  <c r="I144" i="43"/>
  <c r="D18" i="46"/>
  <c r="G16" i="42"/>
  <c r="I6" i="42"/>
  <c r="H6" i="42"/>
  <c r="J6" i="42"/>
  <c r="O16" i="42"/>
  <c r="T6" i="42"/>
  <c r="S6" i="42"/>
  <c r="Q6" i="42"/>
  <c r="R6" i="42"/>
  <c r="P6" i="42"/>
  <c r="F7" i="42"/>
  <c r="M8" i="42"/>
  <c r="N8" i="42"/>
  <c r="L8" i="42"/>
  <c r="H10" i="42"/>
  <c r="J10" i="42"/>
  <c r="I10" i="42"/>
  <c r="M142" i="43"/>
  <c r="L142" i="43"/>
  <c r="D10" i="44"/>
  <c r="D20" i="45"/>
  <c r="D16" i="43"/>
  <c r="D11" i="44"/>
  <c r="D15" i="44"/>
  <c r="D19" i="44"/>
  <c r="D9" i="45"/>
  <c r="D13" i="45"/>
  <c r="D17" i="45"/>
  <c r="D11" i="46"/>
  <c r="D15" i="46"/>
  <c r="D19" i="46"/>
  <c r="L140" i="42"/>
  <c r="M140" i="42"/>
  <c r="F6" i="43"/>
  <c r="E16" i="43"/>
  <c r="F16" i="43" s="1"/>
  <c r="M7" i="43"/>
  <c r="L7" i="43"/>
  <c r="N7" i="43"/>
  <c r="I9" i="43"/>
  <c r="H9" i="43"/>
  <c r="J9" i="43"/>
  <c r="Q9" i="43"/>
  <c r="P9" i="43"/>
  <c r="T9" i="43"/>
  <c r="R9" i="43"/>
  <c r="S9" i="43"/>
  <c r="F10" i="43"/>
  <c r="M11" i="43"/>
  <c r="L11" i="43"/>
  <c r="N11" i="43"/>
  <c r="I13" i="43"/>
  <c r="H13" i="43"/>
  <c r="J13" i="43"/>
  <c r="Q13" i="43"/>
  <c r="P13" i="43"/>
  <c r="T13" i="43"/>
  <c r="S13" i="43"/>
  <c r="R13" i="43"/>
  <c r="F14" i="43"/>
  <c r="M15" i="43"/>
  <c r="L15" i="43"/>
  <c r="N15" i="43"/>
  <c r="I137" i="43"/>
  <c r="I145" i="43"/>
  <c r="D8" i="44"/>
  <c r="D12" i="44"/>
  <c r="D16" i="44"/>
  <c r="D20" i="44"/>
  <c r="D10" i="45"/>
  <c r="D14" i="45"/>
  <c r="D18" i="45"/>
  <c r="D8" i="46"/>
  <c r="D12" i="46"/>
  <c r="D16" i="46"/>
  <c r="D20" i="46"/>
  <c r="N14" i="42"/>
  <c r="L14" i="42"/>
  <c r="M14" i="42"/>
  <c r="G16" i="43"/>
  <c r="J6" i="43"/>
  <c r="H6" i="43"/>
  <c r="I6" i="43"/>
  <c r="T6" i="43"/>
  <c r="R6" i="43"/>
  <c r="Q6" i="43"/>
  <c r="P6" i="43"/>
  <c r="O16" i="43"/>
  <c r="S6" i="43"/>
  <c r="F7" i="43"/>
  <c r="N8" i="43"/>
  <c r="M8" i="43"/>
  <c r="L8" i="43"/>
  <c r="J10" i="43"/>
  <c r="I10" i="43"/>
  <c r="H10" i="43"/>
  <c r="T10" i="43"/>
  <c r="S10" i="43"/>
  <c r="R10" i="43"/>
  <c r="P10" i="43"/>
  <c r="Q10" i="43"/>
  <c r="F11" i="43"/>
  <c r="N12" i="43"/>
  <c r="L12" i="43"/>
  <c r="M12" i="43"/>
  <c r="J14" i="43"/>
  <c r="H14" i="43"/>
  <c r="I14" i="43"/>
  <c r="T14" i="43"/>
  <c r="R14" i="43"/>
  <c r="Q14" i="43"/>
  <c r="P14" i="43"/>
  <c r="S14" i="43"/>
  <c r="F15" i="43"/>
  <c r="I139" i="43"/>
  <c r="D9" i="44"/>
  <c r="D13" i="44"/>
  <c r="D17" i="44"/>
  <c r="D11" i="45"/>
  <c r="D15" i="45"/>
  <c r="D19" i="45"/>
  <c r="D9" i="46"/>
  <c r="D13" i="46"/>
  <c r="D17" i="46"/>
  <c r="L31" i="2"/>
  <c r="L79" i="3"/>
  <c r="T6" i="5"/>
  <c r="M6" i="6"/>
  <c r="L6" i="6"/>
  <c r="K6" i="6"/>
  <c r="I6" i="6"/>
  <c r="J8" i="10"/>
  <c r="M152" i="3"/>
  <c r="L6" i="5"/>
  <c r="F8" i="8"/>
  <c r="M6" i="3"/>
  <c r="W6" i="5"/>
  <c r="V6" i="5"/>
  <c r="U6" i="5"/>
  <c r="S6" i="5"/>
  <c r="L152" i="3"/>
  <c r="M31" i="2"/>
  <c r="N31" i="2"/>
  <c r="K31" i="2"/>
  <c r="K56" i="2"/>
  <c r="W6" i="6"/>
  <c r="V6" i="6"/>
  <c r="U6" i="6"/>
  <c r="T6" i="6"/>
  <c r="S6" i="6"/>
  <c r="J74" i="8"/>
  <c r="M6" i="2"/>
  <c r="N79" i="3"/>
  <c r="N152" i="3"/>
  <c r="K6" i="5"/>
  <c r="L74" i="8"/>
  <c r="M6" i="5"/>
  <c r="J30" i="10"/>
  <c r="L56" i="2"/>
  <c r="H52" i="8"/>
  <c r="L30" i="10"/>
  <c r="J79" i="3"/>
  <c r="J152" i="3"/>
  <c r="J52" i="8"/>
  <c r="K79" i="3"/>
  <c r="K152" i="3"/>
  <c r="H74" i="10"/>
  <c r="I6" i="5"/>
  <c r="H8" i="10"/>
  <c r="J74" i="10"/>
  <c r="AB6" i="18"/>
  <c r="Z6" i="18"/>
  <c r="F52" i="10"/>
  <c r="M6" i="13"/>
  <c r="L6" i="13"/>
  <c r="K6" i="13"/>
  <c r="Z6" i="13"/>
  <c r="H52" i="10"/>
  <c r="I6" i="13"/>
  <c r="J6" i="13"/>
  <c r="X5" i="12"/>
  <c r="M7" i="15"/>
  <c r="L7" i="15"/>
  <c r="K7" i="15"/>
  <c r="J7" i="15"/>
  <c r="AA7" i="16"/>
  <c r="Z7" i="16"/>
  <c r="Y7" i="16"/>
  <c r="X7" i="16"/>
  <c r="W7" i="16"/>
  <c r="I5" i="12"/>
  <c r="W6" i="13"/>
  <c r="I7" i="15"/>
  <c r="F74" i="10"/>
  <c r="J5" i="12"/>
  <c r="X6" i="13"/>
  <c r="K5" i="12"/>
  <c r="Y6" i="13"/>
  <c r="L5" i="12"/>
  <c r="T6" i="18"/>
  <c r="R6" i="18"/>
  <c r="I6" i="18"/>
  <c r="S6" i="18"/>
  <c r="X7" i="17"/>
  <c r="K6" i="18"/>
  <c r="W7" i="15"/>
  <c r="X7" i="15"/>
  <c r="I7" i="17"/>
  <c r="J7" i="17"/>
  <c r="M7" i="19"/>
  <c r="K7" i="17"/>
  <c r="E7" i="19"/>
  <c r="U7" i="19"/>
  <c r="J7" i="19"/>
  <c r="R7" i="19"/>
  <c r="J8" i="21"/>
  <c r="I8" i="21"/>
  <c r="H7" i="19"/>
  <c r="P7" i="19"/>
  <c r="X7" i="19"/>
  <c r="J7" i="22"/>
  <c r="AA7" i="22"/>
  <c r="D96" i="24"/>
  <c r="AB7" i="22"/>
  <c r="H52" i="24"/>
  <c r="X7" i="22"/>
  <c r="F30" i="24"/>
  <c r="F96" i="24"/>
  <c r="F118" i="24"/>
  <c r="F140" i="24"/>
  <c r="F162" i="24"/>
  <c r="F184" i="24"/>
  <c r="D30" i="25"/>
  <c r="L52" i="25"/>
  <c r="F52" i="24"/>
  <c r="H74" i="24"/>
  <c r="J74" i="25"/>
  <c r="H52" i="25"/>
  <c r="F52" i="25"/>
  <c r="F206" i="24"/>
  <c r="F228" i="24"/>
  <c r="F254" i="24"/>
  <c r="L6" i="28"/>
  <c r="J6" i="26"/>
  <c r="K6" i="26"/>
  <c r="L6" i="27"/>
  <c r="M6" i="27"/>
  <c r="H74" i="30"/>
  <c r="F74" i="30"/>
  <c r="L74" i="30"/>
  <c r="J74" i="30"/>
  <c r="I6" i="27"/>
  <c r="J6" i="28"/>
  <c r="F52" i="30"/>
  <c r="F8" i="30"/>
  <c r="L118" i="30"/>
  <c r="J52" i="30"/>
  <c r="J8" i="30"/>
  <c r="F96" i="30"/>
  <c r="F140" i="30"/>
  <c r="F162" i="30"/>
  <c r="F206" i="30"/>
  <c r="L140" i="30"/>
  <c r="F118" i="30"/>
  <c r="L8" i="31"/>
  <c r="F184" i="30"/>
  <c r="F30" i="31"/>
  <c r="D30" i="31"/>
  <c r="L250" i="30"/>
  <c r="H52" i="31"/>
  <c r="L272" i="30"/>
  <c r="J272" i="30"/>
  <c r="L30" i="31"/>
  <c r="L228" i="30"/>
  <c r="J228" i="30"/>
  <c r="AE7" i="35"/>
  <c r="AF7" i="35"/>
  <c r="H74" i="31"/>
  <c r="J96" i="31"/>
  <c r="H96" i="31"/>
  <c r="X7" i="35"/>
  <c r="P7" i="35"/>
  <c r="O7" i="35"/>
  <c r="M5" i="39"/>
  <c r="N5" i="39"/>
  <c r="L5" i="39"/>
  <c r="AR7" i="35"/>
  <c r="AQ7" i="35"/>
  <c r="AO7" i="35"/>
  <c r="AX7" i="35"/>
  <c r="AO29" i="35"/>
  <c r="AN29" i="35"/>
  <c r="H123" i="37"/>
  <c r="L5" i="38"/>
  <c r="O133" i="38"/>
  <c r="N133" i="38"/>
  <c r="L133" i="38"/>
  <c r="AY7" i="35"/>
  <c r="H5" i="37"/>
  <c r="P5" i="37"/>
  <c r="S5" i="38"/>
  <c r="R5" i="38"/>
  <c r="Q5" i="38"/>
  <c r="P5" i="38"/>
  <c r="M133" i="38"/>
  <c r="X29" i="35"/>
  <c r="Q5" i="37"/>
  <c r="L123" i="37"/>
  <c r="K123" i="37"/>
  <c r="T5" i="38"/>
  <c r="BA7" i="35"/>
  <c r="H29" i="35"/>
  <c r="Y29" i="35"/>
  <c r="M123" i="37"/>
  <c r="R5" i="39"/>
  <c r="F5" i="38"/>
  <c r="J5" i="38"/>
  <c r="I5" i="38"/>
  <c r="H5" i="38"/>
  <c r="N5" i="38"/>
  <c r="I5" i="40"/>
  <c r="M133" i="40"/>
  <c r="N135" i="41"/>
  <c r="G133" i="38"/>
  <c r="H5" i="39"/>
  <c r="P5" i="39"/>
  <c r="H133" i="38"/>
  <c r="I5" i="39"/>
  <c r="Q5" i="39"/>
  <c r="N133" i="39"/>
  <c r="J5" i="39"/>
  <c r="F5" i="40"/>
  <c r="I133" i="40"/>
  <c r="G133" i="40"/>
  <c r="I5" i="41"/>
  <c r="S5" i="40"/>
  <c r="S5" i="41"/>
  <c r="M135" i="41"/>
  <c r="G135" i="41"/>
  <c r="M133" i="39"/>
  <c r="N5" i="40"/>
  <c r="L133" i="40"/>
  <c r="F5" i="41"/>
  <c r="O135" i="41"/>
  <c r="S5" i="42"/>
  <c r="I135" i="42"/>
  <c r="P5" i="43"/>
  <c r="N5" i="43"/>
  <c r="M5" i="42"/>
  <c r="M5" i="43"/>
  <c r="Q5" i="43"/>
  <c r="H135" i="43"/>
  <c r="N135" i="42"/>
  <c r="R5" i="43"/>
  <c r="L135" i="41"/>
  <c r="H5" i="42"/>
  <c r="P5" i="42"/>
  <c r="M135" i="42"/>
  <c r="H5" i="43"/>
  <c r="F5" i="43"/>
  <c r="O135" i="43"/>
  <c r="N135" i="43"/>
  <c r="G135" i="43"/>
  <c r="I135" i="43"/>
  <c r="H144" i="42" l="1"/>
  <c r="G144" i="42"/>
  <c r="I144" i="42"/>
  <c r="M144" i="42"/>
  <c r="L144" i="42"/>
  <c r="H137" i="41"/>
  <c r="K137" i="41" s="1"/>
  <c r="G137" i="41"/>
  <c r="N9" i="40"/>
  <c r="L9" i="40"/>
  <c r="Q9" i="40"/>
  <c r="M9" i="40"/>
  <c r="P9" i="40"/>
  <c r="I31" i="35"/>
  <c r="Y14" i="35"/>
  <c r="X14" i="35"/>
  <c r="J262" i="30"/>
  <c r="L86" i="31"/>
  <c r="F276" i="30"/>
  <c r="I139" i="28"/>
  <c r="M139" i="28"/>
  <c r="L139" i="28"/>
  <c r="K139" i="28"/>
  <c r="J139" i="28"/>
  <c r="K55" i="28"/>
  <c r="I55" i="28"/>
  <c r="J239" i="24"/>
  <c r="H231" i="24"/>
  <c r="J218" i="24"/>
  <c r="L218" i="24"/>
  <c r="J213" i="24"/>
  <c r="J165" i="24"/>
  <c r="F79" i="25"/>
  <c r="P25" i="19"/>
  <c r="J171" i="8"/>
  <c r="L171" i="8"/>
  <c r="J87" i="10"/>
  <c r="J42" i="10"/>
  <c r="K72" i="17"/>
  <c r="I72" i="17"/>
  <c r="O138" i="43"/>
  <c r="N138" i="43"/>
  <c r="M138" i="43"/>
  <c r="L138" i="43"/>
  <c r="H145" i="43"/>
  <c r="K145" i="43" s="1"/>
  <c r="G145" i="43"/>
  <c r="O143" i="42"/>
  <c r="N143" i="42"/>
  <c r="D146" i="42"/>
  <c r="O136" i="41"/>
  <c r="M136" i="41"/>
  <c r="J146" i="41"/>
  <c r="N136" i="41"/>
  <c r="L136" i="41"/>
  <c r="T9" i="41"/>
  <c r="S9" i="41"/>
  <c r="Q9" i="41"/>
  <c r="R9" i="41"/>
  <c r="P9" i="41"/>
  <c r="O16" i="41"/>
  <c r="N12" i="41"/>
  <c r="L12" i="41"/>
  <c r="M12" i="41"/>
  <c r="F146" i="41"/>
  <c r="H136" i="41"/>
  <c r="K136" i="41" s="1"/>
  <c r="G136" i="41"/>
  <c r="I136" i="41"/>
  <c r="I142" i="41"/>
  <c r="I143" i="41"/>
  <c r="I145" i="41"/>
  <c r="I137" i="41"/>
  <c r="N9" i="41"/>
  <c r="M9" i="41"/>
  <c r="L9" i="41"/>
  <c r="S9" i="40"/>
  <c r="R9" i="40"/>
  <c r="F7" i="39"/>
  <c r="H7" i="39"/>
  <c r="I7" i="39"/>
  <c r="C146" i="41"/>
  <c r="J8" i="39"/>
  <c r="I8" i="39"/>
  <c r="H8" i="39"/>
  <c r="M8" i="39"/>
  <c r="S10" i="39"/>
  <c r="R10" i="39"/>
  <c r="X31" i="35"/>
  <c r="Y31" i="35"/>
  <c r="Y34" i="35"/>
  <c r="X34" i="35"/>
  <c r="I39" i="35"/>
  <c r="I14" i="35"/>
  <c r="H14" i="35"/>
  <c r="I10" i="35"/>
  <c r="H10" i="35"/>
  <c r="I38" i="35"/>
  <c r="H38" i="35"/>
  <c r="BB18" i="35"/>
  <c r="BA18" i="35"/>
  <c r="AZ18" i="35"/>
  <c r="AY18" i="35"/>
  <c r="AX18" i="35"/>
  <c r="O14" i="35"/>
  <c r="O10" i="35"/>
  <c r="AO32" i="35"/>
  <c r="AN32" i="35"/>
  <c r="AO33" i="35"/>
  <c r="AN33" i="35"/>
  <c r="Y40" i="35"/>
  <c r="AO30" i="35"/>
  <c r="H103" i="31"/>
  <c r="J103" i="31"/>
  <c r="J39" i="31"/>
  <c r="H102" i="31"/>
  <c r="H36" i="31"/>
  <c r="J36" i="31"/>
  <c r="X32" i="35"/>
  <c r="F79" i="31"/>
  <c r="F83" i="31"/>
  <c r="H83" i="31"/>
  <c r="F101" i="31"/>
  <c r="F41" i="31"/>
  <c r="F64" i="31"/>
  <c r="H64" i="31"/>
  <c r="AE16" i="35"/>
  <c r="AF16" i="35"/>
  <c r="AE18" i="35"/>
  <c r="AF18" i="35"/>
  <c r="J229" i="30"/>
  <c r="L229" i="30"/>
  <c r="L36" i="31"/>
  <c r="J252" i="30"/>
  <c r="J254" i="30"/>
  <c r="F260" i="30"/>
  <c r="L104" i="31"/>
  <c r="L39" i="31"/>
  <c r="L82" i="31"/>
  <c r="L100" i="31"/>
  <c r="L37" i="31"/>
  <c r="L97" i="31"/>
  <c r="F237" i="30"/>
  <c r="F255" i="30"/>
  <c r="L194" i="30"/>
  <c r="F186" i="30"/>
  <c r="J166" i="30"/>
  <c r="L166" i="30"/>
  <c r="H146" i="30"/>
  <c r="J146" i="30"/>
  <c r="L77" i="31"/>
  <c r="H230" i="30"/>
  <c r="F240" i="30"/>
  <c r="L236" i="30"/>
  <c r="L233" i="30"/>
  <c r="L238" i="30"/>
  <c r="L65" i="31"/>
  <c r="J274" i="30"/>
  <c r="J276" i="30"/>
  <c r="F282" i="30"/>
  <c r="F215" i="30"/>
  <c r="F212" i="30"/>
  <c r="L216" i="30"/>
  <c r="F216" i="30"/>
  <c r="F185" i="30"/>
  <c r="H185" i="30"/>
  <c r="J167" i="30"/>
  <c r="L167" i="30"/>
  <c r="F141" i="30"/>
  <c r="H141" i="30"/>
  <c r="J123" i="30"/>
  <c r="L123" i="30"/>
  <c r="L82" i="30"/>
  <c r="L77" i="30"/>
  <c r="L61" i="30"/>
  <c r="J61" i="30"/>
  <c r="L57" i="30"/>
  <c r="H55" i="30"/>
  <c r="J55" i="30"/>
  <c r="H76" i="30"/>
  <c r="J76" i="30"/>
  <c r="K25" i="28"/>
  <c r="I25" i="28"/>
  <c r="K8" i="28"/>
  <c r="I8" i="28"/>
  <c r="G34" i="28"/>
  <c r="I10" i="28"/>
  <c r="K10" i="28"/>
  <c r="J103" i="28"/>
  <c r="M103" i="28"/>
  <c r="L103" i="28"/>
  <c r="K103" i="28"/>
  <c r="I103" i="28"/>
  <c r="L39" i="28"/>
  <c r="I39" i="28"/>
  <c r="K39" i="28"/>
  <c r="M39" i="28"/>
  <c r="J39" i="28"/>
  <c r="K126" i="28"/>
  <c r="M126" i="28"/>
  <c r="L126" i="28"/>
  <c r="J126" i="28"/>
  <c r="I126" i="28"/>
  <c r="K85" i="28"/>
  <c r="J85" i="28"/>
  <c r="I85" i="28"/>
  <c r="M85" i="28"/>
  <c r="L85" i="28"/>
  <c r="M154" i="28"/>
  <c r="K154" i="28"/>
  <c r="L154" i="28"/>
  <c r="J154" i="28"/>
  <c r="I154" i="28"/>
  <c r="I74" i="28"/>
  <c r="M74" i="28"/>
  <c r="K74" i="28"/>
  <c r="L74" i="28"/>
  <c r="J74" i="28"/>
  <c r="L134" i="28"/>
  <c r="I134" i="28"/>
  <c r="K134" i="28"/>
  <c r="M134" i="28"/>
  <c r="J134" i="28"/>
  <c r="M95" i="28"/>
  <c r="L95" i="28"/>
  <c r="J95" i="28"/>
  <c r="K95" i="28"/>
  <c r="I95" i="28"/>
  <c r="J101" i="28"/>
  <c r="I101" i="28"/>
  <c r="L101" i="28"/>
  <c r="M101" i="28"/>
  <c r="K101" i="28"/>
  <c r="L159" i="28"/>
  <c r="I159" i="28"/>
  <c r="K159" i="28"/>
  <c r="M159" i="28"/>
  <c r="J159" i="28"/>
  <c r="K141" i="28"/>
  <c r="I141" i="28"/>
  <c r="M141" i="28"/>
  <c r="L141" i="28"/>
  <c r="J141" i="28"/>
  <c r="L17" i="28"/>
  <c r="K17" i="28"/>
  <c r="J17" i="28"/>
  <c r="I17" i="28"/>
  <c r="M17" i="28"/>
  <c r="M19" i="28"/>
  <c r="L19" i="28"/>
  <c r="K19" i="28"/>
  <c r="J19" i="28"/>
  <c r="I19" i="28"/>
  <c r="D104" i="28"/>
  <c r="C20" i="28"/>
  <c r="C132" i="28"/>
  <c r="L87" i="25"/>
  <c r="L33" i="25"/>
  <c r="H259" i="24"/>
  <c r="L237" i="24"/>
  <c r="H219" i="24"/>
  <c r="J209" i="24"/>
  <c r="L85" i="25"/>
  <c r="F261" i="24"/>
  <c r="H239" i="24"/>
  <c r="F213" i="24"/>
  <c r="J258" i="24"/>
  <c r="L258" i="24"/>
  <c r="F236" i="24"/>
  <c r="H236" i="24"/>
  <c r="L216" i="24"/>
  <c r="F208" i="24"/>
  <c r="L83" i="25"/>
  <c r="L259" i="24"/>
  <c r="F239" i="24"/>
  <c r="H229" i="24"/>
  <c r="L211" i="24"/>
  <c r="E20" i="28"/>
  <c r="E34" i="28"/>
  <c r="E62" i="28"/>
  <c r="J129" i="28"/>
  <c r="L129" i="28"/>
  <c r="L53" i="28"/>
  <c r="J53" i="28"/>
  <c r="L43" i="25"/>
  <c r="F263" i="24"/>
  <c r="J233" i="24"/>
  <c r="L163" i="24"/>
  <c r="H145" i="24"/>
  <c r="L127" i="24"/>
  <c r="L78" i="24"/>
  <c r="J53" i="24"/>
  <c r="F189" i="24"/>
  <c r="F84" i="24"/>
  <c r="F87" i="24"/>
  <c r="F60" i="24"/>
  <c r="F107" i="24"/>
  <c r="H107" i="24"/>
  <c r="F57" i="25"/>
  <c r="F34" i="25"/>
  <c r="F39" i="25"/>
  <c r="F63" i="25"/>
  <c r="F87" i="25"/>
  <c r="J189" i="24"/>
  <c r="L189" i="24"/>
  <c r="J197" i="24"/>
  <c r="J195" i="24"/>
  <c r="J131" i="24"/>
  <c r="L131" i="24"/>
  <c r="H132" i="19"/>
  <c r="H47" i="19"/>
  <c r="X19" i="19"/>
  <c r="P160" i="19"/>
  <c r="H98" i="19"/>
  <c r="W14" i="16"/>
  <c r="Z14" i="16"/>
  <c r="Y14" i="16"/>
  <c r="X14" i="16"/>
  <c r="V21" i="16"/>
  <c r="Z17" i="16"/>
  <c r="X17" i="16"/>
  <c r="V43" i="12"/>
  <c r="U43" i="12"/>
  <c r="H41" i="10"/>
  <c r="M29" i="13"/>
  <c r="L29" i="13"/>
  <c r="K29" i="13"/>
  <c r="J29" i="13"/>
  <c r="I29" i="13"/>
  <c r="M74" i="13"/>
  <c r="L74" i="13"/>
  <c r="K74" i="13"/>
  <c r="J74" i="13"/>
  <c r="I74" i="13"/>
  <c r="L219" i="8"/>
  <c r="H166" i="8"/>
  <c r="L231" i="8"/>
  <c r="H82" i="10"/>
  <c r="L78" i="8"/>
  <c r="K21" i="5"/>
  <c r="I21" i="5"/>
  <c r="L143" i="3"/>
  <c r="M143" i="3"/>
  <c r="W33" i="5"/>
  <c r="V33" i="5"/>
  <c r="U33" i="5"/>
  <c r="S33" i="5"/>
  <c r="T33" i="5"/>
  <c r="F125" i="8"/>
  <c r="F148" i="8"/>
  <c r="H148" i="8"/>
  <c r="G149" i="17"/>
  <c r="K150" i="17"/>
  <c r="I150" i="17"/>
  <c r="L13" i="6"/>
  <c r="K13" i="6"/>
  <c r="M13" i="6"/>
  <c r="J13" i="6"/>
  <c r="I13" i="6"/>
  <c r="K134" i="3"/>
  <c r="J134" i="3"/>
  <c r="M134" i="3"/>
  <c r="L134" i="3"/>
  <c r="H137" i="43"/>
  <c r="K137" i="43" s="1"/>
  <c r="E146" i="43"/>
  <c r="G137" i="43"/>
  <c r="N142" i="41"/>
  <c r="O142" i="41"/>
  <c r="AP10" i="35"/>
  <c r="AQ10" i="35"/>
  <c r="Y10" i="35"/>
  <c r="X10" i="35"/>
  <c r="J107" i="31"/>
  <c r="X38" i="35"/>
  <c r="F106" i="31"/>
  <c r="H106" i="31"/>
  <c r="J282" i="30"/>
  <c r="H210" i="30"/>
  <c r="F54" i="30"/>
  <c r="K68" i="28"/>
  <c r="J68" i="28"/>
  <c r="I68" i="28"/>
  <c r="H76" i="28"/>
  <c r="M68" i="28"/>
  <c r="L68" i="28"/>
  <c r="M72" i="28"/>
  <c r="L72" i="28"/>
  <c r="K72" i="28"/>
  <c r="I72" i="28"/>
  <c r="J72" i="28"/>
  <c r="L39" i="25"/>
  <c r="L80" i="25"/>
  <c r="L37" i="25"/>
  <c r="F104" i="24"/>
  <c r="H104" i="24"/>
  <c r="H66" i="19"/>
  <c r="G65" i="19"/>
  <c r="X61" i="19"/>
  <c r="F275" i="8"/>
  <c r="I140" i="43"/>
  <c r="H140" i="43"/>
  <c r="K140" i="43" s="1"/>
  <c r="G140" i="43"/>
  <c r="F146" i="43"/>
  <c r="O143" i="43"/>
  <c r="N143" i="43"/>
  <c r="M143" i="43"/>
  <c r="L143" i="43"/>
  <c r="I138" i="42"/>
  <c r="H138" i="42"/>
  <c r="G138" i="42"/>
  <c r="L138" i="42"/>
  <c r="M138" i="42"/>
  <c r="O137" i="42"/>
  <c r="C146" i="42"/>
  <c r="N137" i="42"/>
  <c r="F146" i="42"/>
  <c r="H136" i="42"/>
  <c r="K136" i="42" s="1"/>
  <c r="I136" i="42"/>
  <c r="G136" i="42"/>
  <c r="I140" i="42"/>
  <c r="M136" i="42"/>
  <c r="L136" i="42"/>
  <c r="I143" i="42"/>
  <c r="I141" i="42"/>
  <c r="I9" i="41"/>
  <c r="J9" i="41"/>
  <c r="H9" i="41"/>
  <c r="G16" i="41"/>
  <c r="F9" i="41"/>
  <c r="S7" i="40"/>
  <c r="R7" i="40"/>
  <c r="P7" i="40"/>
  <c r="T7" i="40"/>
  <c r="AA19" i="40" s="1"/>
  <c r="Q7" i="40"/>
  <c r="J10" i="39"/>
  <c r="I10" i="39"/>
  <c r="H10" i="39"/>
  <c r="R9" i="39"/>
  <c r="S9" i="39"/>
  <c r="Y39" i="35"/>
  <c r="X39" i="35"/>
  <c r="H31" i="35"/>
  <c r="K127" i="37"/>
  <c r="N127" i="37"/>
  <c r="L127" i="37"/>
  <c r="O127" i="37"/>
  <c r="J129" i="37"/>
  <c r="M127" i="37"/>
  <c r="T7" i="38"/>
  <c r="AA19" i="38" s="1"/>
  <c r="R7" i="38"/>
  <c r="Q7" i="38"/>
  <c r="S7" i="38"/>
  <c r="P7" i="38"/>
  <c r="L134" i="38"/>
  <c r="K134" i="38"/>
  <c r="O134" i="38"/>
  <c r="M134" i="38"/>
  <c r="N134" i="38"/>
  <c r="K137" i="38"/>
  <c r="K138" i="38"/>
  <c r="K135" i="38"/>
  <c r="K136" i="38"/>
  <c r="Y18" i="35"/>
  <c r="X18" i="35"/>
  <c r="P9" i="35"/>
  <c r="O9" i="35"/>
  <c r="AO40" i="35"/>
  <c r="AN40" i="35"/>
  <c r="AO38" i="35"/>
  <c r="AN38" i="35"/>
  <c r="H18" i="35"/>
  <c r="N10" i="39"/>
  <c r="M10" i="39"/>
  <c r="L10" i="39"/>
  <c r="Q10" i="39"/>
  <c r="P10" i="39"/>
  <c r="P8" i="35"/>
  <c r="O8" i="35"/>
  <c r="J102" i="31"/>
  <c r="H33" i="31"/>
  <c r="J33" i="31"/>
  <c r="H98" i="31"/>
  <c r="J98" i="31"/>
  <c r="H99" i="31"/>
  <c r="X40" i="35"/>
  <c r="P10" i="35"/>
  <c r="P18" i="35"/>
  <c r="F58" i="31"/>
  <c r="H58" i="31"/>
  <c r="F87" i="31"/>
  <c r="F108" i="31"/>
  <c r="H108" i="31"/>
  <c r="F109" i="31"/>
  <c r="F37" i="31"/>
  <c r="H37" i="31"/>
  <c r="AE11" i="35"/>
  <c r="AF11" i="35"/>
  <c r="H262" i="30"/>
  <c r="H259" i="30"/>
  <c r="F252" i="30"/>
  <c r="F229" i="30"/>
  <c r="L33" i="31"/>
  <c r="L43" i="31"/>
  <c r="L83" i="31"/>
  <c r="L109" i="31"/>
  <c r="L56" i="31"/>
  <c r="L105" i="31"/>
  <c r="L235" i="30"/>
  <c r="J281" i="30"/>
  <c r="L281" i="30"/>
  <c r="J253" i="30"/>
  <c r="H217" i="30"/>
  <c r="J217" i="30"/>
  <c r="F194" i="30"/>
  <c r="J174" i="30"/>
  <c r="L174" i="30"/>
  <c r="L164" i="30"/>
  <c r="F126" i="30"/>
  <c r="H126" i="30"/>
  <c r="F232" i="30"/>
  <c r="J238" i="30"/>
  <c r="J235" i="30"/>
  <c r="L230" i="30"/>
  <c r="J240" i="30"/>
  <c r="H236" i="30"/>
  <c r="F82" i="31"/>
  <c r="F32" i="31"/>
  <c r="H284" i="30"/>
  <c r="H281" i="30"/>
  <c r="F274" i="30"/>
  <c r="F251" i="30"/>
  <c r="H213" i="30"/>
  <c r="L212" i="30"/>
  <c r="F211" i="30"/>
  <c r="L219" i="30"/>
  <c r="J218" i="30"/>
  <c r="F193" i="30"/>
  <c r="H193" i="30"/>
  <c r="J175" i="30"/>
  <c r="L175" i="30"/>
  <c r="L165" i="30"/>
  <c r="F149" i="30"/>
  <c r="H149" i="30"/>
  <c r="J131" i="30"/>
  <c r="L131" i="30"/>
  <c r="L121" i="30"/>
  <c r="F79" i="30"/>
  <c r="L75" i="30"/>
  <c r="F80" i="30"/>
  <c r="L59" i="30"/>
  <c r="L86" i="30"/>
  <c r="H63" i="30"/>
  <c r="J63" i="30"/>
  <c r="H54" i="30"/>
  <c r="J54" i="30"/>
  <c r="M70" i="28"/>
  <c r="L70" i="28"/>
  <c r="K70" i="28"/>
  <c r="J70" i="28"/>
  <c r="I70" i="28"/>
  <c r="M22" i="28"/>
  <c r="L22" i="28"/>
  <c r="J22" i="28"/>
  <c r="K22" i="28"/>
  <c r="I22" i="28"/>
  <c r="I36" i="28"/>
  <c r="M36" i="28"/>
  <c r="K36" i="28"/>
  <c r="L36" i="28"/>
  <c r="J36" i="28"/>
  <c r="I18" i="28"/>
  <c r="M18" i="28"/>
  <c r="K18" i="28"/>
  <c r="L18" i="28"/>
  <c r="J18" i="28"/>
  <c r="I40" i="28"/>
  <c r="M40" i="28"/>
  <c r="K40" i="28"/>
  <c r="L40" i="28"/>
  <c r="J40" i="28"/>
  <c r="H48" i="28"/>
  <c r="J24" i="28"/>
  <c r="I24" i="28"/>
  <c r="L24" i="28"/>
  <c r="M24" i="28"/>
  <c r="K24" i="28"/>
  <c r="K41" i="28"/>
  <c r="J41" i="28"/>
  <c r="M41" i="28"/>
  <c r="L41" i="28"/>
  <c r="I41" i="28"/>
  <c r="K109" i="28"/>
  <c r="M109" i="28"/>
  <c r="L109" i="28"/>
  <c r="J109" i="28"/>
  <c r="I109" i="28"/>
  <c r="L47" i="28"/>
  <c r="I47" i="28"/>
  <c r="M47" i="28"/>
  <c r="K47" i="28"/>
  <c r="J47" i="28"/>
  <c r="L131" i="28"/>
  <c r="M131" i="28"/>
  <c r="K131" i="28"/>
  <c r="J131" i="28"/>
  <c r="I131" i="28"/>
  <c r="K94" i="28"/>
  <c r="J94" i="28"/>
  <c r="I94" i="28"/>
  <c r="M94" i="28"/>
  <c r="L94" i="28"/>
  <c r="J71" i="28"/>
  <c r="I71" i="28"/>
  <c r="L71" i="28"/>
  <c r="M71" i="28"/>
  <c r="K71" i="28"/>
  <c r="I83" i="28"/>
  <c r="M83" i="28"/>
  <c r="K83" i="28"/>
  <c r="L83" i="28"/>
  <c r="J83" i="28"/>
  <c r="M137" i="28"/>
  <c r="K137" i="28"/>
  <c r="I137" i="28"/>
  <c r="L137" i="28"/>
  <c r="J137" i="28"/>
  <c r="M102" i="28"/>
  <c r="L102" i="28"/>
  <c r="J102" i="28"/>
  <c r="K102" i="28"/>
  <c r="I102" i="28"/>
  <c r="H118" i="28"/>
  <c r="M110" i="28"/>
  <c r="L110" i="28"/>
  <c r="K110" i="28"/>
  <c r="J110" i="28"/>
  <c r="I110" i="28"/>
  <c r="F90" i="28"/>
  <c r="F160" i="28"/>
  <c r="F132" i="28"/>
  <c r="F76" i="28"/>
  <c r="M37" i="28"/>
  <c r="L37" i="28"/>
  <c r="K37" i="28"/>
  <c r="J37" i="28"/>
  <c r="I37" i="28"/>
  <c r="D90" i="28"/>
  <c r="C104" i="28"/>
  <c r="L207" i="24"/>
  <c r="L31" i="25"/>
  <c r="J229" i="24"/>
  <c r="L61" i="25"/>
  <c r="J266" i="24"/>
  <c r="L266" i="24"/>
  <c r="L256" i="24"/>
  <c r="H234" i="24"/>
  <c r="J234" i="24"/>
  <c r="F216" i="24"/>
  <c r="L267" i="24"/>
  <c r="H237" i="24"/>
  <c r="L219" i="24"/>
  <c r="E90" i="28"/>
  <c r="J14" i="28"/>
  <c r="L14" i="28"/>
  <c r="H261" i="24"/>
  <c r="J241" i="24"/>
  <c r="L231" i="24"/>
  <c r="F207" i="24"/>
  <c r="F191" i="24"/>
  <c r="J173" i="24"/>
  <c r="F11" i="24"/>
  <c r="H11" i="24"/>
  <c r="F175" i="24"/>
  <c r="F82" i="24"/>
  <c r="H82" i="24"/>
  <c r="F55" i="24"/>
  <c r="F192" i="24"/>
  <c r="H192" i="24"/>
  <c r="F85" i="24"/>
  <c r="H85" i="24"/>
  <c r="F58" i="24"/>
  <c r="F187" i="24"/>
  <c r="H187" i="24"/>
  <c r="F99" i="24"/>
  <c r="H99" i="24"/>
  <c r="F37" i="25"/>
  <c r="F42" i="25"/>
  <c r="F58" i="25"/>
  <c r="F82" i="25"/>
  <c r="L187" i="24"/>
  <c r="J63" i="24"/>
  <c r="F31" i="24"/>
  <c r="H31" i="24"/>
  <c r="X100" i="19"/>
  <c r="P44" i="19"/>
  <c r="R44" i="19"/>
  <c r="H17" i="19"/>
  <c r="P157" i="19"/>
  <c r="H71" i="19"/>
  <c r="G77" i="19"/>
  <c r="X116" i="19"/>
  <c r="N63" i="19"/>
  <c r="I159" i="17"/>
  <c r="L159" i="17"/>
  <c r="M159" i="17"/>
  <c r="K159" i="17"/>
  <c r="J159" i="17"/>
  <c r="F119" i="17"/>
  <c r="K67" i="17"/>
  <c r="J67" i="17"/>
  <c r="I67" i="17"/>
  <c r="L67" i="17"/>
  <c r="M67" i="17"/>
  <c r="E147" i="17"/>
  <c r="W55" i="12"/>
  <c r="AA18" i="15"/>
  <c r="Z18" i="15"/>
  <c r="Y18" i="15"/>
  <c r="X18" i="15"/>
  <c r="W18" i="15"/>
  <c r="L21" i="12"/>
  <c r="K21" i="12"/>
  <c r="F11" i="10"/>
  <c r="H11" i="10"/>
  <c r="H129" i="8"/>
  <c r="J129" i="8"/>
  <c r="H56" i="10"/>
  <c r="J56" i="10"/>
  <c r="J188" i="8"/>
  <c r="L188" i="8"/>
  <c r="K13" i="13"/>
  <c r="J13" i="13"/>
  <c r="I13" i="13"/>
  <c r="M13" i="13"/>
  <c r="L13" i="13"/>
  <c r="M143" i="13"/>
  <c r="L143" i="13"/>
  <c r="K143" i="13"/>
  <c r="I143" i="13"/>
  <c r="J143" i="13"/>
  <c r="F81" i="10"/>
  <c r="J33" i="12"/>
  <c r="I33" i="12"/>
  <c r="H18" i="10"/>
  <c r="J213" i="3"/>
  <c r="K213" i="3"/>
  <c r="M45" i="5"/>
  <c r="L45" i="5"/>
  <c r="J45" i="5"/>
  <c r="K45" i="5"/>
  <c r="I45" i="5"/>
  <c r="K42" i="5"/>
  <c r="I42" i="5"/>
  <c r="L64" i="10"/>
  <c r="J43" i="10"/>
  <c r="L43" i="10"/>
  <c r="W28" i="6"/>
  <c r="T28" i="6"/>
  <c r="S28" i="6"/>
  <c r="V28" i="6"/>
  <c r="U28" i="6"/>
  <c r="L29" i="5"/>
  <c r="J29" i="5"/>
  <c r="V24" i="5"/>
  <c r="U24" i="5"/>
  <c r="T24" i="5"/>
  <c r="S24" i="5"/>
  <c r="W24" i="5"/>
  <c r="F40" i="8"/>
  <c r="H40" i="8"/>
  <c r="J9" i="10"/>
  <c r="E195" i="3"/>
  <c r="O144" i="42"/>
  <c r="N144" i="42"/>
  <c r="M137" i="41"/>
  <c r="O137" i="41"/>
  <c r="N137" i="41"/>
  <c r="L137" i="41"/>
  <c r="F10" i="41"/>
  <c r="I10" i="41"/>
  <c r="H10" i="41"/>
  <c r="T7" i="39"/>
  <c r="P7" i="39"/>
  <c r="R7" i="39"/>
  <c r="AA19" i="39"/>
  <c r="Q7" i="39"/>
  <c r="S7" i="39"/>
  <c r="AN15" i="35"/>
  <c r="AO15" i="35"/>
  <c r="AQ14" i="35"/>
  <c r="AP14" i="35"/>
  <c r="Y12" i="35"/>
  <c r="X12" i="35"/>
  <c r="F99" i="31"/>
  <c r="L57" i="31"/>
  <c r="H258" i="30"/>
  <c r="L81" i="31"/>
  <c r="L186" i="30"/>
  <c r="J279" i="30"/>
  <c r="L279" i="30"/>
  <c r="F209" i="30"/>
  <c r="H209" i="30"/>
  <c r="F151" i="30"/>
  <c r="H79" i="30"/>
  <c r="J121" i="28"/>
  <c r="M121" i="28"/>
  <c r="L121" i="28"/>
  <c r="K121" i="28"/>
  <c r="I121" i="28"/>
  <c r="L155" i="28"/>
  <c r="J155" i="28"/>
  <c r="M155" i="28"/>
  <c r="K155" i="28"/>
  <c r="I155" i="28"/>
  <c r="J261" i="24"/>
  <c r="J33" i="28"/>
  <c r="L33" i="28"/>
  <c r="J129" i="24"/>
  <c r="F31" i="25"/>
  <c r="G20" i="13"/>
  <c r="J218" i="8"/>
  <c r="L218" i="8"/>
  <c r="M11" i="5"/>
  <c r="L11" i="5"/>
  <c r="J11" i="5"/>
  <c r="I11" i="5"/>
  <c r="K11" i="5"/>
  <c r="W11" i="5"/>
  <c r="V11" i="5"/>
  <c r="U11" i="5"/>
  <c r="T11" i="5"/>
  <c r="S11" i="5"/>
  <c r="M20" i="6"/>
  <c r="L20" i="6"/>
  <c r="J20" i="6"/>
  <c r="K20" i="6"/>
  <c r="I20" i="6"/>
  <c r="G142" i="43"/>
  <c r="H142" i="43"/>
  <c r="K142" i="43" s="1"/>
  <c r="M143" i="41"/>
  <c r="L143" i="41"/>
  <c r="O143" i="41"/>
  <c r="N143" i="41"/>
  <c r="D146" i="43"/>
  <c r="O145" i="42"/>
  <c r="N145" i="42"/>
  <c r="H144" i="41"/>
  <c r="K144" i="41" s="1"/>
  <c r="G144" i="41"/>
  <c r="I144" i="41"/>
  <c r="M7" i="41"/>
  <c r="N7" i="41"/>
  <c r="L7" i="41"/>
  <c r="Q7" i="41"/>
  <c r="P7" i="41"/>
  <c r="K16" i="41"/>
  <c r="D16" i="41"/>
  <c r="F14" i="41"/>
  <c r="I140" i="41"/>
  <c r="H140" i="41"/>
  <c r="K140" i="41" s="1"/>
  <c r="G140" i="41"/>
  <c r="M140" i="41"/>
  <c r="L140" i="41"/>
  <c r="J7" i="40"/>
  <c r="H7" i="40"/>
  <c r="I7" i="40"/>
  <c r="M7" i="40"/>
  <c r="L7" i="40"/>
  <c r="F8" i="40"/>
  <c r="I8" i="40"/>
  <c r="H8" i="40"/>
  <c r="R6" i="39"/>
  <c r="P6" i="39"/>
  <c r="T6" i="39"/>
  <c r="S6" i="39"/>
  <c r="Q6" i="39"/>
  <c r="T12" i="39"/>
  <c r="T9" i="39"/>
  <c r="T11" i="39"/>
  <c r="T10" i="39"/>
  <c r="AA20" i="39" s="1"/>
  <c r="I6" i="38"/>
  <c r="H6" i="38"/>
  <c r="J6" i="38"/>
  <c r="J12" i="38"/>
  <c r="L6" i="38"/>
  <c r="M6" i="38"/>
  <c r="J8" i="38"/>
  <c r="J11" i="38"/>
  <c r="F6" i="38"/>
  <c r="F12" i="38"/>
  <c r="F10" i="38"/>
  <c r="F9" i="38"/>
  <c r="F11" i="38"/>
  <c r="H39" i="35"/>
  <c r="O145" i="43"/>
  <c r="N145" i="43"/>
  <c r="J9" i="38"/>
  <c r="I9" i="38"/>
  <c r="H9" i="38"/>
  <c r="M9" i="38"/>
  <c r="L9" i="38"/>
  <c r="M124" i="37"/>
  <c r="O124" i="37"/>
  <c r="N124" i="37"/>
  <c r="L124" i="37"/>
  <c r="Y37" i="35"/>
  <c r="X37" i="35"/>
  <c r="I17" i="35"/>
  <c r="H17" i="35"/>
  <c r="I13" i="35"/>
  <c r="H13" i="35"/>
  <c r="I9" i="35"/>
  <c r="H9" i="35"/>
  <c r="BB17" i="35"/>
  <c r="BA17" i="35"/>
  <c r="AZ17" i="35"/>
  <c r="AY17" i="35"/>
  <c r="AX17" i="35"/>
  <c r="BB15" i="35"/>
  <c r="BA15" i="35"/>
  <c r="AZ15" i="35"/>
  <c r="AY15" i="35"/>
  <c r="AX15" i="35"/>
  <c r="BB13" i="35"/>
  <c r="BA13" i="35"/>
  <c r="AZ13" i="35"/>
  <c r="AY13" i="35"/>
  <c r="AX13" i="35"/>
  <c r="BB11" i="35"/>
  <c r="BA11" i="35"/>
  <c r="AZ11" i="35"/>
  <c r="AY11" i="35"/>
  <c r="AX11" i="35"/>
  <c r="AW22" i="35"/>
  <c r="BB9" i="35"/>
  <c r="BA9" i="35"/>
  <c r="AZ9" i="35"/>
  <c r="AY9" i="35"/>
  <c r="AX9" i="35"/>
  <c r="AR17" i="35"/>
  <c r="AQ17" i="35"/>
  <c r="AO17" i="35"/>
  <c r="AN17" i="35"/>
  <c r="AP17" i="35"/>
  <c r="AR9" i="35"/>
  <c r="AQ9" i="35"/>
  <c r="AO9" i="35"/>
  <c r="AN9" i="35"/>
  <c r="AP9" i="35"/>
  <c r="AR12" i="35"/>
  <c r="AQ12" i="35"/>
  <c r="AO12" i="35"/>
  <c r="AP12" i="35"/>
  <c r="AN12" i="35"/>
  <c r="AO35" i="35"/>
  <c r="J82" i="31"/>
  <c r="J31" i="31"/>
  <c r="H87" i="31"/>
  <c r="J87" i="31"/>
  <c r="H107" i="31"/>
  <c r="J109" i="31"/>
  <c r="J108" i="31"/>
  <c r="F98" i="31"/>
  <c r="F35" i="31"/>
  <c r="H35" i="31"/>
  <c r="F84" i="31"/>
  <c r="H84" i="31"/>
  <c r="F78" i="31"/>
  <c r="H78" i="31"/>
  <c r="F105" i="31"/>
  <c r="AE12" i="35"/>
  <c r="AF12" i="35"/>
  <c r="L61" i="31"/>
  <c r="L256" i="30"/>
  <c r="H254" i="30"/>
  <c r="H251" i="30"/>
  <c r="J251" i="30"/>
  <c r="F261" i="30"/>
  <c r="H261" i="30"/>
  <c r="H256" i="30"/>
  <c r="L58" i="31"/>
  <c r="L54" i="31"/>
  <c r="L87" i="31"/>
  <c r="L64" i="31"/>
  <c r="L215" i="30"/>
  <c r="L172" i="30"/>
  <c r="F164" i="30"/>
  <c r="J144" i="30"/>
  <c r="L144" i="30"/>
  <c r="H124" i="30"/>
  <c r="J124" i="30"/>
  <c r="J230" i="30"/>
  <c r="J232" i="30"/>
  <c r="F238" i="30"/>
  <c r="F31" i="31"/>
  <c r="F42" i="31"/>
  <c r="F102" i="31"/>
  <c r="F40" i="31"/>
  <c r="F100" i="31"/>
  <c r="L278" i="30"/>
  <c r="H276" i="30"/>
  <c r="H273" i="30"/>
  <c r="J273" i="30"/>
  <c r="F283" i="30"/>
  <c r="H283" i="30"/>
  <c r="H278" i="30"/>
  <c r="L239" i="30"/>
  <c r="J214" i="30"/>
  <c r="L211" i="30"/>
  <c r="J210" i="30"/>
  <c r="H191" i="30"/>
  <c r="J191" i="30"/>
  <c r="L173" i="30"/>
  <c r="F165" i="30"/>
  <c r="H147" i="30"/>
  <c r="J147" i="30"/>
  <c r="L129" i="30"/>
  <c r="F121" i="30"/>
  <c r="L63" i="30"/>
  <c r="F75" i="30"/>
  <c r="H75" i="30"/>
  <c r="F59" i="30"/>
  <c r="L64" i="30"/>
  <c r="J79" i="30"/>
  <c r="F82" i="30"/>
  <c r="F55" i="30"/>
  <c r="H56" i="30"/>
  <c r="J56" i="30"/>
  <c r="H82" i="30"/>
  <c r="J82" i="30"/>
  <c r="H62" i="30"/>
  <c r="J62" i="30"/>
  <c r="K158" i="28"/>
  <c r="I158" i="28"/>
  <c r="M158" i="28"/>
  <c r="J158" i="28"/>
  <c r="L158" i="28"/>
  <c r="M64" i="28"/>
  <c r="L64" i="28"/>
  <c r="K64" i="28"/>
  <c r="I64" i="28"/>
  <c r="J64" i="28"/>
  <c r="G90" i="28"/>
  <c r="M50" i="28"/>
  <c r="K50" i="28"/>
  <c r="J50" i="28"/>
  <c r="L50" i="28"/>
  <c r="I50" i="28"/>
  <c r="L114" i="28"/>
  <c r="M114" i="28"/>
  <c r="K114" i="28"/>
  <c r="J114" i="28"/>
  <c r="I114" i="28"/>
  <c r="L56" i="28"/>
  <c r="K56" i="28"/>
  <c r="I56" i="28"/>
  <c r="J56" i="28"/>
  <c r="M56" i="28"/>
  <c r="L140" i="28"/>
  <c r="J140" i="28"/>
  <c r="M140" i="28"/>
  <c r="K140" i="28"/>
  <c r="I140" i="28"/>
  <c r="K100" i="28"/>
  <c r="L100" i="28"/>
  <c r="J100" i="28"/>
  <c r="I100" i="28"/>
  <c r="M100" i="28"/>
  <c r="J80" i="28"/>
  <c r="I80" i="28"/>
  <c r="L80" i="28"/>
  <c r="M80" i="28"/>
  <c r="K80" i="28"/>
  <c r="I92" i="28"/>
  <c r="M92" i="28"/>
  <c r="K92" i="28"/>
  <c r="L92" i="28"/>
  <c r="J92" i="28"/>
  <c r="M43" i="28"/>
  <c r="L43" i="28"/>
  <c r="J43" i="28"/>
  <c r="K43" i="28"/>
  <c r="I43" i="28"/>
  <c r="M108" i="28"/>
  <c r="L108" i="28"/>
  <c r="J108" i="28"/>
  <c r="K108" i="28"/>
  <c r="I108" i="28"/>
  <c r="K127" i="28"/>
  <c r="J127" i="28"/>
  <c r="I127" i="28"/>
  <c r="M127" i="28"/>
  <c r="L127" i="28"/>
  <c r="G48" i="28"/>
  <c r="I53" i="28"/>
  <c r="K53" i="28"/>
  <c r="K81" i="28"/>
  <c r="I81" i="28"/>
  <c r="D20" i="28"/>
  <c r="F118" i="28"/>
  <c r="F62" i="28"/>
  <c r="D76" i="28"/>
  <c r="D160" i="28"/>
  <c r="D146" i="28"/>
  <c r="C34" i="28"/>
  <c r="C90" i="28"/>
  <c r="L79" i="25"/>
  <c r="H267" i="24"/>
  <c r="J257" i="24"/>
  <c r="J217" i="24"/>
  <c r="L77" i="25"/>
  <c r="F259" i="24"/>
  <c r="J237" i="24"/>
  <c r="F211" i="24"/>
  <c r="L264" i="24"/>
  <c r="F256" i="24"/>
  <c r="L75" i="25"/>
  <c r="L23" i="28"/>
  <c r="J23" i="28"/>
  <c r="E48" i="28"/>
  <c r="J81" i="28"/>
  <c r="L81" i="28"/>
  <c r="L35" i="25"/>
  <c r="L239" i="24"/>
  <c r="F215" i="24"/>
  <c r="H189" i="24"/>
  <c r="L171" i="24"/>
  <c r="H153" i="24"/>
  <c r="J143" i="24"/>
  <c r="F76" i="24"/>
  <c r="F167" i="24"/>
  <c r="H80" i="24"/>
  <c r="H190" i="24"/>
  <c r="J190" i="24"/>
  <c r="H83" i="24"/>
  <c r="J83" i="24"/>
  <c r="F173" i="24"/>
  <c r="H173" i="24"/>
  <c r="H86" i="24"/>
  <c r="F61" i="24"/>
  <c r="F35" i="25"/>
  <c r="F56" i="25"/>
  <c r="F53" i="25"/>
  <c r="F77" i="25"/>
  <c r="F197" i="24"/>
  <c r="F171" i="24"/>
  <c r="H171" i="24"/>
  <c r="L121" i="24"/>
  <c r="H72" i="19"/>
  <c r="X41" i="19"/>
  <c r="W49" i="19"/>
  <c r="P14" i="19"/>
  <c r="R14" i="19"/>
  <c r="R99" i="19"/>
  <c r="P99" i="19"/>
  <c r="H158" i="19"/>
  <c r="H73" i="19"/>
  <c r="X84" i="19"/>
  <c r="F121" i="19"/>
  <c r="F161" i="17"/>
  <c r="F149" i="17"/>
  <c r="E119" i="17"/>
  <c r="E107" i="17"/>
  <c r="L54" i="17"/>
  <c r="J54" i="17"/>
  <c r="E118" i="13"/>
  <c r="C55" i="12"/>
  <c r="Z17" i="15"/>
  <c r="Y17" i="15"/>
  <c r="X17" i="15"/>
  <c r="W17" i="15"/>
  <c r="AA17" i="15"/>
  <c r="L11" i="12"/>
  <c r="K11" i="12"/>
  <c r="J119" i="8"/>
  <c r="L119" i="8"/>
  <c r="F37" i="10"/>
  <c r="H168" i="8"/>
  <c r="J168" i="8"/>
  <c r="V15" i="14"/>
  <c r="U15" i="14"/>
  <c r="T15" i="14"/>
  <c r="S23" i="14"/>
  <c r="K73" i="13"/>
  <c r="J73" i="13"/>
  <c r="I73" i="13"/>
  <c r="M73" i="13"/>
  <c r="L73" i="13"/>
  <c r="L189" i="8"/>
  <c r="L280" i="8"/>
  <c r="K158" i="3"/>
  <c r="J158" i="3"/>
  <c r="H86" i="10"/>
  <c r="K173" i="3"/>
  <c r="J173" i="3"/>
  <c r="H187" i="3"/>
  <c r="L84" i="8"/>
  <c r="V22" i="6"/>
  <c r="U22" i="6"/>
  <c r="T22" i="6"/>
  <c r="S22" i="6"/>
  <c r="W22" i="6"/>
  <c r="J58" i="2"/>
  <c r="K58" i="2"/>
  <c r="E187" i="3"/>
  <c r="M154" i="3"/>
  <c r="L154" i="3"/>
  <c r="L34" i="5"/>
  <c r="J34" i="5"/>
  <c r="F171" i="8"/>
  <c r="F9" i="8"/>
  <c r="H9" i="8"/>
  <c r="F17" i="2"/>
  <c r="J10" i="10"/>
  <c r="L10" i="10"/>
  <c r="M141" i="3"/>
  <c r="L141" i="3"/>
  <c r="P11" i="41"/>
  <c r="T11" i="41"/>
  <c r="S11" i="41"/>
  <c r="R11" i="41"/>
  <c r="Q11" i="41"/>
  <c r="AN11" i="35"/>
  <c r="AO11" i="35"/>
  <c r="Y8" i="35"/>
  <c r="X8" i="35"/>
  <c r="J53" i="31"/>
  <c r="AE14" i="35"/>
  <c r="AF14" i="35"/>
  <c r="L252" i="30"/>
  <c r="L60" i="31"/>
  <c r="F148" i="30"/>
  <c r="H148" i="30"/>
  <c r="L274" i="30"/>
  <c r="F63" i="30"/>
  <c r="H65" i="30"/>
  <c r="J65" i="30"/>
  <c r="F84" i="30"/>
  <c r="M98" i="28"/>
  <c r="L98" i="28"/>
  <c r="K98" i="28"/>
  <c r="I98" i="28"/>
  <c r="J98" i="28"/>
  <c r="M128" i="28"/>
  <c r="I128" i="28"/>
  <c r="K128" i="28"/>
  <c r="L128" i="28"/>
  <c r="J128" i="28"/>
  <c r="G104" i="28"/>
  <c r="L213" i="24"/>
  <c r="L208" i="24"/>
  <c r="L54" i="25"/>
  <c r="F193" i="24"/>
  <c r="F194" i="24"/>
  <c r="G133" i="19"/>
  <c r="H125" i="19"/>
  <c r="K118" i="17"/>
  <c r="J118" i="17"/>
  <c r="I118" i="17"/>
  <c r="M118" i="17"/>
  <c r="L118" i="17"/>
  <c r="J54" i="8"/>
  <c r="G192" i="3"/>
  <c r="I143" i="43"/>
  <c r="H143" i="43"/>
  <c r="K143" i="43" s="1"/>
  <c r="G143" i="43"/>
  <c r="N139" i="43"/>
  <c r="M139" i="43"/>
  <c r="L139" i="43"/>
  <c r="O139" i="43"/>
  <c r="H139" i="43"/>
  <c r="K139" i="43" s="1"/>
  <c r="G139" i="43"/>
  <c r="D146" i="41"/>
  <c r="F15" i="41"/>
  <c r="I15" i="41"/>
  <c r="H15" i="41"/>
  <c r="C16" i="41"/>
  <c r="S7" i="41"/>
  <c r="R7" i="41"/>
  <c r="F13" i="41"/>
  <c r="I13" i="41"/>
  <c r="H13" i="41"/>
  <c r="I139" i="41"/>
  <c r="H139" i="41"/>
  <c r="K139" i="41" s="1"/>
  <c r="G139" i="41"/>
  <c r="L139" i="41"/>
  <c r="M139" i="41"/>
  <c r="N15" i="41"/>
  <c r="M15" i="41"/>
  <c r="L15" i="41"/>
  <c r="Q15" i="41"/>
  <c r="P15" i="41"/>
  <c r="H6" i="39"/>
  <c r="I6" i="39"/>
  <c r="J6" i="39"/>
  <c r="J11" i="39"/>
  <c r="J7" i="39"/>
  <c r="J12" i="39"/>
  <c r="N139" i="41"/>
  <c r="O139" i="41"/>
  <c r="H9" i="39"/>
  <c r="M9" i="39"/>
  <c r="J9" i="39"/>
  <c r="I9" i="39"/>
  <c r="I10" i="38"/>
  <c r="H10" i="38"/>
  <c r="J10" i="38"/>
  <c r="L10" i="38"/>
  <c r="M10" i="38"/>
  <c r="AO16" i="35"/>
  <c r="AN16" i="35"/>
  <c r="AO14" i="35"/>
  <c r="AN14" i="35"/>
  <c r="AN10" i="35"/>
  <c r="AO10" i="35"/>
  <c r="AO8" i="35"/>
  <c r="AN8" i="35"/>
  <c r="H34" i="35"/>
  <c r="I34" i="35"/>
  <c r="I37" i="35"/>
  <c r="H37" i="35"/>
  <c r="AQ16" i="35"/>
  <c r="AP16" i="35"/>
  <c r="AQ8" i="35"/>
  <c r="AP8" i="35"/>
  <c r="Y17" i="35"/>
  <c r="X17" i="35"/>
  <c r="Y15" i="35"/>
  <c r="X15" i="35"/>
  <c r="Y13" i="35"/>
  <c r="X13" i="35"/>
  <c r="Y11" i="35"/>
  <c r="X11" i="35"/>
  <c r="Y9" i="35"/>
  <c r="X9" i="35"/>
  <c r="AO37" i="35"/>
  <c r="AN37" i="35"/>
  <c r="E129" i="37"/>
  <c r="AO34" i="35"/>
  <c r="AN34" i="35"/>
  <c r="Y36" i="35"/>
  <c r="N6" i="39"/>
  <c r="M6" i="39"/>
  <c r="L6" i="39"/>
  <c r="N12" i="39"/>
  <c r="N11" i="39"/>
  <c r="P16" i="35"/>
  <c r="O16" i="35"/>
  <c r="P11" i="35"/>
  <c r="O11" i="35"/>
  <c r="H79" i="31"/>
  <c r="J79" i="31"/>
  <c r="J86" i="31"/>
  <c r="J80" i="31"/>
  <c r="H82" i="31"/>
  <c r="H105" i="31"/>
  <c r="H100" i="31"/>
  <c r="J100" i="31"/>
  <c r="F33" i="31"/>
  <c r="F107" i="31"/>
  <c r="F43" i="31"/>
  <c r="H43" i="31"/>
  <c r="F103" i="31"/>
  <c r="F39" i="31"/>
  <c r="H39" i="31"/>
  <c r="AE9" i="35"/>
  <c r="AF9" i="35"/>
  <c r="F55" i="31"/>
  <c r="F257" i="30"/>
  <c r="H257" i="30"/>
  <c r="J258" i="30"/>
  <c r="F256" i="30"/>
  <c r="F253" i="30"/>
  <c r="H253" i="30"/>
  <c r="F258" i="30"/>
  <c r="L262" i="30"/>
  <c r="L62" i="31"/>
  <c r="L80" i="31"/>
  <c r="L98" i="31"/>
  <c r="L32" i="31"/>
  <c r="L75" i="31"/>
  <c r="F219" i="30"/>
  <c r="H219" i="30"/>
  <c r="J209" i="30"/>
  <c r="L209" i="30"/>
  <c r="F192" i="30"/>
  <c r="H192" i="30"/>
  <c r="F172" i="30"/>
  <c r="J152" i="30"/>
  <c r="L152" i="30"/>
  <c r="L142" i="30"/>
  <c r="H240" i="30"/>
  <c r="H237" i="30"/>
  <c r="F230" i="30"/>
  <c r="F53" i="31"/>
  <c r="F63" i="31"/>
  <c r="F59" i="31"/>
  <c r="F279" i="30"/>
  <c r="H279" i="30"/>
  <c r="J280" i="30"/>
  <c r="F278" i="30"/>
  <c r="F275" i="30"/>
  <c r="H275" i="30"/>
  <c r="F280" i="30"/>
  <c r="L284" i="30"/>
  <c r="F210" i="30"/>
  <c r="L214" i="30"/>
  <c r="J213" i="30"/>
  <c r="L213" i="30"/>
  <c r="L218" i="30"/>
  <c r="F173" i="30"/>
  <c r="F129" i="30"/>
  <c r="L55" i="30"/>
  <c r="L53" i="30"/>
  <c r="L56" i="30"/>
  <c r="F57" i="30"/>
  <c r="L78" i="30"/>
  <c r="F86" i="30"/>
  <c r="H58" i="30"/>
  <c r="J58" i="30"/>
  <c r="H60" i="30"/>
  <c r="J60" i="30"/>
  <c r="H78" i="30"/>
  <c r="J78" i="30"/>
  <c r="F53" i="30"/>
  <c r="F58" i="30"/>
  <c r="M143" i="28"/>
  <c r="K143" i="28"/>
  <c r="I143" i="28"/>
  <c r="J143" i="28"/>
  <c r="L143" i="28"/>
  <c r="M79" i="28"/>
  <c r="L79" i="28"/>
  <c r="K79" i="28"/>
  <c r="J79" i="28"/>
  <c r="I79" i="28"/>
  <c r="M58" i="28"/>
  <c r="K58" i="28"/>
  <c r="J58" i="28"/>
  <c r="I58" i="28"/>
  <c r="L58" i="28"/>
  <c r="M120" i="28"/>
  <c r="L120" i="28"/>
  <c r="K120" i="28"/>
  <c r="J120" i="28"/>
  <c r="I120" i="28"/>
  <c r="L65" i="28"/>
  <c r="K65" i="28"/>
  <c r="J65" i="28"/>
  <c r="I65" i="28"/>
  <c r="M65" i="28"/>
  <c r="I148" i="28"/>
  <c r="M148" i="28"/>
  <c r="L148" i="28"/>
  <c r="K148" i="28"/>
  <c r="J148" i="28"/>
  <c r="L106" i="28"/>
  <c r="K106" i="28"/>
  <c r="J106" i="28"/>
  <c r="I106" i="28"/>
  <c r="M106" i="28"/>
  <c r="J88" i="28"/>
  <c r="I88" i="28"/>
  <c r="L88" i="28"/>
  <c r="M88" i="28"/>
  <c r="K88" i="28"/>
  <c r="I107" i="28"/>
  <c r="J107" i="28"/>
  <c r="L107" i="28"/>
  <c r="M107" i="28"/>
  <c r="K107" i="28"/>
  <c r="M52" i="28"/>
  <c r="L52" i="28"/>
  <c r="J52" i="28"/>
  <c r="K52" i="28"/>
  <c r="I52" i="28"/>
  <c r="M113" i="28"/>
  <c r="L113" i="28"/>
  <c r="J113" i="28"/>
  <c r="K113" i="28"/>
  <c r="I113" i="28"/>
  <c r="I136" i="28"/>
  <c r="M136" i="28"/>
  <c r="K136" i="28"/>
  <c r="L136" i="28"/>
  <c r="J136" i="28"/>
  <c r="K38" i="28"/>
  <c r="J38" i="28"/>
  <c r="I38" i="28"/>
  <c r="M38" i="28"/>
  <c r="L38" i="28"/>
  <c r="K89" i="28"/>
  <c r="I89" i="28"/>
  <c r="G20" i="28"/>
  <c r="F48" i="28"/>
  <c r="M61" i="28"/>
  <c r="L61" i="28"/>
  <c r="K61" i="28"/>
  <c r="J61" i="28"/>
  <c r="I61" i="28"/>
  <c r="K31" i="28"/>
  <c r="I31" i="28"/>
  <c r="K14" i="28"/>
  <c r="I14" i="28"/>
  <c r="D118" i="28"/>
  <c r="C160" i="28"/>
  <c r="L255" i="24"/>
  <c r="H233" i="24"/>
  <c r="L215" i="24"/>
  <c r="L82" i="25"/>
  <c r="F267" i="24"/>
  <c r="H257" i="24"/>
  <c r="L235" i="24"/>
  <c r="F219" i="24"/>
  <c r="H209" i="24"/>
  <c r="L53" i="25"/>
  <c r="F264" i="24"/>
  <c r="J232" i="24"/>
  <c r="L232" i="24"/>
  <c r="F214" i="24"/>
  <c r="H214" i="24"/>
  <c r="L64" i="25"/>
  <c r="F257" i="24"/>
  <c r="J235" i="24"/>
  <c r="F209" i="24"/>
  <c r="J11" i="28"/>
  <c r="L11" i="28"/>
  <c r="L31" i="28"/>
  <c r="J31" i="28"/>
  <c r="E76" i="28"/>
  <c r="L89" i="28"/>
  <c r="J89" i="28"/>
  <c r="L81" i="25"/>
  <c r="J259" i="24"/>
  <c r="H213" i="24"/>
  <c r="L141" i="24"/>
  <c r="H123" i="24"/>
  <c r="F153" i="24"/>
  <c r="F84" i="25"/>
  <c r="F86" i="25"/>
  <c r="F165" i="24"/>
  <c r="H165" i="24"/>
  <c r="F43" i="25"/>
  <c r="F64" i="25"/>
  <c r="F61" i="25"/>
  <c r="F85" i="25"/>
  <c r="L197" i="24"/>
  <c r="F13" i="24"/>
  <c r="H13" i="24"/>
  <c r="H58" i="24"/>
  <c r="J58" i="24"/>
  <c r="H87" i="24"/>
  <c r="J87" i="24"/>
  <c r="H39" i="19"/>
  <c r="X11" i="19"/>
  <c r="R122" i="19"/>
  <c r="O121" i="19"/>
  <c r="P122" i="19"/>
  <c r="H99" i="19"/>
  <c r="P98" i="19"/>
  <c r="I108" i="17"/>
  <c r="L108" i="17"/>
  <c r="H107" i="17"/>
  <c r="M108" i="17"/>
  <c r="K108" i="17"/>
  <c r="J108" i="17"/>
  <c r="E79" i="17"/>
  <c r="L131" i="17"/>
  <c r="J131" i="17"/>
  <c r="W8" i="12"/>
  <c r="I42" i="12"/>
  <c r="N42" i="12"/>
  <c r="M42" i="12"/>
  <c r="L42" i="12"/>
  <c r="K42" i="12"/>
  <c r="J42" i="12"/>
  <c r="K39" i="12"/>
  <c r="J39" i="12"/>
  <c r="I39" i="12"/>
  <c r="N39" i="12"/>
  <c r="M39" i="12"/>
  <c r="L39" i="12"/>
  <c r="N40" i="12"/>
  <c r="N41" i="12"/>
  <c r="H253" i="8"/>
  <c r="J253" i="8"/>
  <c r="F55" i="8"/>
  <c r="H55" i="8"/>
  <c r="M32" i="13"/>
  <c r="L32" i="13"/>
  <c r="K32" i="13"/>
  <c r="J32" i="13"/>
  <c r="I32" i="13"/>
  <c r="K151" i="13"/>
  <c r="J151" i="13"/>
  <c r="I151" i="13"/>
  <c r="M151" i="13"/>
  <c r="L151" i="13"/>
  <c r="F64" i="10"/>
  <c r="J260" i="8"/>
  <c r="I50" i="6"/>
  <c r="K50" i="6"/>
  <c r="L173" i="8"/>
  <c r="F55" i="12"/>
  <c r="L63" i="8"/>
  <c r="L55" i="10"/>
  <c r="L168" i="3"/>
  <c r="K168" i="3"/>
  <c r="J168" i="3"/>
  <c r="N168" i="3"/>
  <c r="M168" i="3"/>
  <c r="J82" i="8"/>
  <c r="M209" i="3"/>
  <c r="L209" i="3"/>
  <c r="W14" i="5"/>
  <c r="V14" i="5"/>
  <c r="U14" i="5"/>
  <c r="S14" i="5"/>
  <c r="T14" i="5"/>
  <c r="F259" i="8"/>
  <c r="F153" i="8"/>
  <c r="H153" i="8"/>
  <c r="M38" i="6"/>
  <c r="K38" i="6"/>
  <c r="L38" i="6"/>
  <c r="J38" i="6"/>
  <c r="I38" i="6"/>
  <c r="M124" i="3"/>
  <c r="L124" i="3"/>
  <c r="K124" i="3"/>
  <c r="J124" i="3"/>
  <c r="I128" i="37"/>
  <c r="H128" i="37"/>
  <c r="G128" i="37"/>
  <c r="F76" i="31"/>
  <c r="H76" i="31"/>
  <c r="F36" i="31"/>
  <c r="AE15" i="35"/>
  <c r="AF15" i="35"/>
  <c r="J260" i="30"/>
  <c r="L107" i="31"/>
  <c r="F128" i="30"/>
  <c r="L241" i="30"/>
  <c r="J284" i="30"/>
  <c r="L157" i="28"/>
  <c r="J157" i="28"/>
  <c r="M157" i="28"/>
  <c r="K157" i="28"/>
  <c r="I157" i="28"/>
  <c r="M86" i="28"/>
  <c r="L86" i="28"/>
  <c r="J86" i="28"/>
  <c r="K86" i="28"/>
  <c r="I86" i="28"/>
  <c r="I156" i="28"/>
  <c r="M156" i="28"/>
  <c r="L156" i="28"/>
  <c r="K156" i="28"/>
  <c r="J156" i="28"/>
  <c r="F146" i="28"/>
  <c r="M96" i="28"/>
  <c r="L96" i="28"/>
  <c r="K96" i="28"/>
  <c r="J96" i="28"/>
  <c r="I96" i="28"/>
  <c r="H104" i="28"/>
  <c r="L261" i="24"/>
  <c r="E132" i="28"/>
  <c r="L124" i="28"/>
  <c r="J124" i="28"/>
  <c r="L217" i="24"/>
  <c r="F121" i="24"/>
  <c r="H121" i="24"/>
  <c r="F42" i="24"/>
  <c r="H42" i="24"/>
  <c r="D132" i="13"/>
  <c r="H53" i="10"/>
  <c r="J53" i="10"/>
  <c r="L38" i="10"/>
  <c r="O145" i="41"/>
  <c r="M145" i="41"/>
  <c r="N145" i="41"/>
  <c r="L145" i="41"/>
  <c r="G144" i="43"/>
  <c r="H144" i="43"/>
  <c r="K144" i="43" s="1"/>
  <c r="H145" i="41"/>
  <c r="K145" i="41" s="1"/>
  <c r="G145" i="41"/>
  <c r="J14" i="41"/>
  <c r="H14" i="41"/>
  <c r="I14" i="41"/>
  <c r="F6" i="41"/>
  <c r="E16" i="41"/>
  <c r="F16" i="41" s="1"/>
  <c r="I6" i="41"/>
  <c r="H6" i="41"/>
  <c r="F8" i="41"/>
  <c r="G141" i="41"/>
  <c r="I141" i="41"/>
  <c r="H141" i="41"/>
  <c r="K141" i="41" s="1"/>
  <c r="L141" i="41"/>
  <c r="M141" i="41"/>
  <c r="M14" i="41"/>
  <c r="L14" i="41"/>
  <c r="N14" i="41"/>
  <c r="P14" i="41"/>
  <c r="Q14" i="41"/>
  <c r="F12" i="41"/>
  <c r="I12" i="41"/>
  <c r="H12" i="41"/>
  <c r="F6" i="40"/>
  <c r="H6" i="40"/>
  <c r="F9" i="40"/>
  <c r="F11" i="40"/>
  <c r="F7" i="40"/>
  <c r="F12" i="40"/>
  <c r="I6" i="40"/>
  <c r="L8" i="38"/>
  <c r="N8" i="38"/>
  <c r="Q8" i="38"/>
  <c r="M8" i="38"/>
  <c r="P8" i="38"/>
  <c r="N138" i="41"/>
  <c r="O138" i="41"/>
  <c r="R8" i="39"/>
  <c r="T8" i="39"/>
  <c r="S8" i="39"/>
  <c r="Q8" i="39"/>
  <c r="P8" i="39"/>
  <c r="F7" i="38"/>
  <c r="O142" i="43"/>
  <c r="N142" i="43"/>
  <c r="I32" i="35"/>
  <c r="H32" i="35"/>
  <c r="I16" i="35"/>
  <c r="H16" i="35"/>
  <c r="I12" i="35"/>
  <c r="H12" i="35"/>
  <c r="I8" i="35"/>
  <c r="H8" i="35"/>
  <c r="I127" i="37"/>
  <c r="F129" i="37"/>
  <c r="H127" i="37"/>
  <c r="G127" i="37"/>
  <c r="O15" i="35"/>
  <c r="H125" i="37"/>
  <c r="G125" i="37"/>
  <c r="Y33" i="35"/>
  <c r="L7" i="39"/>
  <c r="N7" i="39"/>
  <c r="M7" i="39"/>
  <c r="I18" i="35"/>
  <c r="J77" i="31"/>
  <c r="J97" i="31"/>
  <c r="H63" i="31"/>
  <c r="J63" i="31"/>
  <c r="H101" i="31"/>
  <c r="J101" i="31"/>
  <c r="F85" i="31"/>
  <c r="F38" i="31"/>
  <c r="H38" i="31"/>
  <c r="F54" i="31"/>
  <c r="H54" i="31"/>
  <c r="F61" i="31"/>
  <c r="H61" i="31"/>
  <c r="F80" i="31"/>
  <c r="H80" i="31"/>
  <c r="AE13" i="35"/>
  <c r="AF13" i="35"/>
  <c r="J255" i="30"/>
  <c r="F263" i="30"/>
  <c r="L254" i="30"/>
  <c r="L34" i="31"/>
  <c r="L55" i="31"/>
  <c r="L79" i="31"/>
  <c r="L40" i="31"/>
  <c r="L101" i="31"/>
  <c r="L53" i="31"/>
  <c r="F273" i="30"/>
  <c r="L208" i="30"/>
  <c r="H190" i="30"/>
  <c r="J190" i="30"/>
  <c r="L150" i="30"/>
  <c r="F142" i="30"/>
  <c r="J122" i="30"/>
  <c r="L122" i="30"/>
  <c r="L234" i="30"/>
  <c r="H232" i="30"/>
  <c r="H229" i="30"/>
  <c r="F239" i="30"/>
  <c r="H234" i="30"/>
  <c r="J277" i="30"/>
  <c r="F285" i="30"/>
  <c r="L276" i="30"/>
  <c r="F233" i="30"/>
  <c r="H233" i="30"/>
  <c r="H216" i="30"/>
  <c r="J216" i="30"/>
  <c r="H212" i="30"/>
  <c r="L210" i="30"/>
  <c r="J189" i="30"/>
  <c r="L189" i="30"/>
  <c r="F163" i="30"/>
  <c r="H163" i="30"/>
  <c r="J145" i="30"/>
  <c r="L145" i="30"/>
  <c r="F119" i="30"/>
  <c r="H119" i="30"/>
  <c r="F64" i="30"/>
  <c r="H64" i="30"/>
  <c r="L84" i="30"/>
  <c r="L79" i="30"/>
  <c r="F76" i="30"/>
  <c r="J53" i="30"/>
  <c r="L76" i="30"/>
  <c r="F85" i="30"/>
  <c r="H80" i="30"/>
  <c r="J80" i="30"/>
  <c r="H86" i="30"/>
  <c r="J86" i="30"/>
  <c r="F56" i="30"/>
  <c r="L149" i="28"/>
  <c r="J149" i="28"/>
  <c r="M149" i="28"/>
  <c r="K149" i="28"/>
  <c r="I149" i="28"/>
  <c r="I33" i="28"/>
  <c r="K33" i="28"/>
  <c r="K16" i="28"/>
  <c r="I16" i="28"/>
  <c r="M67" i="28"/>
  <c r="L67" i="28"/>
  <c r="K67" i="28"/>
  <c r="J67" i="28"/>
  <c r="I67" i="28"/>
  <c r="M125" i="28"/>
  <c r="L125" i="28"/>
  <c r="K125" i="28"/>
  <c r="J125" i="28"/>
  <c r="I125" i="28"/>
  <c r="H132" i="28"/>
  <c r="L73" i="28"/>
  <c r="K73" i="28"/>
  <c r="J73" i="28"/>
  <c r="I73" i="28"/>
  <c r="M73" i="28"/>
  <c r="K42" i="28"/>
  <c r="M42" i="28"/>
  <c r="J42" i="28"/>
  <c r="L42" i="28"/>
  <c r="I42" i="28"/>
  <c r="M111" i="28"/>
  <c r="K111" i="28"/>
  <c r="J111" i="28"/>
  <c r="I111" i="28"/>
  <c r="L111" i="28"/>
  <c r="J97" i="28"/>
  <c r="I97" i="28"/>
  <c r="L97" i="28"/>
  <c r="M97" i="28"/>
  <c r="K97" i="28"/>
  <c r="J112" i="28"/>
  <c r="I112" i="28"/>
  <c r="L112" i="28"/>
  <c r="M112" i="28"/>
  <c r="K112" i="28"/>
  <c r="M60" i="28"/>
  <c r="L60" i="28"/>
  <c r="J60" i="28"/>
  <c r="K60" i="28"/>
  <c r="I60" i="28"/>
  <c r="K135" i="28"/>
  <c r="I135" i="28"/>
  <c r="L135" i="28"/>
  <c r="M135" i="28"/>
  <c r="J135" i="28"/>
  <c r="J144" i="28"/>
  <c r="I144" i="28"/>
  <c r="L144" i="28"/>
  <c r="M144" i="28"/>
  <c r="K144" i="28"/>
  <c r="G160" i="28"/>
  <c r="M87" i="28"/>
  <c r="L87" i="28"/>
  <c r="K87" i="28"/>
  <c r="J87" i="28"/>
  <c r="I87" i="28"/>
  <c r="L9" i="28"/>
  <c r="K9" i="28"/>
  <c r="J9" i="28"/>
  <c r="I9" i="28"/>
  <c r="M9" i="28"/>
  <c r="G118" i="28"/>
  <c r="M28" i="28"/>
  <c r="L28" i="28"/>
  <c r="K28" i="28"/>
  <c r="J28" i="28"/>
  <c r="I28" i="28"/>
  <c r="C62" i="28"/>
  <c r="C48" i="28"/>
  <c r="C118" i="28"/>
  <c r="C76" i="28"/>
  <c r="L60" i="25"/>
  <c r="J265" i="24"/>
  <c r="H265" i="24"/>
  <c r="F235" i="24"/>
  <c r="H217" i="24"/>
  <c r="L42" i="25"/>
  <c r="J240" i="24"/>
  <c r="L240" i="24"/>
  <c r="L230" i="24"/>
  <c r="H212" i="24"/>
  <c r="J212" i="24"/>
  <c r="F265" i="24"/>
  <c r="H255" i="24"/>
  <c r="L233" i="24"/>
  <c r="F217" i="24"/>
  <c r="H207" i="24"/>
  <c r="L55" i="28"/>
  <c r="J55" i="28"/>
  <c r="L8" i="28"/>
  <c r="J8" i="28"/>
  <c r="J45" i="28"/>
  <c r="L45" i="28"/>
  <c r="J267" i="24"/>
  <c r="L257" i="24"/>
  <c r="F229" i="24"/>
  <c r="F40" i="25"/>
  <c r="J187" i="24"/>
  <c r="J151" i="24"/>
  <c r="F145" i="24"/>
  <c r="F170" i="24"/>
  <c r="H170" i="24"/>
  <c r="F79" i="24"/>
  <c r="F151" i="24"/>
  <c r="H151" i="24"/>
  <c r="F54" i="25"/>
  <c r="F75" i="25"/>
  <c r="F80" i="25"/>
  <c r="F33" i="25"/>
  <c r="F196" i="24"/>
  <c r="F185" i="24"/>
  <c r="H185" i="24"/>
  <c r="L194" i="24"/>
  <c r="J86" i="24"/>
  <c r="L86" i="24"/>
  <c r="L60" i="24"/>
  <c r="P33" i="19"/>
  <c r="X140" i="19"/>
  <c r="H74" i="19"/>
  <c r="P60" i="19"/>
  <c r="H70" i="19"/>
  <c r="F93" i="19"/>
  <c r="U21" i="17"/>
  <c r="U9" i="17"/>
  <c r="L109" i="17"/>
  <c r="J109" i="17"/>
  <c r="W35" i="12"/>
  <c r="D48" i="13"/>
  <c r="W32" i="12"/>
  <c r="J276" i="8"/>
  <c r="L276" i="8"/>
  <c r="J130" i="8"/>
  <c r="L130" i="8"/>
  <c r="M101" i="13"/>
  <c r="L101" i="13"/>
  <c r="K101" i="13"/>
  <c r="J101" i="13"/>
  <c r="I101" i="13"/>
  <c r="J85" i="13"/>
  <c r="I85" i="13"/>
  <c r="M85" i="13"/>
  <c r="L85" i="13"/>
  <c r="K85" i="13"/>
  <c r="F76" i="10"/>
  <c r="K46" i="5"/>
  <c r="I46" i="5"/>
  <c r="J139" i="3"/>
  <c r="K139" i="3"/>
  <c r="L87" i="10"/>
  <c r="S20" i="13"/>
  <c r="S21" i="6"/>
  <c r="W21" i="6"/>
  <c r="U21" i="6"/>
  <c r="V21" i="6"/>
  <c r="T21" i="6"/>
  <c r="E186" i="3"/>
  <c r="M186" i="3" s="1"/>
  <c r="M175" i="3"/>
  <c r="L175" i="3"/>
  <c r="T15" i="5"/>
  <c r="S15" i="5"/>
  <c r="V15" i="5"/>
  <c r="U15" i="5"/>
  <c r="W15" i="5"/>
  <c r="F122" i="8"/>
  <c r="F146" i="8"/>
  <c r="F241" i="8"/>
  <c r="H241" i="8"/>
  <c r="L141" i="43"/>
  <c r="O141" i="43"/>
  <c r="N141" i="43"/>
  <c r="M141" i="43"/>
  <c r="N138" i="42"/>
  <c r="O138" i="42"/>
  <c r="Y16" i="35"/>
  <c r="X16" i="35"/>
  <c r="AO36" i="35"/>
  <c r="AN36" i="35"/>
  <c r="H41" i="31"/>
  <c r="J41" i="31"/>
  <c r="F75" i="31"/>
  <c r="H75" i="31"/>
  <c r="J257" i="30"/>
  <c r="L257" i="30"/>
  <c r="L85" i="31"/>
  <c r="J196" i="30"/>
  <c r="L196" i="30"/>
  <c r="H238" i="30"/>
  <c r="L76" i="31"/>
  <c r="F195" i="30"/>
  <c r="F65" i="30"/>
  <c r="D34" i="28"/>
  <c r="I66" i="28"/>
  <c r="M66" i="28"/>
  <c r="K66" i="28"/>
  <c r="L66" i="28"/>
  <c r="J66" i="28"/>
  <c r="K29" i="28"/>
  <c r="J29" i="28"/>
  <c r="I29" i="28"/>
  <c r="M29" i="28"/>
  <c r="L29" i="28"/>
  <c r="G146" i="28"/>
  <c r="D48" i="28"/>
  <c r="K23" i="28"/>
  <c r="I23" i="28"/>
  <c r="F241" i="24"/>
  <c r="F231" i="24"/>
  <c r="E118" i="28"/>
  <c r="F255" i="24"/>
  <c r="H175" i="24"/>
  <c r="F78" i="25"/>
  <c r="L195" i="24"/>
  <c r="X118" i="19"/>
  <c r="J60" i="10"/>
  <c r="L113" i="13"/>
  <c r="K113" i="13"/>
  <c r="J113" i="13"/>
  <c r="I113" i="13"/>
  <c r="M113" i="13"/>
  <c r="M26" i="13"/>
  <c r="L26" i="13"/>
  <c r="K26" i="13"/>
  <c r="J26" i="13"/>
  <c r="I26" i="13"/>
  <c r="H34" i="13"/>
  <c r="I25" i="5"/>
  <c r="M25" i="5"/>
  <c r="K25" i="5"/>
  <c r="J25" i="5"/>
  <c r="L25" i="5"/>
  <c r="M28" i="5"/>
  <c r="M27" i="5"/>
  <c r="K29" i="5"/>
  <c r="I29" i="5"/>
  <c r="F257" i="8"/>
  <c r="O142" i="42"/>
  <c r="N142" i="42"/>
  <c r="O140" i="43"/>
  <c r="N140" i="43"/>
  <c r="M140" i="43"/>
  <c r="L140" i="43"/>
  <c r="E146" i="41"/>
  <c r="E146" i="42"/>
  <c r="J146" i="43"/>
  <c r="L136" i="43"/>
  <c r="N136" i="43"/>
  <c r="M136" i="43"/>
  <c r="O136" i="43"/>
  <c r="O140" i="42"/>
  <c r="N140" i="42"/>
  <c r="O137" i="43"/>
  <c r="N137" i="43"/>
  <c r="M137" i="43"/>
  <c r="L137" i="43"/>
  <c r="O144" i="41"/>
  <c r="M144" i="41"/>
  <c r="N144" i="41"/>
  <c r="L144" i="41"/>
  <c r="M11" i="41"/>
  <c r="N11" i="41"/>
  <c r="L11" i="41"/>
  <c r="T13" i="41"/>
  <c r="R13" i="41"/>
  <c r="S13" i="41"/>
  <c r="Q13" i="41"/>
  <c r="P13" i="41"/>
  <c r="S15" i="41"/>
  <c r="R15" i="41"/>
  <c r="F11" i="41"/>
  <c r="I11" i="41"/>
  <c r="H11" i="41"/>
  <c r="F10" i="40"/>
  <c r="I10" i="40"/>
  <c r="H10" i="40"/>
  <c r="S8" i="38"/>
  <c r="R8" i="38"/>
  <c r="N140" i="41"/>
  <c r="O140" i="41"/>
  <c r="J7" i="38"/>
  <c r="I7" i="38"/>
  <c r="H7" i="38"/>
  <c r="M7" i="38"/>
  <c r="L7" i="38"/>
  <c r="F8" i="38"/>
  <c r="H8" i="38"/>
  <c r="I8" i="38"/>
  <c r="Q6" i="38"/>
  <c r="P6" i="38"/>
  <c r="T6" i="38"/>
  <c r="S6" i="38"/>
  <c r="R6" i="38"/>
  <c r="T11" i="38"/>
  <c r="T9" i="38"/>
  <c r="T8" i="38"/>
  <c r="T12" i="38"/>
  <c r="I40" i="35"/>
  <c r="H40" i="35"/>
  <c r="AP15" i="35"/>
  <c r="AQ15" i="35"/>
  <c r="AQ11" i="35"/>
  <c r="AP11" i="35"/>
  <c r="G124" i="37"/>
  <c r="H124" i="37"/>
  <c r="Y35" i="35"/>
  <c r="X35" i="35"/>
  <c r="P17" i="35"/>
  <c r="O17" i="35"/>
  <c r="AO31" i="35"/>
  <c r="AN31" i="35"/>
  <c r="Y30" i="35"/>
  <c r="AR13" i="35"/>
  <c r="AQ13" i="35"/>
  <c r="AO13" i="35"/>
  <c r="AN13" i="35"/>
  <c r="AP13" i="35"/>
  <c r="L9" i="39"/>
  <c r="N9" i="39"/>
  <c r="P9" i="39"/>
  <c r="Q9" i="39"/>
  <c r="H60" i="31"/>
  <c r="J60" i="31"/>
  <c r="J105" i="31"/>
  <c r="J61" i="31"/>
  <c r="H109" i="31"/>
  <c r="H86" i="31"/>
  <c r="X36" i="35"/>
  <c r="H85" i="31"/>
  <c r="J85" i="31"/>
  <c r="P14" i="35"/>
  <c r="F86" i="31"/>
  <c r="F57" i="31"/>
  <c r="H57" i="31"/>
  <c r="F62" i="31"/>
  <c r="H62" i="31"/>
  <c r="F60" i="31"/>
  <c r="AE17" i="35"/>
  <c r="AF17" i="35"/>
  <c r="H239" i="30"/>
  <c r="J239" i="30"/>
  <c r="H260" i="30"/>
  <c r="L263" i="30"/>
  <c r="J256" i="30"/>
  <c r="L42" i="31"/>
  <c r="L38" i="31"/>
  <c r="L31" i="31"/>
  <c r="L99" i="31"/>
  <c r="L59" i="31"/>
  <c r="L84" i="31"/>
  <c r="H255" i="30"/>
  <c r="F197" i="30"/>
  <c r="H197" i="30"/>
  <c r="H263" i="30"/>
  <c r="J263" i="30"/>
  <c r="H235" i="30"/>
  <c r="F208" i="30"/>
  <c r="F170" i="30"/>
  <c r="H170" i="30"/>
  <c r="F150" i="30"/>
  <c r="J130" i="30"/>
  <c r="L130" i="30"/>
  <c r="L120" i="30"/>
  <c r="F235" i="30"/>
  <c r="J236" i="30"/>
  <c r="F234" i="30"/>
  <c r="F231" i="30"/>
  <c r="H231" i="30"/>
  <c r="F236" i="30"/>
  <c r="L240" i="30"/>
  <c r="H282" i="30"/>
  <c r="F277" i="30"/>
  <c r="L285" i="30"/>
  <c r="J278" i="30"/>
  <c r="J231" i="30"/>
  <c r="L231" i="30"/>
  <c r="F218" i="30"/>
  <c r="H215" i="30"/>
  <c r="J215" i="30"/>
  <c r="F214" i="30"/>
  <c r="J212" i="30"/>
  <c r="J197" i="30"/>
  <c r="L197" i="30"/>
  <c r="L187" i="30"/>
  <c r="F171" i="30"/>
  <c r="H171" i="30"/>
  <c r="J153" i="30"/>
  <c r="L153" i="30"/>
  <c r="L143" i="30"/>
  <c r="F127" i="30"/>
  <c r="H127" i="30"/>
  <c r="F87" i="30"/>
  <c r="H87" i="30"/>
  <c r="L58" i="30"/>
  <c r="F83" i="30"/>
  <c r="L87" i="30"/>
  <c r="L65" i="30"/>
  <c r="H53" i="30"/>
  <c r="H85" i="30"/>
  <c r="J85" i="30"/>
  <c r="H59" i="30"/>
  <c r="J59" i="30"/>
  <c r="F61" i="30"/>
  <c r="F77" i="30"/>
  <c r="M30" i="28"/>
  <c r="L30" i="28"/>
  <c r="J30" i="28"/>
  <c r="K30" i="28"/>
  <c r="I30" i="28"/>
  <c r="M13" i="28"/>
  <c r="L13" i="28"/>
  <c r="J13" i="28"/>
  <c r="K13" i="28"/>
  <c r="I13" i="28"/>
  <c r="J54" i="28"/>
  <c r="I54" i="28"/>
  <c r="H62" i="28"/>
  <c r="L54" i="28"/>
  <c r="K54" i="28"/>
  <c r="M54" i="28"/>
  <c r="I27" i="28"/>
  <c r="M27" i="28"/>
  <c r="K27" i="28"/>
  <c r="L27" i="28"/>
  <c r="J27" i="28"/>
  <c r="J32" i="28"/>
  <c r="I32" i="28"/>
  <c r="L32" i="28"/>
  <c r="M32" i="28"/>
  <c r="K32" i="28"/>
  <c r="J15" i="28"/>
  <c r="I15" i="28"/>
  <c r="L15" i="28"/>
  <c r="M15" i="28"/>
  <c r="K15" i="28"/>
  <c r="M75" i="28"/>
  <c r="L75" i="28"/>
  <c r="K75" i="28"/>
  <c r="J75" i="28"/>
  <c r="I75" i="28"/>
  <c r="M130" i="28"/>
  <c r="L130" i="28"/>
  <c r="K130" i="28"/>
  <c r="J130" i="28"/>
  <c r="I130" i="28"/>
  <c r="L82" i="28"/>
  <c r="K82" i="28"/>
  <c r="J82" i="28"/>
  <c r="I82" i="28"/>
  <c r="H90" i="28"/>
  <c r="M82" i="28"/>
  <c r="K51" i="28"/>
  <c r="J51" i="28"/>
  <c r="M51" i="28"/>
  <c r="L51" i="28"/>
  <c r="I51" i="28"/>
  <c r="K116" i="28"/>
  <c r="J116" i="28"/>
  <c r="I116" i="28"/>
  <c r="M116" i="28"/>
  <c r="L116" i="28"/>
  <c r="M145" i="28"/>
  <c r="K145" i="28"/>
  <c r="J145" i="28"/>
  <c r="I145" i="28"/>
  <c r="L145" i="28"/>
  <c r="K117" i="28"/>
  <c r="I117" i="28"/>
  <c r="L117" i="28"/>
  <c r="M117" i="28"/>
  <c r="J117" i="28"/>
  <c r="M69" i="28"/>
  <c r="L69" i="28"/>
  <c r="J69" i="28"/>
  <c r="K69" i="28"/>
  <c r="I69" i="28"/>
  <c r="M152" i="28"/>
  <c r="K152" i="28"/>
  <c r="I152" i="28"/>
  <c r="H160" i="28"/>
  <c r="L152" i="28"/>
  <c r="J152" i="28"/>
  <c r="J153" i="28"/>
  <c r="K153" i="28"/>
  <c r="I153" i="28"/>
  <c r="M153" i="28"/>
  <c r="L153" i="28"/>
  <c r="G76" i="28"/>
  <c r="K45" i="28"/>
  <c r="I45" i="28"/>
  <c r="G132" i="28"/>
  <c r="I124" i="28"/>
  <c r="K124" i="28"/>
  <c r="L26" i="28"/>
  <c r="K26" i="28"/>
  <c r="J26" i="28"/>
  <c r="I26" i="28"/>
  <c r="H34" i="28"/>
  <c r="M26" i="28"/>
  <c r="F34" i="28"/>
  <c r="D62" i="28"/>
  <c r="D132" i="28"/>
  <c r="L263" i="24"/>
  <c r="H241" i="24"/>
  <c r="J231" i="24"/>
  <c r="L58" i="25"/>
  <c r="J255" i="24"/>
  <c r="J207" i="24"/>
  <c r="F262" i="24"/>
  <c r="H262" i="24"/>
  <c r="L238" i="24"/>
  <c r="F230" i="24"/>
  <c r="L56" i="25"/>
  <c r="H263" i="24"/>
  <c r="L241" i="24"/>
  <c r="H215" i="24"/>
  <c r="L16" i="28"/>
  <c r="J16" i="28"/>
  <c r="E146" i="28"/>
  <c r="E104" i="28"/>
  <c r="L62" i="25"/>
  <c r="L265" i="24"/>
  <c r="F237" i="24"/>
  <c r="J211" i="24"/>
  <c r="H194" i="24"/>
  <c r="J194" i="24"/>
  <c r="L185" i="24"/>
  <c r="H167" i="24"/>
  <c r="L149" i="24"/>
  <c r="H131" i="24"/>
  <c r="J121" i="24"/>
  <c r="F32" i="25"/>
  <c r="F131" i="24"/>
  <c r="F65" i="24"/>
  <c r="L196" i="24"/>
  <c r="F148" i="24"/>
  <c r="H148" i="24"/>
  <c r="F77" i="24"/>
  <c r="H77" i="24"/>
  <c r="F65" i="25"/>
  <c r="F143" i="24"/>
  <c r="H143" i="24"/>
  <c r="F80" i="24"/>
  <c r="F53" i="24"/>
  <c r="F62" i="25"/>
  <c r="F83" i="25"/>
  <c r="F41" i="25"/>
  <c r="J196" i="24"/>
  <c r="H147" i="24"/>
  <c r="J147" i="24"/>
  <c r="H60" i="24"/>
  <c r="J60" i="24"/>
  <c r="L57" i="24"/>
  <c r="H61" i="24"/>
  <c r="J61" i="24"/>
  <c r="X30" i="19"/>
  <c r="X137" i="19"/>
  <c r="H160" i="19"/>
  <c r="X132" i="19"/>
  <c r="V91" i="19"/>
  <c r="M69" i="17"/>
  <c r="L69" i="17"/>
  <c r="K69" i="17"/>
  <c r="J69" i="17"/>
  <c r="H77" i="17"/>
  <c r="I69" i="17"/>
  <c r="H65" i="17"/>
  <c r="D77" i="17"/>
  <c r="U28" i="12"/>
  <c r="X28" i="12"/>
  <c r="V28" i="12"/>
  <c r="Q21" i="15"/>
  <c r="D76" i="13"/>
  <c r="L28" i="12"/>
  <c r="K28" i="12"/>
  <c r="V25" i="12"/>
  <c r="U25" i="12"/>
  <c r="X25" i="12"/>
  <c r="K14" i="6"/>
  <c r="I14" i="6"/>
  <c r="H256" i="8"/>
  <c r="J256" i="8"/>
  <c r="U18" i="14"/>
  <c r="T18" i="14"/>
  <c r="V18" i="14"/>
  <c r="J154" i="13"/>
  <c r="I154" i="13"/>
  <c r="M154" i="13"/>
  <c r="L154" i="13"/>
  <c r="K154" i="13"/>
  <c r="L277" i="8"/>
  <c r="L131" i="8"/>
  <c r="H218" i="8"/>
  <c r="L143" i="8"/>
  <c r="J43" i="5"/>
  <c r="I43" i="5"/>
  <c r="M43" i="5"/>
  <c r="L43" i="5"/>
  <c r="K43" i="5"/>
  <c r="M44" i="5"/>
  <c r="M46" i="5"/>
  <c r="F11" i="8"/>
  <c r="H11" i="8"/>
  <c r="U52" i="5"/>
  <c r="T52" i="5"/>
  <c r="S52" i="5"/>
  <c r="W52" i="5"/>
  <c r="V52" i="5"/>
  <c r="F166" i="8"/>
  <c r="F99" i="8"/>
  <c r="H99" i="8"/>
  <c r="W17" i="6"/>
  <c r="V17" i="6"/>
  <c r="U17" i="6"/>
  <c r="S17" i="6"/>
  <c r="T17" i="6"/>
  <c r="K160" i="17"/>
  <c r="I160" i="17"/>
  <c r="G105" i="17"/>
  <c r="K97" i="17"/>
  <c r="I97" i="17"/>
  <c r="M27" i="6"/>
  <c r="L27" i="6"/>
  <c r="I27" i="6"/>
  <c r="K27" i="6"/>
  <c r="J27" i="6"/>
  <c r="H142" i="42"/>
  <c r="K142" i="42" s="1"/>
  <c r="G142" i="42"/>
  <c r="I142" i="42"/>
  <c r="M142" i="42"/>
  <c r="L142" i="42"/>
  <c r="I30" i="35"/>
  <c r="H30" i="35"/>
  <c r="F254" i="30"/>
  <c r="L102" i="31"/>
  <c r="J234" i="30"/>
  <c r="H280" i="30"/>
  <c r="H214" i="30"/>
  <c r="M93" i="28"/>
  <c r="L93" i="28"/>
  <c r="K93" i="28"/>
  <c r="J93" i="28"/>
  <c r="I93" i="28"/>
  <c r="L151" i="28"/>
  <c r="M151" i="28"/>
  <c r="J151" i="28"/>
  <c r="K151" i="28"/>
  <c r="I151" i="28"/>
  <c r="H193" i="24"/>
  <c r="J193" i="24"/>
  <c r="F55" i="25"/>
  <c r="S19" i="21"/>
  <c r="T19" i="21"/>
  <c r="R19" i="21"/>
  <c r="V77" i="19"/>
  <c r="L132" i="17"/>
  <c r="J132" i="17"/>
  <c r="I140" i="13"/>
  <c r="M140" i="13"/>
  <c r="L140" i="13"/>
  <c r="K140" i="13"/>
  <c r="J140" i="13"/>
  <c r="M144" i="43"/>
  <c r="L144" i="43"/>
  <c r="N144" i="43"/>
  <c r="O144" i="43"/>
  <c r="I139" i="42"/>
  <c r="G139" i="42"/>
  <c r="H139" i="42"/>
  <c r="K139" i="42" s="1"/>
  <c r="M139" i="42"/>
  <c r="L139" i="42"/>
  <c r="N139" i="42"/>
  <c r="O139" i="42"/>
  <c r="H137" i="42"/>
  <c r="K137" i="42" s="1"/>
  <c r="I137" i="42"/>
  <c r="G137" i="42"/>
  <c r="M137" i="42"/>
  <c r="L137" i="42"/>
  <c r="I145" i="42"/>
  <c r="H145" i="42"/>
  <c r="K145" i="42" s="1"/>
  <c r="G145" i="42"/>
  <c r="M145" i="42"/>
  <c r="L145" i="42"/>
  <c r="T12" i="41"/>
  <c r="S12" i="41"/>
  <c r="Q12" i="41"/>
  <c r="P12" i="41"/>
  <c r="R12" i="41"/>
  <c r="H138" i="41"/>
  <c r="K138" i="41" s="1"/>
  <c r="I138" i="41"/>
  <c r="G138" i="41"/>
  <c r="M138" i="41"/>
  <c r="L138" i="41"/>
  <c r="S14" i="41"/>
  <c r="R14" i="41"/>
  <c r="F7" i="41"/>
  <c r="I7" i="41"/>
  <c r="H7" i="41"/>
  <c r="D129" i="37"/>
  <c r="I33" i="35"/>
  <c r="N128" i="37"/>
  <c r="M128" i="37"/>
  <c r="L128" i="37"/>
  <c r="K128" i="37"/>
  <c r="O128" i="37"/>
  <c r="I36" i="35"/>
  <c r="C146" i="43"/>
  <c r="Q10" i="38"/>
  <c r="P10" i="38"/>
  <c r="T10" i="38"/>
  <c r="S10" i="38"/>
  <c r="R10" i="38"/>
  <c r="AA20" i="38"/>
  <c r="I15" i="35"/>
  <c r="H15" i="35"/>
  <c r="I11" i="35"/>
  <c r="H11" i="35"/>
  <c r="G126" i="37"/>
  <c r="I126" i="37"/>
  <c r="H126" i="37"/>
  <c r="M126" i="37"/>
  <c r="L126" i="37"/>
  <c r="H35" i="35"/>
  <c r="BB16" i="35"/>
  <c r="BA16" i="35"/>
  <c r="AZ16" i="35"/>
  <c r="AY16" i="35"/>
  <c r="AX16" i="35"/>
  <c r="BB14" i="35"/>
  <c r="BA14" i="35"/>
  <c r="AZ14" i="35"/>
  <c r="AY14" i="35"/>
  <c r="AX14" i="35"/>
  <c r="BB12" i="35"/>
  <c r="BA12" i="35"/>
  <c r="AZ12" i="35"/>
  <c r="AY12" i="35"/>
  <c r="AX12" i="35"/>
  <c r="BB10" i="35"/>
  <c r="BA10" i="35"/>
  <c r="AZ10" i="35"/>
  <c r="AY10" i="35"/>
  <c r="AX10" i="35"/>
  <c r="BB8" i="35"/>
  <c r="BA8" i="35"/>
  <c r="AZ8" i="35"/>
  <c r="AY8" i="35"/>
  <c r="AX8" i="35"/>
  <c r="P13" i="35"/>
  <c r="O13" i="35"/>
  <c r="AO39" i="35"/>
  <c r="AN39" i="35"/>
  <c r="Y38" i="35"/>
  <c r="N8" i="39"/>
  <c r="L8" i="39"/>
  <c r="P12" i="35"/>
  <c r="O12" i="35"/>
  <c r="J58" i="31"/>
  <c r="J99" i="31"/>
  <c r="H55" i="31"/>
  <c r="J55" i="31"/>
  <c r="X33" i="35"/>
  <c r="P15" i="35"/>
  <c r="F104" i="31"/>
  <c r="H104" i="31"/>
  <c r="F97" i="31"/>
  <c r="H97" i="31"/>
  <c r="F65" i="31"/>
  <c r="H65" i="31"/>
  <c r="F81" i="31"/>
  <c r="H81" i="31"/>
  <c r="F77" i="31"/>
  <c r="H77" i="31"/>
  <c r="F56" i="31"/>
  <c r="H56" i="31"/>
  <c r="AE8" i="35"/>
  <c r="AF8" i="35"/>
  <c r="AE10" i="35"/>
  <c r="AF10" i="35"/>
  <c r="L237" i="30"/>
  <c r="H252" i="30"/>
  <c r="F262" i="30"/>
  <c r="L258" i="30"/>
  <c r="L255" i="30"/>
  <c r="L260" i="30"/>
  <c r="J237" i="30"/>
  <c r="L41" i="31"/>
  <c r="L63" i="31"/>
  <c r="L35" i="31"/>
  <c r="L108" i="31"/>
  <c r="L78" i="31"/>
  <c r="L103" i="31"/>
  <c r="L253" i="30"/>
  <c r="H195" i="30"/>
  <c r="J195" i="30"/>
  <c r="F34" i="31"/>
  <c r="L261" i="30"/>
  <c r="J188" i="30"/>
  <c r="L188" i="30"/>
  <c r="H168" i="30"/>
  <c r="J168" i="30"/>
  <c r="L128" i="30"/>
  <c r="F120" i="30"/>
  <c r="J233" i="30"/>
  <c r="F241" i="30"/>
  <c r="L232" i="30"/>
  <c r="H274" i="30"/>
  <c r="F284" i="30"/>
  <c r="L280" i="30"/>
  <c r="L277" i="30"/>
  <c r="L282" i="30"/>
  <c r="J259" i="30"/>
  <c r="L259" i="30"/>
  <c r="F207" i="30"/>
  <c r="H207" i="30"/>
  <c r="H218" i="30"/>
  <c r="F217" i="30"/>
  <c r="L195" i="30"/>
  <c r="F187" i="30"/>
  <c r="H169" i="30"/>
  <c r="J169" i="30"/>
  <c r="L151" i="30"/>
  <c r="F143" i="30"/>
  <c r="H125" i="30"/>
  <c r="J125" i="30"/>
  <c r="L85" i="30"/>
  <c r="F81" i="30"/>
  <c r="H81" i="30"/>
  <c r="H77" i="30"/>
  <c r="J77" i="30"/>
  <c r="H61" i="30"/>
  <c r="H57" i="30"/>
  <c r="J57" i="30"/>
  <c r="H83" i="30"/>
  <c r="J83" i="30"/>
  <c r="L46" i="28"/>
  <c r="K46" i="28"/>
  <c r="I46" i="28"/>
  <c r="J46" i="28"/>
  <c r="M46" i="28"/>
  <c r="F20" i="28"/>
  <c r="M84" i="28"/>
  <c r="L84" i="28"/>
  <c r="K84" i="28"/>
  <c r="J84" i="28"/>
  <c r="I84" i="28"/>
  <c r="K150" i="28"/>
  <c r="I150" i="28"/>
  <c r="M150" i="28"/>
  <c r="L150" i="28"/>
  <c r="J150" i="28"/>
  <c r="I115" i="28"/>
  <c r="M115" i="28"/>
  <c r="L115" i="28"/>
  <c r="K115" i="28"/>
  <c r="J115" i="28"/>
  <c r="K59" i="28"/>
  <c r="J59" i="28"/>
  <c r="M59" i="28"/>
  <c r="L59" i="28"/>
  <c r="I59" i="28"/>
  <c r="K122" i="28"/>
  <c r="J122" i="28"/>
  <c r="I122" i="28"/>
  <c r="M122" i="28"/>
  <c r="L122" i="28"/>
  <c r="I57" i="28"/>
  <c r="M57" i="28"/>
  <c r="K57" i="28"/>
  <c r="L57" i="28"/>
  <c r="J57" i="28"/>
  <c r="L123" i="28"/>
  <c r="I123" i="28"/>
  <c r="K123" i="28"/>
  <c r="M123" i="28"/>
  <c r="J123" i="28"/>
  <c r="M78" i="28"/>
  <c r="L78" i="28"/>
  <c r="J78" i="28"/>
  <c r="K78" i="28"/>
  <c r="I78" i="28"/>
  <c r="L138" i="28"/>
  <c r="J138" i="28"/>
  <c r="H146" i="28"/>
  <c r="K138" i="28"/>
  <c r="I138" i="28"/>
  <c r="M138" i="28"/>
  <c r="L142" i="28"/>
  <c r="M142" i="28"/>
  <c r="K142" i="28"/>
  <c r="I142" i="28"/>
  <c r="J142" i="28"/>
  <c r="K12" i="28"/>
  <c r="J12" i="28"/>
  <c r="I12" i="28"/>
  <c r="H20" i="28"/>
  <c r="M12" i="28"/>
  <c r="L12" i="28"/>
  <c r="G62" i="28"/>
  <c r="I129" i="28"/>
  <c r="K129" i="28"/>
  <c r="M44" i="28"/>
  <c r="J44" i="28"/>
  <c r="I44" i="28"/>
  <c r="L44" i="28"/>
  <c r="K44" i="28"/>
  <c r="F104" i="28"/>
  <c r="M99" i="28"/>
  <c r="L99" i="28"/>
  <c r="K99" i="28"/>
  <c r="J99" i="28"/>
  <c r="I99" i="28"/>
  <c r="C146" i="28"/>
  <c r="L41" i="25"/>
  <c r="L229" i="24"/>
  <c r="H211" i="24"/>
  <c r="J263" i="24"/>
  <c r="F233" i="24"/>
  <c r="J215" i="24"/>
  <c r="L34" i="25"/>
  <c r="H260" i="24"/>
  <c r="J260" i="24"/>
  <c r="F238" i="24"/>
  <c r="J210" i="24"/>
  <c r="L210" i="24"/>
  <c r="L10" i="28"/>
  <c r="J10" i="28"/>
  <c r="L25" i="28"/>
  <c r="J25" i="28"/>
  <c r="E160" i="28"/>
  <c r="H235" i="24"/>
  <c r="J219" i="24"/>
  <c r="L209" i="24"/>
  <c r="L193" i="24"/>
  <c r="L119" i="24"/>
  <c r="F57" i="24"/>
  <c r="F195" i="24"/>
  <c r="F109" i="24"/>
  <c r="H109" i="24"/>
  <c r="F63" i="24"/>
  <c r="F126" i="24"/>
  <c r="H126" i="24"/>
  <c r="H75" i="24"/>
  <c r="J75" i="24"/>
  <c r="H196" i="24"/>
  <c r="F129" i="24"/>
  <c r="H129" i="24"/>
  <c r="H78" i="24"/>
  <c r="F81" i="25"/>
  <c r="F36" i="25"/>
  <c r="F60" i="25"/>
  <c r="H191" i="24"/>
  <c r="J191" i="24"/>
  <c r="H195" i="24"/>
  <c r="J145" i="24"/>
  <c r="L145" i="24"/>
  <c r="F86" i="24"/>
  <c r="S16" i="21"/>
  <c r="T16" i="21"/>
  <c r="R16" i="21"/>
  <c r="H114" i="19"/>
  <c r="H28" i="19"/>
  <c r="X87" i="19"/>
  <c r="H94" i="19"/>
  <c r="G93" i="19"/>
  <c r="X81" i="19"/>
  <c r="X88" i="19"/>
  <c r="H84" i="19"/>
  <c r="F91" i="19"/>
  <c r="F34" i="13"/>
  <c r="AA11" i="15"/>
  <c r="Z11" i="15"/>
  <c r="Y11" i="15"/>
  <c r="X11" i="15"/>
  <c r="W11" i="15"/>
  <c r="F62" i="13"/>
  <c r="Z15" i="13"/>
  <c r="Y15" i="13"/>
  <c r="X15" i="13"/>
  <c r="W15" i="13"/>
  <c r="AA15" i="13"/>
  <c r="AA13" i="13"/>
  <c r="Z13" i="13"/>
  <c r="Y13" i="13"/>
  <c r="X13" i="13"/>
  <c r="W13" i="13"/>
  <c r="F65" i="10"/>
  <c r="L191" i="8"/>
  <c r="L36" i="13"/>
  <c r="K36" i="13"/>
  <c r="J36" i="13"/>
  <c r="I36" i="13"/>
  <c r="M36" i="13"/>
  <c r="I71" i="13"/>
  <c r="M71" i="13"/>
  <c r="L71" i="13"/>
  <c r="K71" i="13"/>
  <c r="J71" i="13"/>
  <c r="J208" i="8"/>
  <c r="L261" i="8"/>
  <c r="F53" i="12"/>
  <c r="F57" i="12" s="1"/>
  <c r="L57" i="10"/>
  <c r="H54" i="8"/>
  <c r="E18" i="2"/>
  <c r="M15" i="2"/>
  <c r="L15" i="2"/>
  <c r="L17" i="10"/>
  <c r="F189" i="3"/>
  <c r="T26" i="6"/>
  <c r="S26" i="6"/>
  <c r="V26" i="6"/>
  <c r="U26" i="6"/>
  <c r="W26" i="6"/>
  <c r="K36" i="2"/>
  <c r="J36" i="2"/>
  <c r="G195" i="3"/>
  <c r="S46" i="5"/>
  <c r="W46" i="5"/>
  <c r="U46" i="5"/>
  <c r="T46" i="5"/>
  <c r="V46" i="5"/>
  <c r="F218" i="8"/>
  <c r="F187" i="8"/>
  <c r="K109" i="17"/>
  <c r="I109" i="17"/>
  <c r="K37" i="6"/>
  <c r="J37" i="6"/>
  <c r="L37" i="6"/>
  <c r="M37" i="6"/>
  <c r="I37" i="6"/>
  <c r="H169" i="24"/>
  <c r="J169" i="24"/>
  <c r="J153" i="24"/>
  <c r="L153" i="24"/>
  <c r="L143" i="24"/>
  <c r="F119" i="24"/>
  <c r="H119" i="24"/>
  <c r="L80" i="24"/>
  <c r="J82" i="24"/>
  <c r="L82" i="24"/>
  <c r="F39" i="24"/>
  <c r="H39" i="24"/>
  <c r="L56" i="24"/>
  <c r="L65" i="24"/>
  <c r="H57" i="24"/>
  <c r="J57" i="24"/>
  <c r="H55" i="24"/>
  <c r="AB11" i="22"/>
  <c r="AA11" i="22"/>
  <c r="Z11" i="22"/>
  <c r="Y11" i="22"/>
  <c r="X11" i="22"/>
  <c r="Y16" i="22"/>
  <c r="X16" i="22"/>
  <c r="AA16" i="22"/>
  <c r="AB16" i="22"/>
  <c r="Z16" i="22"/>
  <c r="X15" i="22"/>
  <c r="AB15" i="22"/>
  <c r="Z15" i="22"/>
  <c r="AA15" i="22"/>
  <c r="Y15" i="22"/>
  <c r="V21" i="22"/>
  <c r="Z13" i="22"/>
  <c r="X13" i="22"/>
  <c r="S17" i="21"/>
  <c r="T17" i="21"/>
  <c r="R17" i="21"/>
  <c r="H127" i="19"/>
  <c r="X99" i="19"/>
  <c r="X67" i="19"/>
  <c r="R158" i="19"/>
  <c r="P158" i="19"/>
  <c r="X103" i="19"/>
  <c r="P62" i="19"/>
  <c r="X46" i="19"/>
  <c r="H44" i="19"/>
  <c r="P41" i="19"/>
  <c r="O49" i="19"/>
  <c r="X38" i="19"/>
  <c r="W37" i="19"/>
  <c r="H33" i="19"/>
  <c r="P30" i="19"/>
  <c r="R30" i="19"/>
  <c r="X27" i="19"/>
  <c r="W35" i="19"/>
  <c r="H25" i="19"/>
  <c r="P19" i="19"/>
  <c r="R19" i="19"/>
  <c r="X16" i="19"/>
  <c r="H14" i="19"/>
  <c r="P11" i="19"/>
  <c r="R11" i="19"/>
  <c r="X157" i="19"/>
  <c r="X145" i="19"/>
  <c r="X96" i="19"/>
  <c r="X127" i="19"/>
  <c r="P80" i="19"/>
  <c r="O79" i="19"/>
  <c r="P128" i="19"/>
  <c r="R128" i="19"/>
  <c r="P108" i="19"/>
  <c r="O107" i="19"/>
  <c r="P130" i="19"/>
  <c r="G91" i="19"/>
  <c r="H83" i="19"/>
  <c r="H123" i="19"/>
  <c r="H102" i="19"/>
  <c r="H142" i="19"/>
  <c r="H97" i="19"/>
  <c r="G105" i="19"/>
  <c r="P66" i="19"/>
  <c r="O65" i="19"/>
  <c r="H153" i="19"/>
  <c r="G161" i="19"/>
  <c r="G149" i="19"/>
  <c r="P89" i="19"/>
  <c r="X57" i="19"/>
  <c r="X115" i="19"/>
  <c r="X72" i="19"/>
  <c r="P103" i="19"/>
  <c r="X71" i="19"/>
  <c r="V79" i="19"/>
  <c r="X95" i="19"/>
  <c r="H75" i="19"/>
  <c r="F79" i="19"/>
  <c r="F107" i="19"/>
  <c r="H108" i="19"/>
  <c r="M68" i="17"/>
  <c r="K68" i="17"/>
  <c r="L68" i="17"/>
  <c r="J68" i="17"/>
  <c r="I68" i="17"/>
  <c r="Y16" i="17"/>
  <c r="W16" i="17"/>
  <c r="P86" i="19"/>
  <c r="P56" i="19"/>
  <c r="N119" i="19"/>
  <c r="N147" i="19"/>
  <c r="I99" i="17"/>
  <c r="L99" i="17"/>
  <c r="M99" i="17"/>
  <c r="K99" i="17"/>
  <c r="J99" i="17"/>
  <c r="H105" i="17"/>
  <c r="F79" i="17"/>
  <c r="J104" i="17"/>
  <c r="I104" i="17"/>
  <c r="M104" i="17"/>
  <c r="K104" i="17"/>
  <c r="L104" i="17"/>
  <c r="J53" i="17"/>
  <c r="I53" i="17"/>
  <c r="M53" i="17"/>
  <c r="L53" i="17"/>
  <c r="K53" i="17"/>
  <c r="K144" i="17"/>
  <c r="J144" i="17"/>
  <c r="I144" i="17"/>
  <c r="M144" i="17"/>
  <c r="L144" i="17"/>
  <c r="C65" i="17"/>
  <c r="M146" i="17"/>
  <c r="L146" i="17"/>
  <c r="K146" i="17"/>
  <c r="J146" i="17"/>
  <c r="I146" i="17"/>
  <c r="M95" i="17"/>
  <c r="L95" i="17"/>
  <c r="K95" i="17"/>
  <c r="J95" i="17"/>
  <c r="I95" i="17"/>
  <c r="E65" i="17"/>
  <c r="D119" i="17"/>
  <c r="L62" i="17"/>
  <c r="J62" i="17"/>
  <c r="L140" i="17"/>
  <c r="D147" i="17"/>
  <c r="J140" i="17"/>
  <c r="L117" i="17"/>
  <c r="J117" i="17"/>
  <c r="D63" i="17"/>
  <c r="L55" i="17"/>
  <c r="J55" i="17"/>
  <c r="L141" i="17"/>
  <c r="J141" i="17"/>
  <c r="T21" i="16"/>
  <c r="U9" i="16"/>
  <c r="D93" i="17"/>
  <c r="Y15" i="16"/>
  <c r="X15" i="16"/>
  <c r="W15" i="16"/>
  <c r="Z15" i="16"/>
  <c r="F132" i="13"/>
  <c r="K78" i="13"/>
  <c r="I78" i="13"/>
  <c r="C104" i="13"/>
  <c r="G48" i="13"/>
  <c r="V31" i="12"/>
  <c r="U31" i="12"/>
  <c r="E146" i="13"/>
  <c r="L138" i="13"/>
  <c r="J138" i="13"/>
  <c r="X18" i="13"/>
  <c r="W18" i="13"/>
  <c r="AA18" i="13"/>
  <c r="Z18" i="13"/>
  <c r="Y18" i="13"/>
  <c r="L11" i="13"/>
  <c r="J11" i="13"/>
  <c r="W47" i="12"/>
  <c r="U40" i="12"/>
  <c r="X40" i="12"/>
  <c r="V40" i="12"/>
  <c r="D55" i="12"/>
  <c r="I22" i="12"/>
  <c r="N22" i="12"/>
  <c r="M22" i="12"/>
  <c r="J22" i="12"/>
  <c r="L22" i="12"/>
  <c r="K22" i="12"/>
  <c r="W15" i="12"/>
  <c r="X16" i="15"/>
  <c r="W16" i="15"/>
  <c r="AA16" i="15"/>
  <c r="Z16" i="15"/>
  <c r="Y16" i="15"/>
  <c r="S21" i="15"/>
  <c r="R21" i="15"/>
  <c r="C132" i="13"/>
  <c r="G118" i="13"/>
  <c r="F104" i="13"/>
  <c r="E90" i="13"/>
  <c r="G76" i="13"/>
  <c r="L48" i="12"/>
  <c r="K48" i="12"/>
  <c r="L16" i="12"/>
  <c r="K16" i="12"/>
  <c r="J8" i="12"/>
  <c r="I8" i="12"/>
  <c r="H55" i="12"/>
  <c r="N8" i="12"/>
  <c r="M8" i="12"/>
  <c r="L8" i="12"/>
  <c r="K8" i="12"/>
  <c r="C76" i="13"/>
  <c r="E62" i="13"/>
  <c r="K51" i="12"/>
  <c r="J51" i="12"/>
  <c r="I51" i="12"/>
  <c r="L51" i="12"/>
  <c r="N51" i="12"/>
  <c r="M51" i="12"/>
  <c r="W44" i="12"/>
  <c r="V37" i="12"/>
  <c r="U37" i="12"/>
  <c r="X37" i="12"/>
  <c r="K19" i="12"/>
  <c r="J19" i="12"/>
  <c r="I19" i="12"/>
  <c r="L19" i="12"/>
  <c r="M19" i="12"/>
  <c r="N19" i="12"/>
  <c r="C48" i="13"/>
  <c r="G34" i="13"/>
  <c r="L41" i="12"/>
  <c r="K41" i="12"/>
  <c r="W10" i="12"/>
  <c r="M158" i="13"/>
  <c r="L158" i="13"/>
  <c r="K158" i="13"/>
  <c r="J158" i="13"/>
  <c r="I158" i="13"/>
  <c r="J61" i="10"/>
  <c r="J57" i="10"/>
  <c r="H35" i="10"/>
  <c r="H283" i="8"/>
  <c r="J283" i="8"/>
  <c r="J273" i="8"/>
  <c r="L273" i="8"/>
  <c r="H231" i="8"/>
  <c r="J231" i="8"/>
  <c r="L169" i="8"/>
  <c r="J149" i="8"/>
  <c r="L149" i="8"/>
  <c r="F84" i="8"/>
  <c r="J52" i="12"/>
  <c r="I52" i="12"/>
  <c r="H60" i="10"/>
  <c r="H64" i="10"/>
  <c r="F34" i="10"/>
  <c r="H34" i="10"/>
  <c r="L274" i="8"/>
  <c r="L216" i="8"/>
  <c r="L186" i="8"/>
  <c r="L128" i="8"/>
  <c r="F87" i="8"/>
  <c r="F60" i="8"/>
  <c r="V14" i="6"/>
  <c r="T14" i="6"/>
  <c r="R23" i="14"/>
  <c r="O23" i="14"/>
  <c r="P23" i="14"/>
  <c r="M41" i="13"/>
  <c r="L41" i="13"/>
  <c r="K41" i="13"/>
  <c r="J41" i="13"/>
  <c r="I41" i="13"/>
  <c r="M110" i="13"/>
  <c r="L110" i="13"/>
  <c r="K110" i="13"/>
  <c r="J110" i="13"/>
  <c r="I110" i="13"/>
  <c r="H118" i="13"/>
  <c r="L44" i="13"/>
  <c r="K44" i="13"/>
  <c r="J44" i="13"/>
  <c r="I44" i="13"/>
  <c r="M44" i="13"/>
  <c r="L122" i="13"/>
  <c r="K122" i="13"/>
  <c r="J122" i="13"/>
  <c r="I122" i="13"/>
  <c r="M122" i="13"/>
  <c r="K17" i="13"/>
  <c r="J17" i="13"/>
  <c r="I17" i="13"/>
  <c r="M17" i="13"/>
  <c r="L17" i="13"/>
  <c r="K82" i="13"/>
  <c r="J82" i="13"/>
  <c r="I82" i="13"/>
  <c r="H90" i="13"/>
  <c r="M82" i="13"/>
  <c r="L82" i="13"/>
  <c r="K159" i="13"/>
  <c r="J159" i="13"/>
  <c r="I159" i="13"/>
  <c r="M159" i="13"/>
  <c r="L159" i="13"/>
  <c r="J94" i="13"/>
  <c r="I94" i="13"/>
  <c r="M94" i="13"/>
  <c r="L94" i="13"/>
  <c r="K94" i="13"/>
  <c r="M8" i="13"/>
  <c r="L8" i="13"/>
  <c r="K8" i="13"/>
  <c r="J8" i="13"/>
  <c r="I8" i="13"/>
  <c r="M138" i="13"/>
  <c r="M11" i="13"/>
  <c r="M78" i="13"/>
  <c r="M112" i="13"/>
  <c r="M115" i="13"/>
  <c r="M150" i="13"/>
  <c r="M81" i="13"/>
  <c r="M103" i="13"/>
  <c r="M46" i="13"/>
  <c r="M69" i="13"/>
  <c r="M15" i="13"/>
  <c r="M43" i="13"/>
  <c r="M129" i="13"/>
  <c r="I80" i="13"/>
  <c r="M80" i="13"/>
  <c r="L80" i="13"/>
  <c r="K80" i="13"/>
  <c r="J80" i="13"/>
  <c r="I149" i="13"/>
  <c r="M149" i="13"/>
  <c r="L149" i="13"/>
  <c r="K149" i="13"/>
  <c r="J149" i="13"/>
  <c r="M83" i="13"/>
  <c r="L83" i="13"/>
  <c r="K83" i="13"/>
  <c r="J83" i="13"/>
  <c r="I83" i="13"/>
  <c r="H160" i="13"/>
  <c r="M152" i="13"/>
  <c r="L152" i="13"/>
  <c r="K152" i="13"/>
  <c r="J152" i="13"/>
  <c r="I152" i="13"/>
  <c r="F79" i="10"/>
  <c r="J257" i="8"/>
  <c r="H237" i="8"/>
  <c r="H207" i="8"/>
  <c r="J169" i="8"/>
  <c r="H149" i="8"/>
  <c r="H119" i="8"/>
  <c r="L258" i="8"/>
  <c r="J238" i="8"/>
  <c r="H196" i="8"/>
  <c r="J186" i="8"/>
  <c r="H144" i="8"/>
  <c r="M141" i="13"/>
  <c r="L141" i="13"/>
  <c r="K141" i="13"/>
  <c r="J141" i="13"/>
  <c r="I141" i="13"/>
  <c r="J40" i="12"/>
  <c r="I40" i="12"/>
  <c r="G54" i="12"/>
  <c r="J37" i="12"/>
  <c r="I37" i="12"/>
  <c r="H279" i="8"/>
  <c r="J241" i="8"/>
  <c r="J211" i="8"/>
  <c r="H191" i="8"/>
  <c r="J153" i="8"/>
  <c r="J123" i="8"/>
  <c r="F56" i="12"/>
  <c r="J76" i="10"/>
  <c r="H15" i="10"/>
  <c r="U25" i="5"/>
  <c r="S25" i="5"/>
  <c r="J209" i="3"/>
  <c r="K209" i="3"/>
  <c r="K154" i="3"/>
  <c r="J154" i="3"/>
  <c r="H79" i="10"/>
  <c r="H75" i="10"/>
  <c r="J75" i="10"/>
  <c r="L60" i="8"/>
  <c r="J61" i="8"/>
  <c r="J62" i="8"/>
  <c r="L62" i="8"/>
  <c r="J169" i="3"/>
  <c r="K169" i="3"/>
  <c r="L59" i="10"/>
  <c r="L75" i="10"/>
  <c r="L63" i="10"/>
  <c r="H62" i="8"/>
  <c r="L33" i="6"/>
  <c r="J33" i="6"/>
  <c r="K31" i="5"/>
  <c r="J31" i="5"/>
  <c r="I31" i="5"/>
  <c r="M31" i="5"/>
  <c r="L31" i="5"/>
  <c r="K23" i="5"/>
  <c r="J23" i="5"/>
  <c r="I23" i="5"/>
  <c r="M23" i="5"/>
  <c r="L23" i="5"/>
  <c r="L164" i="3"/>
  <c r="K164" i="3"/>
  <c r="J164" i="3"/>
  <c r="N164" i="3"/>
  <c r="M164" i="3"/>
  <c r="N174" i="3"/>
  <c r="N170" i="3"/>
  <c r="N169" i="3"/>
  <c r="N167" i="3"/>
  <c r="N166" i="3"/>
  <c r="N171" i="3"/>
  <c r="N165" i="3"/>
  <c r="N173" i="3"/>
  <c r="M59" i="2"/>
  <c r="L59" i="2"/>
  <c r="E68" i="2"/>
  <c r="J13" i="2"/>
  <c r="N13" i="2"/>
  <c r="M13" i="2"/>
  <c r="L13" i="2"/>
  <c r="K13" i="2"/>
  <c r="N14" i="2"/>
  <c r="N15" i="2"/>
  <c r="J32" i="10"/>
  <c r="L15" i="5"/>
  <c r="K15" i="5"/>
  <c r="J15" i="5"/>
  <c r="I15" i="5"/>
  <c r="M15" i="5"/>
  <c r="Z16" i="13"/>
  <c r="X16" i="13"/>
  <c r="L14" i="10"/>
  <c r="L80" i="8"/>
  <c r="S52" i="6"/>
  <c r="U52" i="6"/>
  <c r="L41" i="5"/>
  <c r="K41" i="5"/>
  <c r="M41" i="5"/>
  <c r="J41" i="5"/>
  <c r="I41" i="5"/>
  <c r="K210" i="3"/>
  <c r="J210" i="3"/>
  <c r="J171" i="3"/>
  <c r="K171" i="3"/>
  <c r="K155" i="3"/>
  <c r="J155" i="3"/>
  <c r="F208" i="8"/>
  <c r="H208" i="8"/>
  <c r="J79" i="8"/>
  <c r="V47" i="6"/>
  <c r="W47" i="6"/>
  <c r="U47" i="6"/>
  <c r="S47" i="6"/>
  <c r="T47" i="6"/>
  <c r="V38" i="6"/>
  <c r="U38" i="6"/>
  <c r="S38" i="6"/>
  <c r="W38" i="6"/>
  <c r="T38" i="6"/>
  <c r="V30" i="6"/>
  <c r="U30" i="6"/>
  <c r="T30" i="6"/>
  <c r="S30" i="6"/>
  <c r="W30" i="6"/>
  <c r="T24" i="6"/>
  <c r="S24" i="6"/>
  <c r="V24" i="6"/>
  <c r="U24" i="6"/>
  <c r="W24" i="6"/>
  <c r="S29" i="6"/>
  <c r="U29" i="6"/>
  <c r="T29" i="6"/>
  <c r="W29" i="6"/>
  <c r="V29" i="6"/>
  <c r="W34" i="6"/>
  <c r="T34" i="6"/>
  <c r="S34" i="6"/>
  <c r="V34" i="6"/>
  <c r="U34" i="6"/>
  <c r="J60" i="2"/>
  <c r="K60" i="2"/>
  <c r="J62" i="2"/>
  <c r="K62" i="2"/>
  <c r="H43" i="2"/>
  <c r="K49" i="2"/>
  <c r="J49" i="2"/>
  <c r="M158" i="3"/>
  <c r="L158" i="3"/>
  <c r="M213" i="3"/>
  <c r="L213" i="3"/>
  <c r="E190" i="3"/>
  <c r="L190" i="3" s="1"/>
  <c r="M179" i="3"/>
  <c r="L179" i="3"/>
  <c r="F282" i="8"/>
  <c r="H282" i="8"/>
  <c r="W16" i="5"/>
  <c r="V16" i="5"/>
  <c r="U16" i="5"/>
  <c r="T16" i="5"/>
  <c r="S16" i="5"/>
  <c r="L8" i="5"/>
  <c r="J8" i="5"/>
  <c r="L38" i="5"/>
  <c r="J38" i="5"/>
  <c r="F68" i="2"/>
  <c r="W22" i="5"/>
  <c r="V22" i="5"/>
  <c r="U22" i="5"/>
  <c r="T22" i="5"/>
  <c r="S22" i="5"/>
  <c r="V32" i="5"/>
  <c r="U32" i="5"/>
  <c r="T32" i="5"/>
  <c r="S32" i="5"/>
  <c r="W32" i="5"/>
  <c r="T18" i="5"/>
  <c r="S18" i="5"/>
  <c r="V18" i="5"/>
  <c r="U18" i="5"/>
  <c r="W18" i="5"/>
  <c r="W9" i="5"/>
  <c r="V9" i="5"/>
  <c r="T9" i="5"/>
  <c r="U9" i="5"/>
  <c r="S9" i="5"/>
  <c r="W35" i="5"/>
  <c r="V35" i="5"/>
  <c r="U35" i="5"/>
  <c r="T35" i="5"/>
  <c r="S35" i="5"/>
  <c r="F169" i="8"/>
  <c r="F213" i="8"/>
  <c r="F252" i="8"/>
  <c r="H252" i="8"/>
  <c r="F35" i="8"/>
  <c r="H35" i="8"/>
  <c r="F172" i="8"/>
  <c r="H172" i="8"/>
  <c r="F97" i="8"/>
  <c r="H97" i="8"/>
  <c r="F185" i="8"/>
  <c r="F273" i="8"/>
  <c r="F168" i="8"/>
  <c r="F107" i="8"/>
  <c r="H107" i="8"/>
  <c r="F195" i="8"/>
  <c r="F283" i="8"/>
  <c r="F170" i="8"/>
  <c r="H170" i="8"/>
  <c r="F17" i="8"/>
  <c r="H17" i="8"/>
  <c r="F167" i="8"/>
  <c r="H167" i="8"/>
  <c r="F255" i="8"/>
  <c r="H255" i="8"/>
  <c r="U36" i="5"/>
  <c r="T36" i="5"/>
  <c r="W36" i="5"/>
  <c r="V36" i="5"/>
  <c r="S36" i="5"/>
  <c r="G18" i="2"/>
  <c r="K126" i="17"/>
  <c r="I126" i="17"/>
  <c r="I143" i="17"/>
  <c r="K143" i="17"/>
  <c r="G135" i="17"/>
  <c r="K81" i="17"/>
  <c r="I81" i="17"/>
  <c r="K158" i="17"/>
  <c r="I158" i="17"/>
  <c r="G121" i="17"/>
  <c r="K114" i="17"/>
  <c r="I114" i="17"/>
  <c r="G196" i="3"/>
  <c r="J20" i="10"/>
  <c r="L20" i="10"/>
  <c r="J18" i="10"/>
  <c r="L18" i="10"/>
  <c r="J15" i="6"/>
  <c r="I15" i="6"/>
  <c r="M15" i="6"/>
  <c r="L15" i="6"/>
  <c r="K15" i="6"/>
  <c r="L49" i="6"/>
  <c r="K49" i="6"/>
  <c r="J49" i="6"/>
  <c r="I49" i="6"/>
  <c r="M49" i="6"/>
  <c r="K29" i="6"/>
  <c r="J29" i="6"/>
  <c r="I29" i="6"/>
  <c r="M29" i="6"/>
  <c r="L29" i="6"/>
  <c r="M33" i="6"/>
  <c r="K45" i="6"/>
  <c r="J45" i="6"/>
  <c r="M45" i="6"/>
  <c r="I45" i="6"/>
  <c r="L45" i="6"/>
  <c r="J28" i="6"/>
  <c r="I28" i="6"/>
  <c r="L28" i="6"/>
  <c r="M28" i="6"/>
  <c r="K28" i="6"/>
  <c r="L145" i="3"/>
  <c r="M145" i="3"/>
  <c r="M130" i="3"/>
  <c r="L130" i="3"/>
  <c r="K130" i="3"/>
  <c r="J130" i="3"/>
  <c r="L133" i="3"/>
  <c r="K133" i="3"/>
  <c r="J133" i="3"/>
  <c r="M133" i="3"/>
  <c r="L71" i="2"/>
  <c r="N71" i="2"/>
  <c r="M71" i="2"/>
  <c r="M132" i="3"/>
  <c r="L132" i="3"/>
  <c r="K132" i="3"/>
  <c r="J132" i="3"/>
  <c r="H197" i="24"/>
  <c r="L151" i="24"/>
  <c r="F127" i="24"/>
  <c r="H127" i="24"/>
  <c r="J76" i="24"/>
  <c r="L76" i="24"/>
  <c r="F37" i="24"/>
  <c r="H37" i="24"/>
  <c r="F36" i="24"/>
  <c r="H36" i="24"/>
  <c r="L53" i="24"/>
  <c r="L59" i="24"/>
  <c r="H65" i="24"/>
  <c r="J65" i="24"/>
  <c r="H63" i="24"/>
  <c r="Z19" i="22"/>
  <c r="X19" i="22"/>
  <c r="Z17" i="22"/>
  <c r="Y17" i="22"/>
  <c r="X17" i="22"/>
  <c r="AB17" i="22"/>
  <c r="AA17" i="22"/>
  <c r="AB14" i="22"/>
  <c r="AA14" i="22"/>
  <c r="Y14" i="22"/>
  <c r="Z14" i="22"/>
  <c r="X14" i="22"/>
  <c r="W21" i="22"/>
  <c r="M22" i="21"/>
  <c r="G121" i="19"/>
  <c r="H122" i="19"/>
  <c r="X98" i="19"/>
  <c r="W105" i="19"/>
  <c r="H62" i="19"/>
  <c r="R153" i="19"/>
  <c r="P153" i="19"/>
  <c r="O161" i="19"/>
  <c r="X101" i="19"/>
  <c r="X59" i="19"/>
  <c r="P46" i="19"/>
  <c r="X43" i="19"/>
  <c r="H41" i="19"/>
  <c r="G49" i="19"/>
  <c r="P38" i="19"/>
  <c r="O37" i="19"/>
  <c r="X32" i="19"/>
  <c r="H30" i="19"/>
  <c r="P27" i="19"/>
  <c r="O35" i="19"/>
  <c r="X24" i="19"/>
  <c r="W23" i="19"/>
  <c r="H19" i="19"/>
  <c r="P16" i="19"/>
  <c r="X13" i="19"/>
  <c r="W21" i="19"/>
  <c r="H11" i="19"/>
  <c r="X76" i="19"/>
  <c r="X154" i="19"/>
  <c r="X104" i="19"/>
  <c r="W135" i="19"/>
  <c r="X136" i="19"/>
  <c r="R88" i="19"/>
  <c r="P88" i="19"/>
  <c r="P137" i="19"/>
  <c r="P116" i="19"/>
  <c r="O147" i="19"/>
  <c r="P139" i="19"/>
  <c r="O135" i="19"/>
  <c r="H100" i="19"/>
  <c r="H131" i="19"/>
  <c r="G119" i="19"/>
  <c r="H111" i="19"/>
  <c r="G107" i="19"/>
  <c r="H151" i="19"/>
  <c r="H96" i="19"/>
  <c r="X62" i="19"/>
  <c r="X129" i="19"/>
  <c r="P87" i="19"/>
  <c r="H55" i="19"/>
  <c r="G63" i="19"/>
  <c r="H115" i="19"/>
  <c r="P71" i="19"/>
  <c r="X160" i="19"/>
  <c r="P102" i="19"/>
  <c r="P67" i="19"/>
  <c r="X146" i="19"/>
  <c r="V35" i="19"/>
  <c r="V37" i="19"/>
  <c r="V121" i="19"/>
  <c r="F35" i="19"/>
  <c r="F37" i="19"/>
  <c r="H86" i="19"/>
  <c r="F147" i="19"/>
  <c r="M145" i="17"/>
  <c r="K145" i="17"/>
  <c r="L145" i="17"/>
  <c r="J145" i="17"/>
  <c r="I145" i="17"/>
  <c r="M94" i="17"/>
  <c r="H93" i="17"/>
  <c r="K94" i="17"/>
  <c r="L94" i="17"/>
  <c r="J94" i="17"/>
  <c r="I94" i="17"/>
  <c r="P100" i="19"/>
  <c r="N49" i="19"/>
  <c r="N79" i="19"/>
  <c r="P70" i="19"/>
  <c r="I125" i="17"/>
  <c r="H133" i="17"/>
  <c r="L125" i="17"/>
  <c r="M125" i="17"/>
  <c r="K125" i="17"/>
  <c r="J125" i="17"/>
  <c r="C105" i="17"/>
  <c r="I73" i="17"/>
  <c r="L73" i="17"/>
  <c r="J73" i="17"/>
  <c r="M73" i="17"/>
  <c r="K73" i="17"/>
  <c r="J156" i="17"/>
  <c r="I156" i="17"/>
  <c r="M156" i="17"/>
  <c r="L156" i="17"/>
  <c r="K156" i="17"/>
  <c r="J130" i="17"/>
  <c r="I130" i="17"/>
  <c r="M130" i="17"/>
  <c r="L130" i="17"/>
  <c r="K130" i="17"/>
  <c r="C51" i="17"/>
  <c r="K84" i="17"/>
  <c r="J84" i="17"/>
  <c r="I84" i="17"/>
  <c r="M84" i="17"/>
  <c r="L84" i="17"/>
  <c r="H91" i="17"/>
  <c r="K58" i="17"/>
  <c r="J58" i="17"/>
  <c r="I58" i="17"/>
  <c r="M58" i="17"/>
  <c r="L58" i="17"/>
  <c r="C93" i="17"/>
  <c r="AA15" i="17"/>
  <c r="Z15" i="17"/>
  <c r="Y15" i="17"/>
  <c r="X15" i="17"/>
  <c r="W15" i="17"/>
  <c r="D121" i="17"/>
  <c r="E105" i="17"/>
  <c r="U21" i="16"/>
  <c r="W13" i="16"/>
  <c r="Y13" i="16"/>
  <c r="D107" i="17"/>
  <c r="L71" i="17"/>
  <c r="J71" i="17"/>
  <c r="L157" i="17"/>
  <c r="J157" i="17"/>
  <c r="L126" i="17"/>
  <c r="J126" i="17"/>
  <c r="L72" i="17"/>
  <c r="J72" i="17"/>
  <c r="D149" i="17"/>
  <c r="L150" i="17"/>
  <c r="J150" i="17"/>
  <c r="Z12" i="16"/>
  <c r="X12" i="16"/>
  <c r="L154" i="17"/>
  <c r="J154" i="17"/>
  <c r="G146" i="13"/>
  <c r="K138" i="13"/>
  <c r="I138" i="13"/>
  <c r="D118" i="13"/>
  <c r="L81" i="13"/>
  <c r="J81" i="13"/>
  <c r="V19" i="12"/>
  <c r="U19" i="12"/>
  <c r="H54" i="12"/>
  <c r="N7" i="12"/>
  <c r="M7" i="12"/>
  <c r="L7" i="12"/>
  <c r="K7" i="12"/>
  <c r="I7" i="12"/>
  <c r="J7" i="12"/>
  <c r="F160" i="13"/>
  <c r="L78" i="13"/>
  <c r="J78" i="13"/>
  <c r="X10" i="13"/>
  <c r="W10" i="13"/>
  <c r="AA10" i="13"/>
  <c r="Z10" i="13"/>
  <c r="Y10" i="13"/>
  <c r="U52" i="12"/>
  <c r="X52" i="12"/>
  <c r="V52" i="12"/>
  <c r="I34" i="12"/>
  <c r="N34" i="12"/>
  <c r="M34" i="12"/>
  <c r="L34" i="12"/>
  <c r="K34" i="12"/>
  <c r="J34" i="12"/>
  <c r="W27" i="12"/>
  <c r="U20" i="12"/>
  <c r="X20" i="12"/>
  <c r="V20" i="12"/>
  <c r="Z9" i="15"/>
  <c r="Y9" i="15"/>
  <c r="X9" i="15"/>
  <c r="W9" i="15"/>
  <c r="AA9" i="15"/>
  <c r="AA10" i="15"/>
  <c r="AA14" i="15"/>
  <c r="U21" i="15"/>
  <c r="T21" i="15"/>
  <c r="D146" i="13"/>
  <c r="L36" i="12"/>
  <c r="K36" i="12"/>
  <c r="V6" i="12"/>
  <c r="U6" i="12"/>
  <c r="X6" i="12"/>
  <c r="X9" i="12"/>
  <c r="X8" i="12"/>
  <c r="F83" i="10"/>
  <c r="D90" i="13"/>
  <c r="F76" i="13"/>
  <c r="V49" i="12"/>
  <c r="U49" i="12"/>
  <c r="X49" i="12"/>
  <c r="K31" i="12"/>
  <c r="J31" i="12"/>
  <c r="I31" i="12"/>
  <c r="N31" i="12"/>
  <c r="M31" i="12"/>
  <c r="L31" i="12"/>
  <c r="W24" i="12"/>
  <c r="V17" i="12"/>
  <c r="U17" i="12"/>
  <c r="X17" i="12"/>
  <c r="L10" i="12"/>
  <c r="K10" i="12"/>
  <c r="D62" i="13"/>
  <c r="D20" i="13"/>
  <c r="L29" i="12"/>
  <c r="K29" i="12"/>
  <c r="M124" i="13"/>
  <c r="L124" i="13"/>
  <c r="K124" i="13"/>
  <c r="J124" i="13"/>
  <c r="I124" i="13"/>
  <c r="H132" i="13"/>
  <c r="AA17" i="13"/>
  <c r="Z17" i="13"/>
  <c r="Y17" i="13"/>
  <c r="X17" i="13"/>
  <c r="W17" i="13"/>
  <c r="J65" i="10"/>
  <c r="L65" i="10"/>
  <c r="H43" i="10"/>
  <c r="H261" i="8"/>
  <c r="J261" i="8"/>
  <c r="J251" i="8"/>
  <c r="L251" i="8"/>
  <c r="H209" i="8"/>
  <c r="J209" i="8"/>
  <c r="L147" i="8"/>
  <c r="J127" i="8"/>
  <c r="L127" i="8"/>
  <c r="J20" i="12"/>
  <c r="I20" i="12"/>
  <c r="H57" i="10"/>
  <c r="F42" i="10"/>
  <c r="H42" i="10"/>
  <c r="J284" i="8"/>
  <c r="L284" i="8"/>
  <c r="J254" i="8"/>
  <c r="L254" i="8"/>
  <c r="H234" i="8"/>
  <c r="J234" i="8"/>
  <c r="J196" i="8"/>
  <c r="L196" i="8"/>
  <c r="J166" i="8"/>
  <c r="L166" i="8"/>
  <c r="H146" i="8"/>
  <c r="J146" i="8"/>
  <c r="F85" i="8"/>
  <c r="H85" i="8"/>
  <c r="Q23" i="14"/>
  <c r="T19" i="14"/>
  <c r="V19" i="14"/>
  <c r="U19" i="14"/>
  <c r="M50" i="13"/>
  <c r="L50" i="13"/>
  <c r="K50" i="13"/>
  <c r="J50" i="13"/>
  <c r="I50" i="13"/>
  <c r="M127" i="13"/>
  <c r="L127" i="13"/>
  <c r="K127" i="13"/>
  <c r="J127" i="13"/>
  <c r="I127" i="13"/>
  <c r="L53" i="13"/>
  <c r="K53" i="13"/>
  <c r="J53" i="13"/>
  <c r="I53" i="13"/>
  <c r="M53" i="13"/>
  <c r="L130" i="13"/>
  <c r="K130" i="13"/>
  <c r="J130" i="13"/>
  <c r="I130" i="13"/>
  <c r="M130" i="13"/>
  <c r="K22" i="13"/>
  <c r="J22" i="13"/>
  <c r="I22" i="13"/>
  <c r="M22" i="13"/>
  <c r="L22" i="13"/>
  <c r="K99" i="13"/>
  <c r="J99" i="13"/>
  <c r="I99" i="13"/>
  <c r="M99" i="13"/>
  <c r="L99" i="13"/>
  <c r="J25" i="13"/>
  <c r="I25" i="13"/>
  <c r="M25" i="13"/>
  <c r="L25" i="13"/>
  <c r="K25" i="13"/>
  <c r="J102" i="13"/>
  <c r="I102" i="13"/>
  <c r="M102" i="13"/>
  <c r="L102" i="13"/>
  <c r="K102" i="13"/>
  <c r="I12" i="13"/>
  <c r="H20" i="13"/>
  <c r="M12" i="13"/>
  <c r="L12" i="13"/>
  <c r="K12" i="13"/>
  <c r="J12" i="13"/>
  <c r="I88" i="13"/>
  <c r="M88" i="13"/>
  <c r="L88" i="13"/>
  <c r="K88" i="13"/>
  <c r="J88" i="13"/>
  <c r="I157" i="13"/>
  <c r="M157" i="13"/>
  <c r="L157" i="13"/>
  <c r="K157" i="13"/>
  <c r="J157" i="13"/>
  <c r="M92" i="13"/>
  <c r="L92" i="13"/>
  <c r="K92" i="13"/>
  <c r="J92" i="13"/>
  <c r="I92" i="13"/>
  <c r="J48" i="12"/>
  <c r="I48" i="12"/>
  <c r="F53" i="10"/>
  <c r="L285" i="8"/>
  <c r="L255" i="8"/>
  <c r="L197" i="8"/>
  <c r="L167" i="8"/>
  <c r="Y8" i="13"/>
  <c r="W8" i="13"/>
  <c r="U20" i="13"/>
  <c r="L236" i="8"/>
  <c r="J216" i="8"/>
  <c r="H174" i="8"/>
  <c r="J164" i="8"/>
  <c r="H122" i="8"/>
  <c r="M107" i="13"/>
  <c r="L107" i="13"/>
  <c r="K107" i="13"/>
  <c r="J107" i="13"/>
  <c r="I107" i="13"/>
  <c r="A12" i="12"/>
  <c r="J12" i="12"/>
  <c r="I12" i="12"/>
  <c r="J41" i="12"/>
  <c r="I41" i="12"/>
  <c r="L239" i="8"/>
  <c r="L209" i="8"/>
  <c r="L151" i="8"/>
  <c r="L121" i="8"/>
  <c r="J86" i="10"/>
  <c r="L86" i="10"/>
  <c r="J84" i="10"/>
  <c r="K44" i="5"/>
  <c r="I44" i="5"/>
  <c r="H193" i="3"/>
  <c r="J182" i="3"/>
  <c r="K182" i="3"/>
  <c r="J140" i="3"/>
  <c r="K140" i="3"/>
  <c r="H87" i="10"/>
  <c r="H83" i="10"/>
  <c r="J83" i="10"/>
  <c r="L87" i="8"/>
  <c r="J55" i="8"/>
  <c r="J216" i="3"/>
  <c r="K216" i="3"/>
  <c r="J165" i="3"/>
  <c r="K165" i="3"/>
  <c r="L33" i="10"/>
  <c r="L76" i="10"/>
  <c r="L83" i="10"/>
  <c r="L39" i="10"/>
  <c r="L82" i="10"/>
  <c r="H59" i="8"/>
  <c r="L160" i="3"/>
  <c r="K160" i="3"/>
  <c r="J160" i="3"/>
  <c r="N160" i="3"/>
  <c r="M160" i="3"/>
  <c r="I193" i="3"/>
  <c r="G67" i="2"/>
  <c r="L11" i="2"/>
  <c r="M11" i="2"/>
  <c r="L26" i="5"/>
  <c r="K26" i="5"/>
  <c r="J26" i="5"/>
  <c r="I26" i="5"/>
  <c r="M26" i="5"/>
  <c r="L11" i="10"/>
  <c r="L77" i="8"/>
  <c r="M13" i="5"/>
  <c r="L13" i="5"/>
  <c r="K13" i="5"/>
  <c r="J13" i="5"/>
  <c r="I13" i="5"/>
  <c r="F195" i="3"/>
  <c r="F42" i="2"/>
  <c r="F103" i="8"/>
  <c r="H103" i="8"/>
  <c r="J76" i="8"/>
  <c r="U8" i="6"/>
  <c r="T8" i="6"/>
  <c r="W8" i="6"/>
  <c r="V8" i="6"/>
  <c r="S8" i="6"/>
  <c r="W49" i="6"/>
  <c r="V49" i="6"/>
  <c r="T49" i="6"/>
  <c r="U49" i="6"/>
  <c r="S49" i="6"/>
  <c r="T40" i="6"/>
  <c r="S40" i="6"/>
  <c r="V40" i="6"/>
  <c r="U40" i="6"/>
  <c r="W40" i="6"/>
  <c r="V39" i="6"/>
  <c r="W39" i="6"/>
  <c r="T39" i="6"/>
  <c r="U39" i="6"/>
  <c r="S39" i="6"/>
  <c r="W41" i="6"/>
  <c r="S37" i="6"/>
  <c r="U37" i="6"/>
  <c r="T37" i="6"/>
  <c r="W37" i="6"/>
  <c r="V37" i="6"/>
  <c r="W42" i="6"/>
  <c r="S42" i="6"/>
  <c r="U42" i="6"/>
  <c r="T42" i="6"/>
  <c r="V42" i="6"/>
  <c r="H67" i="2"/>
  <c r="K64" i="2"/>
  <c r="J64" i="2"/>
  <c r="J66" i="2"/>
  <c r="K66" i="2"/>
  <c r="J33" i="2"/>
  <c r="N33" i="2"/>
  <c r="M33" i="2"/>
  <c r="L33" i="2"/>
  <c r="K33" i="2"/>
  <c r="I42" i="2"/>
  <c r="H42" i="2"/>
  <c r="J39" i="2"/>
  <c r="K39" i="2"/>
  <c r="K19" i="5"/>
  <c r="I19" i="5"/>
  <c r="L162" i="3"/>
  <c r="M162" i="3"/>
  <c r="L217" i="3"/>
  <c r="M217" i="3"/>
  <c r="E194" i="3"/>
  <c r="M194" i="3" s="1"/>
  <c r="M183" i="3"/>
  <c r="L183" i="3"/>
  <c r="J16" i="5"/>
  <c r="L16" i="5"/>
  <c r="G190" i="3"/>
  <c r="F67" i="2"/>
  <c r="W30" i="5"/>
  <c r="V30" i="5"/>
  <c r="U30" i="5"/>
  <c r="T30" i="5"/>
  <c r="S30" i="5"/>
  <c r="T26" i="5"/>
  <c r="S26" i="5"/>
  <c r="V26" i="5"/>
  <c r="U26" i="5"/>
  <c r="W26" i="5"/>
  <c r="W20" i="5"/>
  <c r="V20" i="5"/>
  <c r="T20" i="5"/>
  <c r="S20" i="5"/>
  <c r="U20" i="5"/>
  <c r="W43" i="5"/>
  <c r="V43" i="5"/>
  <c r="T43" i="5"/>
  <c r="U43" i="5"/>
  <c r="S43" i="5"/>
  <c r="L216" i="3"/>
  <c r="M216" i="3"/>
  <c r="J17" i="10"/>
  <c r="F216" i="8"/>
  <c r="H216" i="8"/>
  <c r="F260" i="8"/>
  <c r="H260" i="8"/>
  <c r="F276" i="8"/>
  <c r="F120" i="8"/>
  <c r="H120" i="8"/>
  <c r="F196" i="8"/>
  <c r="F105" i="8"/>
  <c r="H105" i="8"/>
  <c r="F193" i="8"/>
  <c r="F281" i="8"/>
  <c r="F190" i="8"/>
  <c r="F121" i="8"/>
  <c r="F209" i="8"/>
  <c r="F12" i="8"/>
  <c r="H12" i="8"/>
  <c r="F192" i="8"/>
  <c r="H192" i="8"/>
  <c r="F36" i="8"/>
  <c r="H36" i="8"/>
  <c r="F175" i="8"/>
  <c r="H175" i="8"/>
  <c r="F263" i="8"/>
  <c r="H263" i="8"/>
  <c r="W34" i="5"/>
  <c r="V34" i="5"/>
  <c r="U34" i="5"/>
  <c r="T34" i="5"/>
  <c r="S34" i="5"/>
  <c r="G91" i="17"/>
  <c r="K83" i="17"/>
  <c r="I83" i="17"/>
  <c r="K89" i="17"/>
  <c r="I89" i="17"/>
  <c r="G107" i="17"/>
  <c r="K154" i="17"/>
  <c r="I154" i="17"/>
  <c r="I123" i="17"/>
  <c r="K123" i="17"/>
  <c r="J12" i="10"/>
  <c r="L48" i="6"/>
  <c r="K48" i="6"/>
  <c r="I48" i="6"/>
  <c r="J48" i="6"/>
  <c r="M48" i="6"/>
  <c r="M50" i="6"/>
  <c r="J18" i="6"/>
  <c r="I18" i="6"/>
  <c r="M18" i="6"/>
  <c r="L18" i="6"/>
  <c r="K18" i="6"/>
  <c r="M43" i="6"/>
  <c r="L43" i="6"/>
  <c r="J43" i="6"/>
  <c r="I43" i="6"/>
  <c r="K43" i="6"/>
  <c r="I12" i="6"/>
  <c r="M12" i="6"/>
  <c r="L12" i="6"/>
  <c r="K12" i="6"/>
  <c r="J12" i="6"/>
  <c r="M16" i="6"/>
  <c r="M14" i="6"/>
  <c r="M36" i="6"/>
  <c r="L36" i="6"/>
  <c r="K36" i="6"/>
  <c r="J36" i="6"/>
  <c r="I36" i="6"/>
  <c r="M129" i="3"/>
  <c r="L129" i="3"/>
  <c r="J129" i="3"/>
  <c r="K129" i="3"/>
  <c r="J167" i="24"/>
  <c r="L167" i="24"/>
  <c r="H125" i="24"/>
  <c r="J125" i="24"/>
  <c r="F105" i="24"/>
  <c r="H105" i="24"/>
  <c r="F78" i="24"/>
  <c r="F59" i="24"/>
  <c r="J84" i="24"/>
  <c r="L84" i="24"/>
  <c r="F32" i="24"/>
  <c r="H32" i="24"/>
  <c r="F38" i="24"/>
  <c r="H38" i="24"/>
  <c r="L61" i="24"/>
  <c r="H59" i="24"/>
  <c r="J59" i="24"/>
  <c r="F43" i="24"/>
  <c r="H43" i="24"/>
  <c r="AB20" i="22"/>
  <c r="AA20" i="22"/>
  <c r="Z20" i="22"/>
  <c r="Y20" i="22"/>
  <c r="X20" i="22"/>
  <c r="AA18" i="22"/>
  <c r="Z18" i="22"/>
  <c r="Y18" i="22"/>
  <c r="X18" i="22"/>
  <c r="AB18" i="22"/>
  <c r="AA19" i="22"/>
  <c r="Y19" i="22"/>
  <c r="S14" i="21"/>
  <c r="Q22" i="21"/>
  <c r="T14" i="21"/>
  <c r="R14" i="21"/>
  <c r="S15" i="21"/>
  <c r="T15" i="21"/>
  <c r="R15" i="21"/>
  <c r="N22" i="21"/>
  <c r="S12" i="21"/>
  <c r="T12" i="21"/>
  <c r="R12" i="21"/>
  <c r="S20" i="21"/>
  <c r="T20" i="21"/>
  <c r="R20" i="21"/>
  <c r="R115" i="19"/>
  <c r="P115" i="19"/>
  <c r="H89" i="19"/>
  <c r="P59" i="19"/>
  <c r="R59" i="19"/>
  <c r="H141" i="19"/>
  <c r="H95" i="19"/>
  <c r="H57" i="19"/>
  <c r="H46" i="19"/>
  <c r="P43" i="19"/>
  <c r="X40" i="19"/>
  <c r="H38" i="19"/>
  <c r="G37" i="19"/>
  <c r="P32" i="19"/>
  <c r="X29" i="19"/>
  <c r="H27" i="19"/>
  <c r="G35" i="19"/>
  <c r="P24" i="19"/>
  <c r="O23" i="19"/>
  <c r="R24" i="19"/>
  <c r="X18" i="19"/>
  <c r="H16" i="19"/>
  <c r="P13" i="19"/>
  <c r="O21" i="19"/>
  <c r="R13" i="19"/>
  <c r="X10" i="19"/>
  <c r="W9" i="19"/>
  <c r="X85" i="19"/>
  <c r="X125" i="19"/>
  <c r="W133" i="19"/>
  <c r="X113" i="19"/>
  <c r="X144" i="19"/>
  <c r="O105" i="19"/>
  <c r="R97" i="19"/>
  <c r="P97" i="19"/>
  <c r="P145" i="19"/>
  <c r="P125" i="19"/>
  <c r="O133" i="19"/>
  <c r="R125" i="19"/>
  <c r="P156" i="19"/>
  <c r="H109" i="19"/>
  <c r="H140" i="19"/>
  <c r="H128" i="19"/>
  <c r="H159" i="19"/>
  <c r="P85" i="19"/>
  <c r="H60" i="19"/>
  <c r="X124" i="19"/>
  <c r="W79" i="19"/>
  <c r="X80" i="19"/>
  <c r="O51" i="19"/>
  <c r="P52" i="19"/>
  <c r="H104" i="19"/>
  <c r="H67" i="19"/>
  <c r="X155" i="19"/>
  <c r="R101" i="19"/>
  <c r="P101" i="19"/>
  <c r="P61" i="19"/>
  <c r="V51" i="19"/>
  <c r="X152" i="19"/>
  <c r="V119" i="19"/>
  <c r="V105" i="19"/>
  <c r="V93" i="19"/>
  <c r="X97" i="19"/>
  <c r="X141" i="19"/>
  <c r="H110" i="19"/>
  <c r="F161" i="19"/>
  <c r="F135" i="19"/>
  <c r="H124" i="19"/>
  <c r="F105" i="19"/>
  <c r="F133" i="19"/>
  <c r="M85" i="17"/>
  <c r="K85" i="17"/>
  <c r="L85" i="17"/>
  <c r="J85" i="17"/>
  <c r="I85" i="17"/>
  <c r="F65" i="17"/>
  <c r="Q21" i="17"/>
  <c r="N9" i="19"/>
  <c r="P117" i="19"/>
  <c r="N77" i="19"/>
  <c r="P74" i="19"/>
  <c r="I151" i="17"/>
  <c r="L151" i="17"/>
  <c r="M151" i="17"/>
  <c r="K151" i="17"/>
  <c r="J151" i="17"/>
  <c r="F105" i="17"/>
  <c r="W17" i="17"/>
  <c r="Z17" i="17"/>
  <c r="AA17" i="17"/>
  <c r="X17" i="17"/>
  <c r="Y17" i="17"/>
  <c r="J70" i="17"/>
  <c r="I70" i="17"/>
  <c r="M70" i="17"/>
  <c r="L70" i="17"/>
  <c r="K70" i="17"/>
  <c r="K110" i="17"/>
  <c r="J110" i="17"/>
  <c r="I110" i="17"/>
  <c r="M110" i="17"/>
  <c r="L110" i="17"/>
  <c r="C91" i="17"/>
  <c r="C79" i="17"/>
  <c r="M112" i="17"/>
  <c r="L112" i="17"/>
  <c r="K112" i="17"/>
  <c r="J112" i="17"/>
  <c r="I112" i="17"/>
  <c r="M86" i="17"/>
  <c r="L86" i="17"/>
  <c r="K86" i="17"/>
  <c r="J86" i="17"/>
  <c r="I86" i="17"/>
  <c r="M60" i="17"/>
  <c r="L60" i="17"/>
  <c r="K60" i="17"/>
  <c r="J60" i="17"/>
  <c r="I60" i="17"/>
  <c r="T21" i="17"/>
  <c r="E91" i="17"/>
  <c r="E51" i="17"/>
  <c r="D79" i="17"/>
  <c r="L79" i="17" s="1"/>
  <c r="L80" i="17"/>
  <c r="J80" i="17"/>
  <c r="L57" i="17"/>
  <c r="J57" i="17"/>
  <c r="J143" i="17"/>
  <c r="L143" i="17"/>
  <c r="L81" i="17"/>
  <c r="J81" i="17"/>
  <c r="L158" i="17"/>
  <c r="J158" i="17"/>
  <c r="W10" i="16"/>
  <c r="Z10" i="16"/>
  <c r="Y10" i="16"/>
  <c r="X10" i="16"/>
  <c r="V9" i="16"/>
  <c r="AA10" i="16" s="1"/>
  <c r="R21" i="16"/>
  <c r="X13" i="16"/>
  <c r="R9" i="16"/>
  <c r="Z13" i="16"/>
  <c r="K103" i="13"/>
  <c r="I103" i="13"/>
  <c r="E132" i="13"/>
  <c r="V51" i="12"/>
  <c r="U51" i="12"/>
  <c r="V39" i="12"/>
  <c r="U39" i="12"/>
  <c r="L103" i="13"/>
  <c r="J103" i="13"/>
  <c r="I46" i="12"/>
  <c r="N46" i="12"/>
  <c r="M46" i="12"/>
  <c r="L46" i="12"/>
  <c r="K46" i="12"/>
  <c r="J46" i="12"/>
  <c r="W39" i="12"/>
  <c r="U32" i="12"/>
  <c r="V32" i="12"/>
  <c r="X32" i="12"/>
  <c r="AA15" i="15"/>
  <c r="Z15" i="15"/>
  <c r="Y15" i="15"/>
  <c r="X15" i="15"/>
  <c r="W15" i="15"/>
  <c r="E160" i="13"/>
  <c r="L24" i="12"/>
  <c r="K24" i="12"/>
  <c r="D53" i="12"/>
  <c r="D57" i="12" s="1"/>
  <c r="F75" i="10"/>
  <c r="C146" i="13"/>
  <c r="G132" i="13"/>
  <c r="F118" i="13"/>
  <c r="E104" i="13"/>
  <c r="G90" i="13"/>
  <c r="Z19" i="13"/>
  <c r="Y19" i="13"/>
  <c r="X19" i="13"/>
  <c r="W19" i="13"/>
  <c r="AA19" i="13"/>
  <c r="V57" i="12"/>
  <c r="U57" i="12"/>
  <c r="X57" i="12"/>
  <c r="K43" i="12"/>
  <c r="J43" i="12"/>
  <c r="I43" i="12"/>
  <c r="N43" i="12"/>
  <c r="M43" i="12"/>
  <c r="L43" i="12"/>
  <c r="W36" i="12"/>
  <c r="V29" i="12"/>
  <c r="U29" i="12"/>
  <c r="X29" i="12"/>
  <c r="E76" i="13"/>
  <c r="L49" i="12"/>
  <c r="K49" i="12"/>
  <c r="L17" i="12"/>
  <c r="K17" i="12"/>
  <c r="C54" i="12"/>
  <c r="L9" i="12"/>
  <c r="K9" i="12"/>
  <c r="J9" i="12"/>
  <c r="I9" i="12"/>
  <c r="N9" i="12"/>
  <c r="M9" i="12"/>
  <c r="H56" i="12"/>
  <c r="M89" i="13"/>
  <c r="L89" i="13"/>
  <c r="K89" i="13"/>
  <c r="J89" i="13"/>
  <c r="I89" i="13"/>
  <c r="H58" i="10"/>
  <c r="J54" i="10"/>
  <c r="H40" i="10"/>
  <c r="J40" i="10"/>
  <c r="J281" i="8"/>
  <c r="L281" i="8"/>
  <c r="H239" i="8"/>
  <c r="J239" i="8"/>
  <c r="J229" i="8"/>
  <c r="L229" i="8"/>
  <c r="H187" i="8"/>
  <c r="J187" i="8"/>
  <c r="L125" i="8"/>
  <c r="F76" i="8"/>
  <c r="M155" i="13"/>
  <c r="L155" i="13"/>
  <c r="K155" i="13"/>
  <c r="J155" i="13"/>
  <c r="I155" i="13"/>
  <c r="H65" i="10"/>
  <c r="F36" i="10"/>
  <c r="H36" i="10"/>
  <c r="F39" i="10"/>
  <c r="H39" i="10"/>
  <c r="L282" i="8"/>
  <c r="L252" i="8"/>
  <c r="L194" i="8"/>
  <c r="L164" i="8"/>
  <c r="H83" i="8"/>
  <c r="F58" i="8"/>
  <c r="H58" i="8"/>
  <c r="T41" i="6"/>
  <c r="V41" i="6"/>
  <c r="U21" i="14"/>
  <c r="V20" i="14"/>
  <c r="T20" i="14"/>
  <c r="U20" i="14"/>
  <c r="M58" i="13"/>
  <c r="L58" i="13"/>
  <c r="K58" i="13"/>
  <c r="J58" i="13"/>
  <c r="I58" i="13"/>
  <c r="M136" i="13"/>
  <c r="L136" i="13"/>
  <c r="K136" i="13"/>
  <c r="J136" i="13"/>
  <c r="I136" i="13"/>
  <c r="L61" i="13"/>
  <c r="K61" i="13"/>
  <c r="J61" i="13"/>
  <c r="I61" i="13"/>
  <c r="M61" i="13"/>
  <c r="L139" i="13"/>
  <c r="K139" i="13"/>
  <c r="J139" i="13"/>
  <c r="I139" i="13"/>
  <c r="M139" i="13"/>
  <c r="H146" i="13"/>
  <c r="K30" i="13"/>
  <c r="J30" i="13"/>
  <c r="I30" i="13"/>
  <c r="M30" i="13"/>
  <c r="L30" i="13"/>
  <c r="K108" i="13"/>
  <c r="J108" i="13"/>
  <c r="I108" i="13"/>
  <c r="M108" i="13"/>
  <c r="L108" i="13"/>
  <c r="J33" i="13"/>
  <c r="I33" i="13"/>
  <c r="M33" i="13"/>
  <c r="L33" i="13"/>
  <c r="K33" i="13"/>
  <c r="J111" i="13"/>
  <c r="I111" i="13"/>
  <c r="M111" i="13"/>
  <c r="L111" i="13"/>
  <c r="K111" i="13"/>
  <c r="I16" i="13"/>
  <c r="M16" i="13"/>
  <c r="L16" i="13"/>
  <c r="K16" i="13"/>
  <c r="J16" i="13"/>
  <c r="I97" i="13"/>
  <c r="M97" i="13"/>
  <c r="L97" i="13"/>
  <c r="K97" i="13"/>
  <c r="J97" i="13"/>
  <c r="M23" i="13"/>
  <c r="L23" i="13"/>
  <c r="K23" i="13"/>
  <c r="J23" i="13"/>
  <c r="I23" i="13"/>
  <c r="M100" i="13"/>
  <c r="L100" i="13"/>
  <c r="K100" i="13"/>
  <c r="J100" i="13"/>
  <c r="I100" i="13"/>
  <c r="J64" i="10"/>
  <c r="F61" i="10"/>
  <c r="H61" i="10"/>
  <c r="F87" i="10"/>
  <c r="H273" i="8"/>
  <c r="J235" i="8"/>
  <c r="H215" i="8"/>
  <c r="H185" i="8"/>
  <c r="J147" i="8"/>
  <c r="H127" i="8"/>
  <c r="F82" i="8"/>
  <c r="H276" i="8"/>
  <c r="L214" i="8"/>
  <c r="J194" i="8"/>
  <c r="H152" i="8"/>
  <c r="J142" i="8"/>
  <c r="M72" i="13"/>
  <c r="L72" i="13"/>
  <c r="K72" i="13"/>
  <c r="J72" i="13"/>
  <c r="I72" i="13"/>
  <c r="A15" i="12"/>
  <c r="A11" i="12"/>
  <c r="J11" i="12"/>
  <c r="G53" i="12"/>
  <c r="I11" i="12"/>
  <c r="I45" i="12"/>
  <c r="J45" i="12"/>
  <c r="J277" i="8"/>
  <c r="H257" i="8"/>
  <c r="J219" i="8"/>
  <c r="J189" i="8"/>
  <c r="H169" i="8"/>
  <c r="J131" i="8"/>
  <c r="J78" i="10"/>
  <c r="H12" i="10"/>
  <c r="J51" i="5"/>
  <c r="I51" i="5"/>
  <c r="L51" i="5"/>
  <c r="M51" i="5"/>
  <c r="K51" i="5"/>
  <c r="M22" i="5"/>
  <c r="L22" i="5"/>
  <c r="J22" i="5"/>
  <c r="I22" i="5"/>
  <c r="K22" i="5"/>
  <c r="H189" i="3"/>
  <c r="J178" i="3"/>
  <c r="K178" i="3"/>
  <c r="J136" i="3"/>
  <c r="K136" i="3"/>
  <c r="E53" i="12"/>
  <c r="H76" i="10"/>
  <c r="L56" i="8"/>
  <c r="L57" i="8"/>
  <c r="J63" i="8"/>
  <c r="J59" i="8"/>
  <c r="K212" i="3"/>
  <c r="J212" i="3"/>
  <c r="K161" i="3"/>
  <c r="J161" i="3"/>
  <c r="E55" i="12"/>
  <c r="L62" i="10"/>
  <c r="L58" i="10"/>
  <c r="L211" i="3"/>
  <c r="K211" i="3"/>
  <c r="J211" i="3"/>
  <c r="N211" i="3"/>
  <c r="M211" i="3"/>
  <c r="L156" i="3"/>
  <c r="K156" i="3"/>
  <c r="J156" i="3"/>
  <c r="N156" i="3"/>
  <c r="M156" i="3"/>
  <c r="I189" i="3"/>
  <c r="J9" i="2"/>
  <c r="N9" i="2"/>
  <c r="M9" i="2"/>
  <c r="L9" i="2"/>
  <c r="K9" i="2"/>
  <c r="I18" i="2"/>
  <c r="J37" i="10"/>
  <c r="L54" i="8"/>
  <c r="L19" i="10"/>
  <c r="L85" i="8"/>
  <c r="U41" i="6"/>
  <c r="S41" i="6"/>
  <c r="U12" i="6"/>
  <c r="S12" i="6"/>
  <c r="M39" i="5"/>
  <c r="L39" i="5"/>
  <c r="K39" i="5"/>
  <c r="J39" i="5"/>
  <c r="I39" i="5"/>
  <c r="M42" i="5"/>
  <c r="H194" i="3"/>
  <c r="K194" i="3" s="1"/>
  <c r="K183" i="3"/>
  <c r="J183" i="3"/>
  <c r="K167" i="3"/>
  <c r="J167" i="3"/>
  <c r="K145" i="3"/>
  <c r="J145" i="3"/>
  <c r="K23" i="2"/>
  <c r="J23" i="2"/>
  <c r="J83" i="8"/>
  <c r="L83" i="8"/>
  <c r="J84" i="8"/>
  <c r="W9" i="6"/>
  <c r="V9" i="6"/>
  <c r="U9" i="6"/>
  <c r="T9" i="6"/>
  <c r="S9" i="6"/>
  <c r="S23" i="6"/>
  <c r="W23" i="6"/>
  <c r="U23" i="6"/>
  <c r="V23" i="6"/>
  <c r="T23" i="6"/>
  <c r="U35" i="6"/>
  <c r="T35" i="6"/>
  <c r="W35" i="6"/>
  <c r="V35" i="6"/>
  <c r="S35" i="6"/>
  <c r="S45" i="6"/>
  <c r="T45" i="6"/>
  <c r="V45" i="6"/>
  <c r="W45" i="6"/>
  <c r="U45" i="6"/>
  <c r="W50" i="6"/>
  <c r="V50" i="6"/>
  <c r="T50" i="6"/>
  <c r="U50" i="6"/>
  <c r="S50" i="6"/>
  <c r="K74" i="2"/>
  <c r="J74" i="2"/>
  <c r="J72" i="2"/>
  <c r="K72" i="2"/>
  <c r="L37" i="2"/>
  <c r="J37" i="2"/>
  <c r="N37" i="2"/>
  <c r="M37" i="2"/>
  <c r="K37" i="2"/>
  <c r="W17" i="5"/>
  <c r="V17" i="5"/>
  <c r="U17" i="5"/>
  <c r="S17" i="5"/>
  <c r="T17" i="5"/>
  <c r="M166" i="3"/>
  <c r="L166" i="3"/>
  <c r="M155" i="3"/>
  <c r="L155" i="3"/>
  <c r="E188" i="3"/>
  <c r="M188" i="3" s="1"/>
  <c r="M210" i="3"/>
  <c r="L210" i="3"/>
  <c r="L19" i="5"/>
  <c r="J19" i="5"/>
  <c r="L42" i="5"/>
  <c r="J42" i="5"/>
  <c r="W37" i="5"/>
  <c r="V37" i="5"/>
  <c r="U37" i="5"/>
  <c r="T37" i="5"/>
  <c r="S37" i="5"/>
  <c r="U10" i="5"/>
  <c r="T10" i="5"/>
  <c r="S10" i="5"/>
  <c r="W10" i="5"/>
  <c r="V10" i="5"/>
  <c r="S12" i="5"/>
  <c r="W12" i="5"/>
  <c r="U12" i="5"/>
  <c r="T12" i="5"/>
  <c r="V12" i="5"/>
  <c r="W28" i="5"/>
  <c r="V28" i="5"/>
  <c r="T28" i="5"/>
  <c r="U28" i="5"/>
  <c r="S28" i="5"/>
  <c r="T51" i="5"/>
  <c r="S51" i="5"/>
  <c r="V51" i="5"/>
  <c r="W51" i="5"/>
  <c r="U51" i="5"/>
  <c r="E196" i="3"/>
  <c r="L196" i="3" s="1"/>
  <c r="L185" i="3"/>
  <c r="M185" i="3"/>
  <c r="G17" i="2"/>
  <c r="F174" i="8"/>
  <c r="F240" i="8"/>
  <c r="F284" i="8"/>
  <c r="F43" i="8"/>
  <c r="H43" i="8"/>
  <c r="F144" i="8"/>
  <c r="F230" i="8"/>
  <c r="H230" i="8"/>
  <c r="F119" i="8"/>
  <c r="F207" i="8"/>
  <c r="F10" i="8"/>
  <c r="H10" i="8"/>
  <c r="F212" i="8"/>
  <c r="F129" i="8"/>
  <c r="F217" i="8"/>
  <c r="F20" i="8"/>
  <c r="H20" i="8"/>
  <c r="F214" i="8"/>
  <c r="H214" i="8"/>
  <c r="F101" i="8"/>
  <c r="H101" i="8"/>
  <c r="F189" i="8"/>
  <c r="H189" i="8"/>
  <c r="F277" i="8"/>
  <c r="H277" i="8"/>
  <c r="W8" i="5"/>
  <c r="V8" i="5"/>
  <c r="U8" i="5"/>
  <c r="T8" i="5"/>
  <c r="S8" i="5"/>
  <c r="M135" i="3"/>
  <c r="L135" i="3"/>
  <c r="G161" i="17"/>
  <c r="K100" i="17"/>
  <c r="I100" i="17"/>
  <c r="K98" i="17"/>
  <c r="I98" i="17"/>
  <c r="G147" i="17"/>
  <c r="I54" i="17"/>
  <c r="K54" i="17"/>
  <c r="K131" i="17"/>
  <c r="I131" i="17"/>
  <c r="G189" i="3"/>
  <c r="J11" i="10"/>
  <c r="J15" i="10"/>
  <c r="L15" i="10"/>
  <c r="K21" i="6"/>
  <c r="J21" i="6"/>
  <c r="M21" i="6"/>
  <c r="I21" i="6"/>
  <c r="L21" i="6"/>
  <c r="J42" i="6"/>
  <c r="I42" i="6"/>
  <c r="M42" i="6"/>
  <c r="L42" i="6"/>
  <c r="K42" i="6"/>
  <c r="M30" i="6"/>
  <c r="J30" i="6"/>
  <c r="I30" i="6"/>
  <c r="L30" i="6"/>
  <c r="K30" i="6"/>
  <c r="M22" i="6"/>
  <c r="L22" i="6"/>
  <c r="J22" i="6"/>
  <c r="K22" i="6"/>
  <c r="I22" i="6"/>
  <c r="I23" i="6"/>
  <c r="M23" i="6"/>
  <c r="K23" i="6"/>
  <c r="L23" i="6"/>
  <c r="J23" i="6"/>
  <c r="M44" i="6"/>
  <c r="L44" i="6"/>
  <c r="K44" i="6"/>
  <c r="J44" i="6"/>
  <c r="I44" i="6"/>
  <c r="N47" i="2"/>
  <c r="L47" i="2"/>
  <c r="J47" i="2"/>
  <c r="K47" i="2"/>
  <c r="M47" i="2"/>
  <c r="N49" i="2"/>
  <c r="M203" i="3"/>
  <c r="L203" i="3"/>
  <c r="M197" i="3"/>
  <c r="L197" i="3"/>
  <c r="M70" i="2"/>
  <c r="L70" i="2"/>
  <c r="J175" i="24"/>
  <c r="L175" i="24"/>
  <c r="L165" i="24"/>
  <c r="F141" i="24"/>
  <c r="H141" i="24"/>
  <c r="F97" i="24"/>
  <c r="H97" i="24"/>
  <c r="H76" i="24"/>
  <c r="J81" i="24"/>
  <c r="L81" i="24"/>
  <c r="F40" i="24"/>
  <c r="H40" i="24"/>
  <c r="L55" i="24"/>
  <c r="Z9" i="22"/>
  <c r="Y9" i="22"/>
  <c r="X9" i="22"/>
  <c r="AB9" i="22"/>
  <c r="AA9" i="22"/>
  <c r="AB19" i="22"/>
  <c r="AB13" i="22"/>
  <c r="O22" i="21"/>
  <c r="S21" i="21"/>
  <c r="T21" i="21"/>
  <c r="R21" i="21"/>
  <c r="X114" i="19"/>
  <c r="H88" i="19"/>
  <c r="X56" i="19"/>
  <c r="W63" i="19"/>
  <c r="G135" i="19"/>
  <c r="H136" i="19"/>
  <c r="H90" i="19"/>
  <c r="P54" i="19"/>
  <c r="X45" i="19"/>
  <c r="H43" i="19"/>
  <c r="P40" i="19"/>
  <c r="X34" i="19"/>
  <c r="H32" i="19"/>
  <c r="P29" i="19"/>
  <c r="X26" i="19"/>
  <c r="H24" i="19"/>
  <c r="G23" i="19"/>
  <c r="P18" i="19"/>
  <c r="X15" i="19"/>
  <c r="H13" i="19"/>
  <c r="G21" i="19"/>
  <c r="P10" i="19"/>
  <c r="O9" i="19"/>
  <c r="R25" i="19" s="1"/>
  <c r="X94" i="19"/>
  <c r="W93" i="19"/>
  <c r="X142" i="19"/>
  <c r="X122" i="19"/>
  <c r="W121" i="19"/>
  <c r="W161" i="19"/>
  <c r="X153" i="19"/>
  <c r="P114" i="19"/>
  <c r="P154" i="19"/>
  <c r="R154" i="19"/>
  <c r="P142" i="19"/>
  <c r="R142" i="19"/>
  <c r="H129" i="19"/>
  <c r="H117" i="19"/>
  <c r="H157" i="19"/>
  <c r="H137" i="19"/>
  <c r="H144" i="19"/>
  <c r="P84" i="19"/>
  <c r="R84" i="19"/>
  <c r="P57" i="19"/>
  <c r="R57" i="19"/>
  <c r="X112" i="19"/>
  <c r="X75" i="19"/>
  <c r="X48" i="19"/>
  <c r="R95" i="19"/>
  <c r="P95" i="19"/>
  <c r="X60" i="19"/>
  <c r="W149" i="19"/>
  <c r="X150" i="19"/>
  <c r="X90" i="19"/>
  <c r="X58" i="19"/>
  <c r="V63" i="19"/>
  <c r="X55" i="19"/>
  <c r="X126" i="19"/>
  <c r="V107" i="19"/>
  <c r="V147" i="19"/>
  <c r="V149" i="19"/>
  <c r="F119" i="19"/>
  <c r="H119" i="17"/>
  <c r="M111" i="17"/>
  <c r="K111" i="17"/>
  <c r="I111" i="17"/>
  <c r="L111" i="17"/>
  <c r="J111" i="17"/>
  <c r="M59" i="17"/>
  <c r="K59" i="17"/>
  <c r="L59" i="17"/>
  <c r="J59" i="17"/>
  <c r="I59" i="17"/>
  <c r="W12" i="17"/>
  <c r="Y12" i="17"/>
  <c r="N105" i="19"/>
  <c r="P124" i="19"/>
  <c r="N21" i="19"/>
  <c r="N23" i="19"/>
  <c r="N107" i="19"/>
  <c r="P96" i="19"/>
  <c r="C149" i="17"/>
  <c r="I90" i="17"/>
  <c r="L90" i="17"/>
  <c r="M90" i="17"/>
  <c r="K90" i="17"/>
  <c r="J90" i="17"/>
  <c r="F77" i="17"/>
  <c r="J96" i="17"/>
  <c r="I96" i="17"/>
  <c r="M96" i="17"/>
  <c r="L96" i="17"/>
  <c r="K96" i="17"/>
  <c r="C77" i="17"/>
  <c r="K136" i="17"/>
  <c r="J136" i="17"/>
  <c r="I136" i="17"/>
  <c r="L136" i="17"/>
  <c r="H135" i="17"/>
  <c r="M136" i="17"/>
  <c r="F63" i="17"/>
  <c r="M138" i="17"/>
  <c r="L138" i="17"/>
  <c r="K138" i="17"/>
  <c r="J138" i="17"/>
  <c r="I138" i="17"/>
  <c r="C119" i="17"/>
  <c r="C107" i="17"/>
  <c r="R21" i="17"/>
  <c r="R9" i="17"/>
  <c r="D133" i="17"/>
  <c r="L88" i="17"/>
  <c r="J88" i="17"/>
  <c r="D65" i="17"/>
  <c r="J66" i="17"/>
  <c r="L66" i="17"/>
  <c r="L152" i="17"/>
  <c r="J152" i="17"/>
  <c r="L89" i="17"/>
  <c r="J89" i="17"/>
  <c r="X20" i="16"/>
  <c r="Z20" i="16"/>
  <c r="D135" i="17"/>
  <c r="Y11" i="16"/>
  <c r="X11" i="16"/>
  <c r="W11" i="16"/>
  <c r="AA11" i="16"/>
  <c r="Z11" i="16"/>
  <c r="F146" i="13"/>
  <c r="V27" i="12"/>
  <c r="U27" i="12"/>
  <c r="J43" i="13"/>
  <c r="L43" i="13"/>
  <c r="L15" i="13"/>
  <c r="J15" i="13"/>
  <c r="W51" i="12"/>
  <c r="U44" i="12"/>
  <c r="X44" i="12"/>
  <c r="V44" i="12"/>
  <c r="X46" i="12"/>
  <c r="X47" i="12"/>
  <c r="I26" i="12"/>
  <c r="N26" i="12"/>
  <c r="M26" i="12"/>
  <c r="L26" i="12"/>
  <c r="K26" i="12"/>
  <c r="J26" i="12"/>
  <c r="H53" i="12"/>
  <c r="N28" i="12"/>
  <c r="N29" i="12"/>
  <c r="W19" i="12"/>
  <c r="I13" i="12"/>
  <c r="N13" i="12"/>
  <c r="M13" i="12"/>
  <c r="L13" i="12"/>
  <c r="K13" i="12"/>
  <c r="J13" i="12"/>
  <c r="Z10" i="15"/>
  <c r="X10" i="15"/>
  <c r="X20" i="15"/>
  <c r="W20" i="15"/>
  <c r="AA20" i="15"/>
  <c r="Z20" i="15"/>
  <c r="Y20" i="15"/>
  <c r="L44" i="12"/>
  <c r="K44" i="12"/>
  <c r="J14" i="12"/>
  <c r="I14" i="12"/>
  <c r="N14" i="12"/>
  <c r="M14" i="12"/>
  <c r="L14" i="12"/>
  <c r="K14" i="12"/>
  <c r="D160" i="13"/>
  <c r="E20" i="13"/>
  <c r="W56" i="12"/>
  <c r="W48" i="12"/>
  <c r="V41" i="12"/>
  <c r="U41" i="12"/>
  <c r="X41" i="12"/>
  <c r="K23" i="12"/>
  <c r="J23" i="12"/>
  <c r="I23" i="12"/>
  <c r="N23" i="12"/>
  <c r="M23" i="12"/>
  <c r="L23" i="12"/>
  <c r="W16" i="12"/>
  <c r="F86" i="10"/>
  <c r="F90" i="13"/>
  <c r="L37" i="12"/>
  <c r="K37" i="12"/>
  <c r="X7" i="12"/>
  <c r="V7" i="12"/>
  <c r="U7" i="12"/>
  <c r="M55" i="13"/>
  <c r="L55" i="13"/>
  <c r="K55" i="13"/>
  <c r="J55" i="13"/>
  <c r="I55" i="13"/>
  <c r="F55" i="10"/>
  <c r="H55" i="10"/>
  <c r="J62" i="10"/>
  <c r="H37" i="10"/>
  <c r="L279" i="8"/>
  <c r="J259" i="8"/>
  <c r="L259" i="8"/>
  <c r="H217" i="8"/>
  <c r="J217" i="8"/>
  <c r="J207" i="8"/>
  <c r="L207" i="8"/>
  <c r="H165" i="8"/>
  <c r="J165" i="8"/>
  <c r="F65" i="8"/>
  <c r="M121" i="13"/>
  <c r="L121" i="13"/>
  <c r="K121" i="13"/>
  <c r="J121" i="13"/>
  <c r="I121" i="13"/>
  <c r="H54" i="10"/>
  <c r="F33" i="10"/>
  <c r="H33" i="10"/>
  <c r="J262" i="8"/>
  <c r="L262" i="8"/>
  <c r="J232" i="8"/>
  <c r="L232" i="8"/>
  <c r="H212" i="8"/>
  <c r="J212" i="8"/>
  <c r="J174" i="8"/>
  <c r="L174" i="8"/>
  <c r="J144" i="8"/>
  <c r="L144" i="8"/>
  <c r="H124" i="8"/>
  <c r="J124" i="8"/>
  <c r="U22" i="14"/>
  <c r="T21" i="14"/>
  <c r="M10" i="13"/>
  <c r="L10" i="13"/>
  <c r="K10" i="13"/>
  <c r="J10" i="13"/>
  <c r="I10" i="13"/>
  <c r="M67" i="13"/>
  <c r="L67" i="13"/>
  <c r="K67" i="13"/>
  <c r="J67" i="13"/>
  <c r="I67" i="13"/>
  <c r="M144" i="13"/>
  <c r="L144" i="13"/>
  <c r="K144" i="13"/>
  <c r="J144" i="13"/>
  <c r="I144" i="13"/>
  <c r="L70" i="13"/>
  <c r="K70" i="13"/>
  <c r="J70" i="13"/>
  <c r="I70" i="13"/>
  <c r="M70" i="13"/>
  <c r="L148" i="13"/>
  <c r="K148" i="13"/>
  <c r="J148" i="13"/>
  <c r="I148" i="13"/>
  <c r="M148" i="13"/>
  <c r="K39" i="13"/>
  <c r="J39" i="13"/>
  <c r="I39" i="13"/>
  <c r="M39" i="13"/>
  <c r="L39" i="13"/>
  <c r="K116" i="13"/>
  <c r="J116" i="13"/>
  <c r="I116" i="13"/>
  <c r="M116" i="13"/>
  <c r="L116" i="13"/>
  <c r="J42" i="13"/>
  <c r="I42" i="13"/>
  <c r="M42" i="13"/>
  <c r="L42" i="13"/>
  <c r="K42" i="13"/>
  <c r="J120" i="13"/>
  <c r="I120" i="13"/>
  <c r="M120" i="13"/>
  <c r="L120" i="13"/>
  <c r="K120" i="13"/>
  <c r="I28" i="13"/>
  <c r="M28" i="13"/>
  <c r="L28" i="13"/>
  <c r="K28" i="13"/>
  <c r="J28" i="13"/>
  <c r="I106" i="13"/>
  <c r="M106" i="13"/>
  <c r="L106" i="13"/>
  <c r="K106" i="13"/>
  <c r="J106" i="13"/>
  <c r="M31" i="13"/>
  <c r="L31" i="13"/>
  <c r="K31" i="13"/>
  <c r="J31" i="13"/>
  <c r="I31" i="13"/>
  <c r="M109" i="13"/>
  <c r="L109" i="13"/>
  <c r="K109" i="13"/>
  <c r="J109" i="13"/>
  <c r="I109" i="13"/>
  <c r="J16" i="12"/>
  <c r="I16" i="12"/>
  <c r="F54" i="10"/>
  <c r="F58" i="10"/>
  <c r="L263" i="8"/>
  <c r="L233" i="8"/>
  <c r="L175" i="8"/>
  <c r="L145" i="8"/>
  <c r="J44" i="12"/>
  <c r="I44" i="12"/>
  <c r="H254" i="8"/>
  <c r="L192" i="8"/>
  <c r="J172" i="8"/>
  <c r="H130" i="8"/>
  <c r="J120" i="8"/>
  <c r="M38" i="13"/>
  <c r="L38" i="13"/>
  <c r="K38" i="13"/>
  <c r="J38" i="13"/>
  <c r="I38" i="13"/>
  <c r="J17" i="12"/>
  <c r="I17" i="12"/>
  <c r="I49" i="12"/>
  <c r="J49" i="12"/>
  <c r="L275" i="8"/>
  <c r="L217" i="8"/>
  <c r="L187" i="8"/>
  <c r="L129" i="8"/>
  <c r="F54" i="12"/>
  <c r="J77" i="10"/>
  <c r="J81" i="10"/>
  <c r="H20" i="10"/>
  <c r="L49" i="5"/>
  <c r="K49" i="5"/>
  <c r="J49" i="5"/>
  <c r="M49" i="5"/>
  <c r="I49" i="5"/>
  <c r="J174" i="3"/>
  <c r="K174" i="3"/>
  <c r="E56" i="12"/>
  <c r="H84" i="10"/>
  <c r="L53" i="8"/>
  <c r="L65" i="8"/>
  <c r="M52" i="5"/>
  <c r="L52" i="5"/>
  <c r="I52" i="5"/>
  <c r="K52" i="5"/>
  <c r="J52" i="5"/>
  <c r="I33" i="5"/>
  <c r="M33" i="5"/>
  <c r="K33" i="5"/>
  <c r="L33" i="5"/>
  <c r="J33" i="5"/>
  <c r="I17" i="5"/>
  <c r="M17" i="5"/>
  <c r="K17" i="5"/>
  <c r="J17" i="5"/>
  <c r="L17" i="5"/>
  <c r="M21" i="5"/>
  <c r="M19" i="5"/>
  <c r="J60" i="8"/>
  <c r="K208" i="3"/>
  <c r="J208" i="3"/>
  <c r="J157" i="3"/>
  <c r="K157" i="3"/>
  <c r="L78" i="10"/>
  <c r="L32" i="10"/>
  <c r="L42" i="10"/>
  <c r="L77" i="10"/>
  <c r="H87" i="8"/>
  <c r="H56" i="8"/>
  <c r="J56" i="8"/>
  <c r="L184" i="3"/>
  <c r="K184" i="3"/>
  <c r="J184" i="3"/>
  <c r="I195" i="3"/>
  <c r="N184" i="3"/>
  <c r="M184" i="3"/>
  <c r="L138" i="3"/>
  <c r="K138" i="3"/>
  <c r="J138" i="3"/>
  <c r="N138" i="3"/>
  <c r="M138" i="3"/>
  <c r="J39" i="10"/>
  <c r="J215" i="3"/>
  <c r="K215" i="3"/>
  <c r="L16" i="10"/>
  <c r="L82" i="8"/>
  <c r="F191" i="3"/>
  <c r="K141" i="3"/>
  <c r="J141" i="3"/>
  <c r="L19" i="2"/>
  <c r="M19" i="2"/>
  <c r="V11" i="6"/>
  <c r="U11" i="6"/>
  <c r="W11" i="6"/>
  <c r="T11" i="6"/>
  <c r="S11" i="6"/>
  <c r="U31" i="6"/>
  <c r="T31" i="6"/>
  <c r="S31" i="6"/>
  <c r="W31" i="6"/>
  <c r="V31" i="6"/>
  <c r="W25" i="6"/>
  <c r="V25" i="6"/>
  <c r="S25" i="6"/>
  <c r="U25" i="6"/>
  <c r="T25" i="6"/>
  <c r="U43" i="6"/>
  <c r="T43" i="6"/>
  <c r="W43" i="6"/>
  <c r="V43" i="6"/>
  <c r="S43" i="6"/>
  <c r="W27" i="5"/>
  <c r="V27" i="5"/>
  <c r="U27" i="5"/>
  <c r="T27" i="5"/>
  <c r="S27" i="5"/>
  <c r="G194" i="3"/>
  <c r="J59" i="2"/>
  <c r="K59" i="2"/>
  <c r="L41" i="2"/>
  <c r="J41" i="2"/>
  <c r="M41" i="2"/>
  <c r="K41" i="2"/>
  <c r="G187" i="3"/>
  <c r="M170" i="3"/>
  <c r="L170" i="3"/>
  <c r="M159" i="3"/>
  <c r="L159" i="3"/>
  <c r="E192" i="3"/>
  <c r="M214" i="3"/>
  <c r="L214" i="3"/>
  <c r="K10" i="6"/>
  <c r="J10" i="6"/>
  <c r="M10" i="6"/>
  <c r="L10" i="6"/>
  <c r="I10" i="6"/>
  <c r="L28" i="5"/>
  <c r="J28" i="5"/>
  <c r="L27" i="5"/>
  <c r="J27" i="5"/>
  <c r="L36" i="5"/>
  <c r="J36" i="5"/>
  <c r="N35" i="2"/>
  <c r="M35" i="2"/>
  <c r="L35" i="2"/>
  <c r="J35" i="2"/>
  <c r="K35" i="2"/>
  <c r="N36" i="2"/>
  <c r="V39" i="5"/>
  <c r="U39" i="5"/>
  <c r="W39" i="5"/>
  <c r="T39" i="5"/>
  <c r="S39" i="5"/>
  <c r="U21" i="5"/>
  <c r="T21" i="5"/>
  <c r="S21" i="5"/>
  <c r="W21" i="5"/>
  <c r="V21" i="5"/>
  <c r="S23" i="5"/>
  <c r="W23" i="5"/>
  <c r="U23" i="5"/>
  <c r="V23" i="5"/>
  <c r="T23" i="5"/>
  <c r="W45" i="5"/>
  <c r="V45" i="5"/>
  <c r="T45" i="5"/>
  <c r="U45" i="5"/>
  <c r="S45" i="5"/>
  <c r="F150" i="8"/>
  <c r="H150" i="8"/>
  <c r="F41" i="8"/>
  <c r="H41" i="8"/>
  <c r="F274" i="8"/>
  <c r="H274" i="8"/>
  <c r="F19" i="8"/>
  <c r="H19" i="8"/>
  <c r="F128" i="8"/>
  <c r="H128" i="8"/>
  <c r="F191" i="8"/>
  <c r="F254" i="8"/>
  <c r="F127" i="8"/>
  <c r="F215" i="8"/>
  <c r="F18" i="8"/>
  <c r="H18" i="8"/>
  <c r="F234" i="8"/>
  <c r="F143" i="8"/>
  <c r="F231" i="8"/>
  <c r="F31" i="8"/>
  <c r="H31" i="8"/>
  <c r="F236" i="8"/>
  <c r="H236" i="8"/>
  <c r="F109" i="8"/>
  <c r="H109" i="8"/>
  <c r="F197" i="8"/>
  <c r="H197" i="8"/>
  <c r="F285" i="8"/>
  <c r="H285" i="8"/>
  <c r="F18" i="2"/>
  <c r="K117" i="17"/>
  <c r="I117" i="17"/>
  <c r="K115" i="17"/>
  <c r="I115" i="17"/>
  <c r="G133" i="17"/>
  <c r="G93" i="17"/>
  <c r="I62" i="17"/>
  <c r="K62" i="17"/>
  <c r="I140" i="17"/>
  <c r="K140" i="17"/>
  <c r="G193" i="3"/>
  <c r="J19" i="10"/>
  <c r="M19" i="6"/>
  <c r="L19" i="6"/>
  <c r="K19" i="6"/>
  <c r="I19" i="6"/>
  <c r="J19" i="6"/>
  <c r="L32" i="6"/>
  <c r="K32" i="6"/>
  <c r="J32" i="6"/>
  <c r="I32" i="6"/>
  <c r="M32" i="6"/>
  <c r="L24" i="6"/>
  <c r="K24" i="6"/>
  <c r="J24" i="6"/>
  <c r="M24" i="6"/>
  <c r="I24" i="6"/>
  <c r="I31" i="6"/>
  <c r="K31" i="6"/>
  <c r="J31" i="6"/>
  <c r="M31" i="6"/>
  <c r="L31" i="6"/>
  <c r="M52" i="6"/>
  <c r="L52" i="6"/>
  <c r="K52" i="6"/>
  <c r="J52" i="6"/>
  <c r="I52" i="6"/>
  <c r="M136" i="3"/>
  <c r="L136" i="3"/>
  <c r="N40" i="2"/>
  <c r="L40" i="2"/>
  <c r="K40" i="2"/>
  <c r="J40" i="2"/>
  <c r="M40" i="2"/>
  <c r="I43" i="2"/>
  <c r="M199" i="3"/>
  <c r="L199" i="3"/>
  <c r="M131" i="3"/>
  <c r="L131" i="3"/>
  <c r="K131" i="3"/>
  <c r="J131" i="3"/>
  <c r="L173" i="24"/>
  <c r="F149" i="24"/>
  <c r="H149" i="24"/>
  <c r="J123" i="24"/>
  <c r="L123" i="24"/>
  <c r="J55" i="24"/>
  <c r="J78" i="24"/>
  <c r="F34" i="24"/>
  <c r="H34" i="24"/>
  <c r="L63" i="24"/>
  <c r="H56" i="24"/>
  <c r="J56" i="24"/>
  <c r="F41" i="24"/>
  <c r="H41" i="24"/>
  <c r="AB12" i="22"/>
  <c r="AA12" i="22"/>
  <c r="Z12" i="22"/>
  <c r="Y12" i="22"/>
  <c r="X12" i="22"/>
  <c r="AA10" i="22"/>
  <c r="Z10" i="22"/>
  <c r="Y10" i="22"/>
  <c r="X10" i="22"/>
  <c r="AB10" i="22"/>
  <c r="S13" i="21"/>
  <c r="P155" i="19"/>
  <c r="R112" i="19"/>
  <c r="P112" i="19"/>
  <c r="H87" i="19"/>
  <c r="H54" i="19"/>
  <c r="H130" i="19"/>
  <c r="R83" i="19"/>
  <c r="P83" i="19"/>
  <c r="O91" i="19"/>
  <c r="H48" i="19"/>
  <c r="J48" i="19"/>
  <c r="P45" i="19"/>
  <c r="R45" i="19"/>
  <c r="X42" i="19"/>
  <c r="H40" i="19"/>
  <c r="P34" i="19"/>
  <c r="R34" i="19"/>
  <c r="X31" i="19"/>
  <c r="H29" i="19"/>
  <c r="P26" i="19"/>
  <c r="R26" i="19"/>
  <c r="X20" i="19"/>
  <c r="H18" i="19"/>
  <c r="P15" i="19"/>
  <c r="R15" i="19"/>
  <c r="X12" i="19"/>
  <c r="H10" i="19"/>
  <c r="G9" i="19"/>
  <c r="X102" i="19"/>
  <c r="X151" i="19"/>
  <c r="X130" i="19"/>
  <c r="P126" i="19"/>
  <c r="P123" i="19"/>
  <c r="P73" i="19"/>
  <c r="P151" i="19"/>
  <c r="H138" i="19"/>
  <c r="J126" i="19"/>
  <c r="H126" i="19"/>
  <c r="H68" i="19"/>
  <c r="H145" i="19"/>
  <c r="H139" i="19"/>
  <c r="G147" i="19"/>
  <c r="X74" i="19"/>
  <c r="X54" i="19"/>
  <c r="X110" i="19"/>
  <c r="X69" i="19"/>
  <c r="W77" i="19"/>
  <c r="H156" i="19"/>
  <c r="P94" i="19"/>
  <c r="O93" i="19"/>
  <c r="H58" i="19"/>
  <c r="R138" i="19"/>
  <c r="P138" i="19"/>
  <c r="X89" i="19"/>
  <c r="H56" i="19"/>
  <c r="X68" i="19"/>
  <c r="V49" i="19"/>
  <c r="V135" i="19"/>
  <c r="X158" i="19"/>
  <c r="H112" i="19"/>
  <c r="F149" i="19"/>
  <c r="H150" i="19"/>
  <c r="F49" i="19"/>
  <c r="M137" i="17"/>
  <c r="K137" i="17"/>
  <c r="L137" i="17"/>
  <c r="J137" i="17"/>
  <c r="I137" i="17"/>
  <c r="F91" i="17"/>
  <c r="P129" i="19"/>
  <c r="P109" i="19"/>
  <c r="P104" i="19"/>
  <c r="N135" i="19"/>
  <c r="P136" i="19"/>
  <c r="I142" i="17"/>
  <c r="L142" i="17"/>
  <c r="J142" i="17"/>
  <c r="M142" i="17"/>
  <c r="K142" i="17"/>
  <c r="I116" i="17"/>
  <c r="L116" i="17"/>
  <c r="M116" i="17"/>
  <c r="K116" i="17"/>
  <c r="J116" i="17"/>
  <c r="J122" i="17"/>
  <c r="I122" i="17"/>
  <c r="M122" i="17"/>
  <c r="H121" i="17"/>
  <c r="L122" i="17"/>
  <c r="K122" i="17"/>
  <c r="K127" i="17"/>
  <c r="J127" i="17"/>
  <c r="I127" i="17"/>
  <c r="M127" i="17"/>
  <c r="L127" i="17"/>
  <c r="F107" i="17"/>
  <c r="K75" i="17"/>
  <c r="J75" i="17"/>
  <c r="I75" i="17"/>
  <c r="M75" i="17"/>
  <c r="L75" i="17"/>
  <c r="Z20" i="17"/>
  <c r="X20" i="17"/>
  <c r="AA11" i="17"/>
  <c r="Z11" i="17"/>
  <c r="Y11" i="17"/>
  <c r="X11" i="17"/>
  <c r="W11" i="17"/>
  <c r="E63" i="17"/>
  <c r="E77" i="17"/>
  <c r="D161" i="17"/>
  <c r="D105" i="17"/>
  <c r="L97" i="17"/>
  <c r="J97" i="17"/>
  <c r="J74" i="17"/>
  <c r="L74" i="17"/>
  <c r="L160" i="17"/>
  <c r="J160" i="17"/>
  <c r="J98" i="17"/>
  <c r="L98" i="17"/>
  <c r="W18" i="16"/>
  <c r="Z18" i="16"/>
  <c r="Y18" i="16"/>
  <c r="X18" i="16"/>
  <c r="E135" i="17"/>
  <c r="T9" i="16"/>
  <c r="G160" i="13"/>
  <c r="L46" i="13"/>
  <c r="J46" i="13"/>
  <c r="V47" i="12"/>
  <c r="U47" i="12"/>
  <c r="V15" i="12"/>
  <c r="U15" i="12"/>
  <c r="F77" i="10"/>
  <c r="H77" i="10"/>
  <c r="L129" i="13"/>
  <c r="J129" i="13"/>
  <c r="E34" i="13"/>
  <c r="X14" i="13"/>
  <c r="W14" i="13"/>
  <c r="AA14" i="13"/>
  <c r="Z14" i="13"/>
  <c r="Y14" i="13"/>
  <c r="I38" i="12"/>
  <c r="N38" i="12"/>
  <c r="M38" i="12"/>
  <c r="L38" i="12"/>
  <c r="K38" i="12"/>
  <c r="J38" i="12"/>
  <c r="W31" i="12"/>
  <c r="U24" i="12"/>
  <c r="X24" i="12"/>
  <c r="V24" i="12"/>
  <c r="V9" i="12"/>
  <c r="U9" i="12"/>
  <c r="F80" i="10"/>
  <c r="Z13" i="15"/>
  <c r="Y13" i="15"/>
  <c r="X13" i="15"/>
  <c r="W13" i="15"/>
  <c r="V21" i="15"/>
  <c r="AA13" i="15"/>
  <c r="Q20" i="13"/>
  <c r="L32" i="12"/>
  <c r="K32" i="12"/>
  <c r="V10" i="12"/>
  <c r="U10" i="12"/>
  <c r="X10" i="12"/>
  <c r="Z11" i="13"/>
  <c r="Y11" i="13"/>
  <c r="X11" i="13"/>
  <c r="W11" i="13"/>
  <c r="AA11" i="13"/>
  <c r="K35" i="12"/>
  <c r="J35" i="12"/>
  <c r="I35" i="12"/>
  <c r="N35" i="12"/>
  <c r="M35" i="12"/>
  <c r="L35" i="12"/>
  <c r="N36" i="12"/>
  <c r="N37" i="12"/>
  <c r="W28" i="12"/>
  <c r="V21" i="12"/>
  <c r="U21" i="12"/>
  <c r="X21" i="12"/>
  <c r="X23" i="12"/>
  <c r="X22" i="12"/>
  <c r="C53" i="12"/>
  <c r="C57" i="12" s="1"/>
  <c r="L6" i="12"/>
  <c r="K6" i="12"/>
  <c r="C160" i="13"/>
  <c r="G104" i="13"/>
  <c r="L25" i="12"/>
  <c r="K25" i="12"/>
  <c r="X12" i="12"/>
  <c r="V12" i="12"/>
  <c r="U12" i="12"/>
  <c r="D54" i="12"/>
  <c r="J58" i="10"/>
  <c r="F279" i="8"/>
  <c r="L257" i="8"/>
  <c r="J237" i="8"/>
  <c r="L237" i="8"/>
  <c r="H195" i="8"/>
  <c r="J195" i="8"/>
  <c r="J185" i="8"/>
  <c r="L185" i="8"/>
  <c r="H143" i="8"/>
  <c r="J143" i="8"/>
  <c r="M86" i="13"/>
  <c r="L86" i="13"/>
  <c r="K86" i="13"/>
  <c r="J86" i="13"/>
  <c r="I86" i="13"/>
  <c r="H62" i="10"/>
  <c r="F35" i="10"/>
  <c r="F16" i="10"/>
  <c r="L260" i="8"/>
  <c r="L230" i="8"/>
  <c r="L172" i="8"/>
  <c r="L142" i="8"/>
  <c r="F79" i="8"/>
  <c r="T11" i="14"/>
  <c r="V11" i="14"/>
  <c r="U11" i="14"/>
  <c r="V14" i="14"/>
  <c r="V21" i="14"/>
  <c r="V22" i="14"/>
  <c r="V13" i="14"/>
  <c r="M14" i="13"/>
  <c r="L14" i="13"/>
  <c r="K14" i="13"/>
  <c r="J14" i="13"/>
  <c r="I14" i="13"/>
  <c r="M75" i="13"/>
  <c r="L75" i="13"/>
  <c r="K75" i="13"/>
  <c r="J75" i="13"/>
  <c r="I75" i="13"/>
  <c r="M153" i="13"/>
  <c r="L153" i="13"/>
  <c r="K153" i="13"/>
  <c r="J153" i="13"/>
  <c r="I153" i="13"/>
  <c r="L79" i="13"/>
  <c r="K79" i="13"/>
  <c r="J79" i="13"/>
  <c r="I79" i="13"/>
  <c r="M79" i="13"/>
  <c r="L156" i="13"/>
  <c r="K156" i="13"/>
  <c r="J156" i="13"/>
  <c r="I156" i="13"/>
  <c r="M156" i="13"/>
  <c r="K47" i="13"/>
  <c r="J47" i="13"/>
  <c r="I47" i="13"/>
  <c r="M47" i="13"/>
  <c r="L47" i="13"/>
  <c r="K125" i="13"/>
  <c r="J125" i="13"/>
  <c r="I125" i="13"/>
  <c r="M125" i="13"/>
  <c r="L125" i="13"/>
  <c r="J51" i="13"/>
  <c r="I51" i="13"/>
  <c r="M51" i="13"/>
  <c r="L51" i="13"/>
  <c r="K51" i="13"/>
  <c r="J128" i="13"/>
  <c r="I128" i="13"/>
  <c r="M128" i="13"/>
  <c r="L128" i="13"/>
  <c r="K128" i="13"/>
  <c r="I37" i="13"/>
  <c r="M37" i="13"/>
  <c r="L37" i="13"/>
  <c r="J37" i="13"/>
  <c r="K37" i="13"/>
  <c r="I114" i="13"/>
  <c r="M114" i="13"/>
  <c r="L114" i="13"/>
  <c r="K114" i="13"/>
  <c r="J114" i="13"/>
  <c r="H48" i="13"/>
  <c r="M40" i="13"/>
  <c r="L40" i="13"/>
  <c r="K40" i="13"/>
  <c r="J40" i="13"/>
  <c r="I40" i="13"/>
  <c r="M117" i="13"/>
  <c r="L117" i="13"/>
  <c r="K117" i="13"/>
  <c r="J117" i="13"/>
  <c r="I117" i="13"/>
  <c r="F62" i="10"/>
  <c r="F85" i="10"/>
  <c r="F41" i="10"/>
  <c r="H281" i="8"/>
  <c r="H251" i="8"/>
  <c r="J213" i="8"/>
  <c r="H193" i="8"/>
  <c r="H163" i="8"/>
  <c r="J125" i="8"/>
  <c r="H284" i="8"/>
  <c r="J274" i="8"/>
  <c r="H232" i="8"/>
  <c r="L170" i="8"/>
  <c r="J150" i="8"/>
  <c r="G55" i="12"/>
  <c r="J21" i="12"/>
  <c r="I21" i="12"/>
  <c r="J285" i="8"/>
  <c r="J255" i="8"/>
  <c r="H235" i="8"/>
  <c r="J197" i="8"/>
  <c r="J167" i="8"/>
  <c r="H147" i="8"/>
  <c r="J85" i="10"/>
  <c r="H13" i="10"/>
  <c r="H9" i="10"/>
  <c r="J170" i="3"/>
  <c r="K170" i="3"/>
  <c r="H81" i="10"/>
  <c r="L61" i="8"/>
  <c r="I40" i="5"/>
  <c r="M40" i="5"/>
  <c r="L40" i="5"/>
  <c r="K40" i="5"/>
  <c r="J40" i="5"/>
  <c r="J87" i="8"/>
  <c r="J20" i="5"/>
  <c r="I20" i="5"/>
  <c r="L20" i="5"/>
  <c r="K20" i="5"/>
  <c r="M20" i="5"/>
  <c r="H196" i="3"/>
  <c r="J185" i="3"/>
  <c r="K185" i="3"/>
  <c r="K153" i="3"/>
  <c r="J153" i="3"/>
  <c r="J31" i="10"/>
  <c r="L31" i="10"/>
  <c r="L34" i="10"/>
  <c r="L81" i="10"/>
  <c r="L53" i="10"/>
  <c r="L85" i="10"/>
  <c r="L41" i="10"/>
  <c r="L59" i="8"/>
  <c r="H64" i="8"/>
  <c r="J64" i="8"/>
  <c r="L16" i="6"/>
  <c r="J16" i="6"/>
  <c r="T25" i="5"/>
  <c r="V25" i="5"/>
  <c r="K12" i="5"/>
  <c r="J12" i="5"/>
  <c r="I12" i="5"/>
  <c r="M12" i="5"/>
  <c r="L12" i="5"/>
  <c r="M16" i="5"/>
  <c r="L180" i="3"/>
  <c r="K180" i="3"/>
  <c r="I191" i="3"/>
  <c r="J180" i="3"/>
  <c r="N180" i="3"/>
  <c r="M180" i="3"/>
  <c r="L73" i="2"/>
  <c r="M73" i="2"/>
  <c r="J41" i="10"/>
  <c r="L7" i="5"/>
  <c r="K7" i="5"/>
  <c r="J7" i="5"/>
  <c r="I7" i="5"/>
  <c r="M7" i="5"/>
  <c r="M8" i="5"/>
  <c r="M10" i="5"/>
  <c r="H19" i="10"/>
  <c r="L13" i="10"/>
  <c r="L79" i="8"/>
  <c r="I38" i="5"/>
  <c r="K38" i="5"/>
  <c r="M24" i="5"/>
  <c r="L24" i="5"/>
  <c r="K24" i="5"/>
  <c r="J24" i="5"/>
  <c r="I24" i="5"/>
  <c r="K10" i="5"/>
  <c r="I10" i="5"/>
  <c r="H190" i="3"/>
  <c r="J179" i="3"/>
  <c r="K179" i="3"/>
  <c r="K163" i="3"/>
  <c r="J163" i="3"/>
  <c r="J16" i="2"/>
  <c r="K16" i="2"/>
  <c r="J75" i="8"/>
  <c r="L75" i="8"/>
  <c r="J81" i="8"/>
  <c r="L81" i="8"/>
  <c r="T13" i="6"/>
  <c r="S13" i="6"/>
  <c r="W13" i="6"/>
  <c r="V13" i="6"/>
  <c r="U13" i="6"/>
  <c r="T32" i="6"/>
  <c r="S32" i="6"/>
  <c r="W32" i="6"/>
  <c r="V32" i="6"/>
  <c r="U32" i="6"/>
  <c r="U27" i="6"/>
  <c r="T27" i="6"/>
  <c r="S27" i="6"/>
  <c r="W27" i="6"/>
  <c r="V27" i="6"/>
  <c r="U51" i="6"/>
  <c r="T51" i="6"/>
  <c r="V51" i="6"/>
  <c r="S51" i="6"/>
  <c r="W51" i="6"/>
  <c r="W7" i="6"/>
  <c r="V7" i="6"/>
  <c r="U7" i="6"/>
  <c r="T7" i="6"/>
  <c r="S7" i="6"/>
  <c r="E191" i="3"/>
  <c r="K57" i="2"/>
  <c r="J57" i="2"/>
  <c r="J63" i="2"/>
  <c r="K63" i="2"/>
  <c r="L48" i="2"/>
  <c r="J48" i="2"/>
  <c r="N48" i="2"/>
  <c r="M48" i="2"/>
  <c r="K48" i="2"/>
  <c r="F232" i="8"/>
  <c r="M173" i="3"/>
  <c r="L173" i="3"/>
  <c r="M174" i="3"/>
  <c r="L174" i="3"/>
  <c r="M163" i="3"/>
  <c r="L163" i="3"/>
  <c r="M218" i="3"/>
  <c r="L218" i="3"/>
  <c r="M8" i="6"/>
  <c r="L8" i="6"/>
  <c r="K8" i="6"/>
  <c r="J8" i="6"/>
  <c r="I8" i="6"/>
  <c r="L46" i="5"/>
  <c r="J46" i="5"/>
  <c r="L44" i="5"/>
  <c r="J44" i="5"/>
  <c r="T41" i="5"/>
  <c r="S41" i="5"/>
  <c r="W41" i="5"/>
  <c r="V41" i="5"/>
  <c r="U41" i="5"/>
  <c r="U29" i="5"/>
  <c r="T29" i="5"/>
  <c r="S29" i="5"/>
  <c r="W29" i="5"/>
  <c r="V29" i="5"/>
  <c r="S31" i="5"/>
  <c r="W31" i="5"/>
  <c r="U31" i="5"/>
  <c r="V31" i="5"/>
  <c r="T31" i="5"/>
  <c r="V47" i="5"/>
  <c r="U47" i="5"/>
  <c r="T47" i="5"/>
  <c r="W47" i="5"/>
  <c r="S47" i="5"/>
  <c r="L169" i="3"/>
  <c r="M169" i="3"/>
  <c r="F16" i="8"/>
  <c r="H16" i="8"/>
  <c r="F14" i="8"/>
  <c r="H14" i="8"/>
  <c r="F100" i="8"/>
  <c r="H100" i="8"/>
  <c r="F152" i="8"/>
  <c r="F238" i="8"/>
  <c r="H238" i="8"/>
  <c r="F13" i="8"/>
  <c r="H13" i="8"/>
  <c r="F141" i="8"/>
  <c r="F229" i="8"/>
  <c r="F37" i="8"/>
  <c r="H37" i="8"/>
  <c r="F256" i="8"/>
  <c r="F151" i="8"/>
  <c r="F239" i="8"/>
  <c r="F39" i="8"/>
  <c r="H39" i="8"/>
  <c r="F258" i="8"/>
  <c r="H258" i="8"/>
  <c r="F123" i="8"/>
  <c r="H123" i="8"/>
  <c r="F211" i="8"/>
  <c r="H211" i="8"/>
  <c r="W36" i="6"/>
  <c r="U36" i="6"/>
  <c r="V36" i="6"/>
  <c r="S36" i="6"/>
  <c r="T36" i="6"/>
  <c r="G186" i="3"/>
  <c r="K152" i="17"/>
  <c r="I152" i="17"/>
  <c r="I124" i="17"/>
  <c r="K124" i="17"/>
  <c r="I71" i="17"/>
  <c r="K71" i="17"/>
  <c r="K157" i="17"/>
  <c r="I157" i="17"/>
  <c r="J16" i="10"/>
  <c r="M17" i="6"/>
  <c r="L17" i="6"/>
  <c r="K17" i="6"/>
  <c r="I17" i="6"/>
  <c r="J17" i="6"/>
  <c r="J7" i="6"/>
  <c r="I7" i="6"/>
  <c r="M7" i="6"/>
  <c r="L7" i="6"/>
  <c r="K7" i="6"/>
  <c r="M35" i="6"/>
  <c r="L35" i="6"/>
  <c r="J35" i="6"/>
  <c r="K35" i="6"/>
  <c r="I35" i="6"/>
  <c r="J26" i="6"/>
  <c r="I26" i="6"/>
  <c r="L26" i="6"/>
  <c r="M26" i="6"/>
  <c r="K26" i="6"/>
  <c r="I39" i="6"/>
  <c r="M39" i="6"/>
  <c r="L39" i="6"/>
  <c r="K39" i="6"/>
  <c r="J39" i="6"/>
  <c r="M140" i="3"/>
  <c r="L140" i="3"/>
  <c r="J38" i="2"/>
  <c r="N38" i="2"/>
  <c r="L38" i="2"/>
  <c r="K38" i="2"/>
  <c r="M38" i="2"/>
  <c r="N39" i="2"/>
  <c r="H64" i="24"/>
  <c r="J64" i="24"/>
  <c r="R21" i="22"/>
  <c r="S21" i="22"/>
  <c r="Y13" i="22"/>
  <c r="AA13" i="22"/>
  <c r="T21" i="22"/>
  <c r="S10" i="21"/>
  <c r="T10" i="21"/>
  <c r="R10" i="21"/>
  <c r="T13" i="21"/>
  <c r="P22" i="21"/>
  <c r="S11" i="21"/>
  <c r="T11" i="21"/>
  <c r="R11" i="21"/>
  <c r="R150" i="19"/>
  <c r="O149" i="19"/>
  <c r="P150" i="19"/>
  <c r="P111" i="19"/>
  <c r="R111" i="19"/>
  <c r="O119" i="19"/>
  <c r="P76" i="19"/>
  <c r="P118" i="19"/>
  <c r="R81" i="19"/>
  <c r="P81" i="19"/>
  <c r="X47" i="19"/>
  <c r="H45" i="19"/>
  <c r="P42" i="19"/>
  <c r="R42" i="19"/>
  <c r="X39" i="19"/>
  <c r="H34" i="19"/>
  <c r="P31" i="19"/>
  <c r="R31" i="19"/>
  <c r="X28" i="19"/>
  <c r="H26" i="19"/>
  <c r="P20" i="19"/>
  <c r="R20" i="19"/>
  <c r="X17" i="19"/>
  <c r="H15" i="19"/>
  <c r="P12" i="19"/>
  <c r="R12" i="19"/>
  <c r="X123" i="19"/>
  <c r="W119" i="19"/>
  <c r="X111" i="19"/>
  <c r="X159" i="19"/>
  <c r="X139" i="19"/>
  <c r="W147" i="19"/>
  <c r="R143" i="19"/>
  <c r="P143" i="19"/>
  <c r="R131" i="19"/>
  <c r="P131" i="19"/>
  <c r="P82" i="19"/>
  <c r="R82" i="19"/>
  <c r="P159" i="19"/>
  <c r="R159" i="19"/>
  <c r="H146" i="19"/>
  <c r="H143" i="19"/>
  <c r="H76" i="19"/>
  <c r="H154" i="19"/>
  <c r="X109" i="19"/>
  <c r="X73" i="19"/>
  <c r="H52" i="19"/>
  <c r="G51" i="19"/>
  <c r="H103" i="19"/>
  <c r="P68" i="19"/>
  <c r="R68" i="19"/>
  <c r="X143" i="19"/>
  <c r="X83" i="19"/>
  <c r="W91" i="19"/>
  <c r="R55" i="19"/>
  <c r="P55" i="19"/>
  <c r="O63" i="19"/>
  <c r="P132" i="19"/>
  <c r="H81" i="19"/>
  <c r="R53" i="19"/>
  <c r="P53" i="19"/>
  <c r="X86" i="19"/>
  <c r="V133" i="19"/>
  <c r="H53" i="19"/>
  <c r="H118" i="19"/>
  <c r="F51" i="19"/>
  <c r="F65" i="19"/>
  <c r="H59" i="19"/>
  <c r="H82" i="19"/>
  <c r="C135" i="17"/>
  <c r="M76" i="17"/>
  <c r="K76" i="17"/>
  <c r="L76" i="17"/>
  <c r="J76" i="17"/>
  <c r="I76" i="17"/>
  <c r="N51" i="19"/>
  <c r="N65" i="19"/>
  <c r="N91" i="19"/>
  <c r="N149" i="19"/>
  <c r="P141" i="19"/>
  <c r="N133" i="19"/>
  <c r="C147" i="17"/>
  <c r="I56" i="17"/>
  <c r="L56" i="17"/>
  <c r="M56" i="17"/>
  <c r="K56" i="17"/>
  <c r="J56" i="17"/>
  <c r="H63" i="17"/>
  <c r="W13" i="17"/>
  <c r="V21" i="17"/>
  <c r="Z13" i="17"/>
  <c r="X13" i="17"/>
  <c r="Y13" i="17"/>
  <c r="AA13" i="17"/>
  <c r="V9" i="17"/>
  <c r="J113" i="17"/>
  <c r="I113" i="17"/>
  <c r="M113" i="17"/>
  <c r="K113" i="17"/>
  <c r="L113" i="17"/>
  <c r="F93" i="17"/>
  <c r="J61" i="17"/>
  <c r="I61" i="17"/>
  <c r="M61" i="17"/>
  <c r="L61" i="17"/>
  <c r="K61" i="17"/>
  <c r="K153" i="17"/>
  <c r="J153" i="17"/>
  <c r="I153" i="17"/>
  <c r="H161" i="17"/>
  <c r="M153" i="17"/>
  <c r="L153" i="17"/>
  <c r="H149" i="17"/>
  <c r="C133" i="17"/>
  <c r="K101" i="17"/>
  <c r="J101" i="17"/>
  <c r="I101" i="17"/>
  <c r="M101" i="17"/>
  <c r="L101" i="17"/>
  <c r="M155" i="17"/>
  <c r="L155" i="17"/>
  <c r="K155" i="17"/>
  <c r="J155" i="17"/>
  <c r="I155" i="17"/>
  <c r="F135" i="17"/>
  <c r="M103" i="17"/>
  <c r="L103" i="17"/>
  <c r="K103" i="17"/>
  <c r="J103" i="17"/>
  <c r="I103" i="17"/>
  <c r="M52" i="17"/>
  <c r="H51" i="17"/>
  <c r="L52" i="17"/>
  <c r="K52" i="17"/>
  <c r="J52" i="17"/>
  <c r="I52" i="17"/>
  <c r="T9" i="17"/>
  <c r="E121" i="17"/>
  <c r="E93" i="17"/>
  <c r="L114" i="17"/>
  <c r="J114" i="17"/>
  <c r="D91" i="17"/>
  <c r="J83" i="17"/>
  <c r="L83" i="17"/>
  <c r="D51" i="17"/>
  <c r="J115" i="17"/>
  <c r="L115" i="17"/>
  <c r="E133" i="17"/>
  <c r="Y19" i="16"/>
  <c r="X19" i="16"/>
  <c r="W19" i="16"/>
  <c r="Z19" i="16"/>
  <c r="K129" i="13"/>
  <c r="I129" i="13"/>
  <c r="C90" i="13"/>
  <c r="I69" i="13"/>
  <c r="K69" i="13"/>
  <c r="L150" i="13"/>
  <c r="J150" i="13"/>
  <c r="U35" i="12"/>
  <c r="V35" i="12"/>
  <c r="L112" i="13"/>
  <c r="J112" i="13"/>
  <c r="F48" i="13"/>
  <c r="C20" i="13"/>
  <c r="I50" i="12"/>
  <c r="N50" i="12"/>
  <c r="M50" i="12"/>
  <c r="K50" i="12"/>
  <c r="J50" i="12"/>
  <c r="L50" i="12"/>
  <c r="W43" i="12"/>
  <c r="U36" i="12"/>
  <c r="V36" i="12"/>
  <c r="X36" i="12"/>
  <c r="D56" i="12"/>
  <c r="I18" i="12"/>
  <c r="N18" i="12"/>
  <c r="M18" i="12"/>
  <c r="K18" i="12"/>
  <c r="J18" i="12"/>
  <c r="L18" i="12"/>
  <c r="C56" i="12"/>
  <c r="X12" i="15"/>
  <c r="W12" i="15"/>
  <c r="AA12" i="15"/>
  <c r="Z12" i="15"/>
  <c r="Y12" i="15"/>
  <c r="AA19" i="15"/>
  <c r="Z19" i="15"/>
  <c r="Y19" i="15"/>
  <c r="X19" i="15"/>
  <c r="W19" i="15"/>
  <c r="D34" i="13"/>
  <c r="F20" i="13"/>
  <c r="L52" i="12"/>
  <c r="K52" i="12"/>
  <c r="L20" i="12"/>
  <c r="K20" i="12"/>
  <c r="V53" i="12"/>
  <c r="U53" i="12"/>
  <c r="X53" i="12"/>
  <c r="X55" i="12"/>
  <c r="X54" i="12"/>
  <c r="K47" i="12"/>
  <c r="J47" i="12"/>
  <c r="I47" i="12"/>
  <c r="M47" i="12"/>
  <c r="L47" i="12"/>
  <c r="N47" i="12"/>
  <c r="W40" i="12"/>
  <c r="V33" i="12"/>
  <c r="U33" i="12"/>
  <c r="X33" i="12"/>
  <c r="K15" i="12"/>
  <c r="J15" i="12"/>
  <c r="I15" i="12"/>
  <c r="M15" i="12"/>
  <c r="L15" i="12"/>
  <c r="N15" i="12"/>
  <c r="L45" i="12"/>
  <c r="K45" i="12"/>
  <c r="W6" i="12"/>
  <c r="W17" i="12"/>
  <c r="W26" i="12"/>
  <c r="W53" i="12"/>
  <c r="W25" i="12"/>
  <c r="W29" i="12"/>
  <c r="W38" i="12"/>
  <c r="W13" i="12"/>
  <c r="W37" i="12"/>
  <c r="W46" i="12"/>
  <c r="W45" i="12"/>
  <c r="W50" i="12"/>
  <c r="W21" i="12"/>
  <c r="W30" i="12"/>
  <c r="W57" i="12"/>
  <c r="W34" i="12"/>
  <c r="W33" i="12"/>
  <c r="W42" i="12"/>
  <c r="W18" i="12"/>
  <c r="W22" i="12"/>
  <c r="W41" i="12"/>
  <c r="W49" i="12"/>
  <c r="W14" i="12"/>
  <c r="W7" i="12"/>
  <c r="W11" i="12"/>
  <c r="W54" i="12"/>
  <c r="W12" i="12"/>
  <c r="AA9" i="13"/>
  <c r="Z9" i="13"/>
  <c r="Y9" i="13"/>
  <c r="X9" i="13"/>
  <c r="W9" i="13"/>
  <c r="J24" i="12"/>
  <c r="I24" i="12"/>
  <c r="J55" i="10"/>
  <c r="F13" i="10"/>
  <c r="L235" i="8"/>
  <c r="J215" i="8"/>
  <c r="L215" i="8"/>
  <c r="H173" i="8"/>
  <c r="J173" i="8"/>
  <c r="J163" i="8"/>
  <c r="L163" i="8"/>
  <c r="H121" i="8"/>
  <c r="J121" i="8"/>
  <c r="F57" i="8"/>
  <c r="I33" i="6"/>
  <c r="K33" i="6"/>
  <c r="M52" i="13"/>
  <c r="L52" i="13"/>
  <c r="K52" i="13"/>
  <c r="J52" i="13"/>
  <c r="I52" i="13"/>
  <c r="F78" i="10"/>
  <c r="H59" i="10"/>
  <c r="J59" i="10"/>
  <c r="F43" i="10"/>
  <c r="H278" i="8"/>
  <c r="J278" i="8"/>
  <c r="J240" i="8"/>
  <c r="L240" i="8"/>
  <c r="J210" i="8"/>
  <c r="L210" i="8"/>
  <c r="H190" i="8"/>
  <c r="J190" i="8"/>
  <c r="J152" i="8"/>
  <c r="L152" i="8"/>
  <c r="J122" i="8"/>
  <c r="L122" i="8"/>
  <c r="F77" i="8"/>
  <c r="H77" i="8"/>
  <c r="T14" i="14"/>
  <c r="U13" i="14"/>
  <c r="V12" i="14"/>
  <c r="U12" i="14"/>
  <c r="T12" i="14"/>
  <c r="M98" i="13"/>
  <c r="L98" i="13"/>
  <c r="K98" i="13"/>
  <c r="J98" i="13"/>
  <c r="I98" i="13"/>
  <c r="M18" i="13"/>
  <c r="L18" i="13"/>
  <c r="K18" i="13"/>
  <c r="J18" i="13"/>
  <c r="I18" i="13"/>
  <c r="M84" i="13"/>
  <c r="L84" i="13"/>
  <c r="K84" i="13"/>
  <c r="J84" i="13"/>
  <c r="I84" i="13"/>
  <c r="L87" i="13"/>
  <c r="K87" i="13"/>
  <c r="J87" i="13"/>
  <c r="I87" i="13"/>
  <c r="M87" i="13"/>
  <c r="K56" i="13"/>
  <c r="J56" i="13"/>
  <c r="I56" i="13"/>
  <c r="M56" i="13"/>
  <c r="L56" i="13"/>
  <c r="K134" i="13"/>
  <c r="J134" i="13"/>
  <c r="I134" i="13"/>
  <c r="M134" i="13"/>
  <c r="L134" i="13"/>
  <c r="J59" i="13"/>
  <c r="I59" i="13"/>
  <c r="M59" i="13"/>
  <c r="L59" i="13"/>
  <c r="K59" i="13"/>
  <c r="J137" i="13"/>
  <c r="I137" i="13"/>
  <c r="M137" i="13"/>
  <c r="K137" i="13"/>
  <c r="L137" i="13"/>
  <c r="I45" i="13"/>
  <c r="M45" i="13"/>
  <c r="L45" i="13"/>
  <c r="K45" i="13"/>
  <c r="J45" i="13"/>
  <c r="I123" i="13"/>
  <c r="M123" i="13"/>
  <c r="L123" i="13"/>
  <c r="K123" i="13"/>
  <c r="J123" i="13"/>
  <c r="M57" i="13"/>
  <c r="L57" i="13"/>
  <c r="K57" i="13"/>
  <c r="J57" i="13"/>
  <c r="I57" i="13"/>
  <c r="M126" i="13"/>
  <c r="L126" i="13"/>
  <c r="K126" i="13"/>
  <c r="J126" i="13"/>
  <c r="I126" i="13"/>
  <c r="F59" i="10"/>
  <c r="L241" i="8"/>
  <c r="L211" i="8"/>
  <c r="L153" i="8"/>
  <c r="L123" i="8"/>
  <c r="M95" i="13"/>
  <c r="L95" i="13"/>
  <c r="K95" i="13"/>
  <c r="J95" i="13"/>
  <c r="I95" i="13"/>
  <c r="H262" i="8"/>
  <c r="J252" i="8"/>
  <c r="H210" i="8"/>
  <c r="L148" i="8"/>
  <c r="J128" i="8"/>
  <c r="A14" i="12"/>
  <c r="G56" i="12"/>
  <c r="I25" i="12"/>
  <c r="J25" i="12"/>
  <c r="L283" i="8"/>
  <c r="L253" i="8"/>
  <c r="L195" i="8"/>
  <c r="L165" i="8"/>
  <c r="J82" i="10"/>
  <c r="H21" i="10"/>
  <c r="H17" i="10"/>
  <c r="M47" i="5"/>
  <c r="L47" i="5"/>
  <c r="J47" i="5"/>
  <c r="K47" i="5"/>
  <c r="I47" i="5"/>
  <c r="J166" i="3"/>
  <c r="K166" i="3"/>
  <c r="L58" i="8"/>
  <c r="I50" i="5"/>
  <c r="M50" i="5"/>
  <c r="K50" i="5"/>
  <c r="J50" i="5"/>
  <c r="L50" i="5"/>
  <c r="I14" i="5"/>
  <c r="M14" i="5"/>
  <c r="K14" i="5"/>
  <c r="J14" i="5"/>
  <c r="L14" i="5"/>
  <c r="I48" i="5"/>
  <c r="M48" i="5"/>
  <c r="K48" i="5"/>
  <c r="J48" i="5"/>
  <c r="L48" i="5"/>
  <c r="J57" i="8"/>
  <c r="J9" i="5"/>
  <c r="I9" i="5"/>
  <c r="L9" i="5"/>
  <c r="M9" i="5"/>
  <c r="K9" i="5"/>
  <c r="H192" i="3"/>
  <c r="K192" i="3" s="1"/>
  <c r="J181" i="3"/>
  <c r="K181" i="3"/>
  <c r="L35" i="10"/>
  <c r="L54" i="10"/>
  <c r="L37" i="10"/>
  <c r="L61" i="10"/>
  <c r="L60" i="10"/>
  <c r="H57" i="8"/>
  <c r="H53" i="8"/>
  <c r="J53" i="8"/>
  <c r="L176" i="3"/>
  <c r="K176" i="3"/>
  <c r="J176" i="3"/>
  <c r="I187" i="3"/>
  <c r="N176" i="3"/>
  <c r="M176" i="3"/>
  <c r="G43" i="2"/>
  <c r="J38" i="10"/>
  <c r="J35" i="5"/>
  <c r="I35" i="5"/>
  <c r="M35" i="5"/>
  <c r="L35" i="5"/>
  <c r="K35" i="5"/>
  <c r="L18" i="5"/>
  <c r="K18" i="5"/>
  <c r="J18" i="5"/>
  <c r="I18" i="5"/>
  <c r="M18" i="5"/>
  <c r="H195" i="3"/>
  <c r="K142" i="3"/>
  <c r="J142" i="3"/>
  <c r="L12" i="10"/>
  <c r="L21" i="10"/>
  <c r="M32" i="5"/>
  <c r="L32" i="5"/>
  <c r="K32" i="5"/>
  <c r="J32" i="5"/>
  <c r="I32" i="5"/>
  <c r="K218" i="3"/>
  <c r="J218" i="3"/>
  <c r="F187" i="3"/>
  <c r="F193" i="3"/>
  <c r="K137" i="3"/>
  <c r="J137" i="3"/>
  <c r="K12" i="2"/>
  <c r="J12" i="2"/>
  <c r="J85" i="8"/>
  <c r="J78" i="8"/>
  <c r="W33" i="6"/>
  <c r="V33" i="6"/>
  <c r="T33" i="6"/>
  <c r="U33" i="6"/>
  <c r="S33" i="6"/>
  <c r="V46" i="6"/>
  <c r="U46" i="6"/>
  <c r="S46" i="6"/>
  <c r="W46" i="6"/>
  <c r="T46" i="6"/>
  <c r="T48" i="6"/>
  <c r="S48" i="6"/>
  <c r="U48" i="6"/>
  <c r="W48" i="6"/>
  <c r="V48" i="6"/>
  <c r="W52" i="6"/>
  <c r="W15" i="6"/>
  <c r="V15" i="6"/>
  <c r="T15" i="6"/>
  <c r="S15" i="6"/>
  <c r="U15" i="6"/>
  <c r="J61" i="2"/>
  <c r="K61" i="2"/>
  <c r="J73" i="2"/>
  <c r="K73" i="2"/>
  <c r="F188" i="8"/>
  <c r="E189" i="3"/>
  <c r="M178" i="3"/>
  <c r="L178" i="3"/>
  <c r="M167" i="3"/>
  <c r="L167" i="3"/>
  <c r="L10" i="5"/>
  <c r="J10" i="5"/>
  <c r="L139" i="3"/>
  <c r="M139" i="3"/>
  <c r="S48" i="5"/>
  <c r="W48" i="5"/>
  <c r="U48" i="5"/>
  <c r="T48" i="5"/>
  <c r="V48" i="5"/>
  <c r="T49" i="5"/>
  <c r="S49" i="5"/>
  <c r="V49" i="5"/>
  <c r="W49" i="5"/>
  <c r="U49" i="5"/>
  <c r="F38" i="8"/>
  <c r="H38" i="8"/>
  <c r="F108" i="8"/>
  <c r="H108" i="8"/>
  <c r="F147" i="8"/>
  <c r="F186" i="8"/>
  <c r="H186" i="8"/>
  <c r="F262" i="8"/>
  <c r="F21" i="8"/>
  <c r="H21" i="8"/>
  <c r="F149" i="8"/>
  <c r="F237" i="8"/>
  <c r="F102" i="8"/>
  <c r="H102" i="8"/>
  <c r="F278" i="8"/>
  <c r="F165" i="8"/>
  <c r="F253" i="8"/>
  <c r="F104" i="8"/>
  <c r="H104" i="8"/>
  <c r="F280" i="8"/>
  <c r="H280" i="8"/>
  <c r="F131" i="8"/>
  <c r="H131" i="8"/>
  <c r="F219" i="8"/>
  <c r="H219" i="8"/>
  <c r="J34" i="6"/>
  <c r="I34" i="6"/>
  <c r="M34" i="6"/>
  <c r="K34" i="6"/>
  <c r="L34" i="6"/>
  <c r="K57" i="17"/>
  <c r="I57" i="17"/>
  <c r="I74" i="17"/>
  <c r="K74" i="17"/>
  <c r="G51" i="17"/>
  <c r="K132" i="17"/>
  <c r="I132" i="17"/>
  <c r="G119" i="17"/>
  <c r="G79" i="17"/>
  <c r="I80" i="17"/>
  <c r="K80" i="17"/>
  <c r="W40" i="5"/>
  <c r="V40" i="5"/>
  <c r="U40" i="5"/>
  <c r="S40" i="5"/>
  <c r="T40" i="5"/>
  <c r="J13" i="10"/>
  <c r="L41" i="6"/>
  <c r="M41" i="6"/>
  <c r="K41" i="6"/>
  <c r="J41" i="6"/>
  <c r="I41" i="6"/>
  <c r="M46" i="6"/>
  <c r="K46" i="6"/>
  <c r="J46" i="6"/>
  <c r="I46" i="6"/>
  <c r="L46" i="6"/>
  <c r="L40" i="6"/>
  <c r="K40" i="6"/>
  <c r="I40" i="6"/>
  <c r="M40" i="6"/>
  <c r="J40" i="6"/>
  <c r="I47" i="6"/>
  <c r="M47" i="6"/>
  <c r="L47" i="6"/>
  <c r="K47" i="6"/>
  <c r="J47" i="6"/>
  <c r="M144" i="3"/>
  <c r="L144" i="3"/>
  <c r="K126" i="3"/>
  <c r="J126" i="3"/>
  <c r="M126" i="3"/>
  <c r="L126" i="3"/>
  <c r="J127" i="3"/>
  <c r="L127" i="3"/>
  <c r="K127" i="3"/>
  <c r="M127" i="3"/>
  <c r="F163" i="24"/>
  <c r="H163" i="24"/>
  <c r="L129" i="24"/>
  <c r="H84" i="24"/>
  <c r="F21" i="24"/>
  <c r="H21" i="24"/>
  <c r="J80" i="24"/>
  <c r="L87" i="24"/>
  <c r="H53" i="24"/>
  <c r="U21" i="22"/>
  <c r="S18" i="21"/>
  <c r="T18" i="21"/>
  <c r="R18" i="21"/>
  <c r="P144" i="19"/>
  <c r="R110" i="19"/>
  <c r="P110" i="19"/>
  <c r="P75" i="19"/>
  <c r="X117" i="19"/>
  <c r="O77" i="19"/>
  <c r="P69" i="19"/>
  <c r="R69" i="19"/>
  <c r="P47" i="19"/>
  <c r="X44" i="19"/>
  <c r="H42" i="19"/>
  <c r="P39" i="19"/>
  <c r="X33" i="19"/>
  <c r="H31" i="19"/>
  <c r="P28" i="19"/>
  <c r="X25" i="19"/>
  <c r="H20" i="19"/>
  <c r="P17" i="19"/>
  <c r="X14" i="19"/>
  <c r="H12" i="19"/>
  <c r="X131" i="19"/>
  <c r="X128" i="19"/>
  <c r="X70" i="19"/>
  <c r="X156" i="19"/>
  <c r="R152" i="19"/>
  <c r="P152" i="19"/>
  <c r="R140" i="19"/>
  <c r="P140" i="19"/>
  <c r="R90" i="19"/>
  <c r="P90" i="19"/>
  <c r="P113" i="19"/>
  <c r="H155" i="19"/>
  <c r="H152" i="19"/>
  <c r="H85" i="19"/>
  <c r="H116" i="19"/>
  <c r="X108" i="19"/>
  <c r="W107" i="19"/>
  <c r="P72" i="19"/>
  <c r="R72" i="19"/>
  <c r="P48" i="19"/>
  <c r="R48" i="19"/>
  <c r="H101" i="19"/>
  <c r="W65" i="19"/>
  <c r="X66" i="19"/>
  <c r="X138" i="19"/>
  <c r="X82" i="19"/>
  <c r="W51" i="19"/>
  <c r="X52" i="19"/>
  <c r="R127" i="19"/>
  <c r="P127" i="19"/>
  <c r="H80" i="19"/>
  <c r="G79" i="19"/>
  <c r="V65" i="19"/>
  <c r="V21" i="19"/>
  <c r="V9" i="19"/>
  <c r="V23" i="19"/>
  <c r="X53" i="19"/>
  <c r="V161" i="19"/>
  <c r="H61" i="19"/>
  <c r="F63" i="19"/>
  <c r="F21" i="19"/>
  <c r="F9" i="19"/>
  <c r="F23" i="19"/>
  <c r="F77" i="19"/>
  <c r="H69" i="19"/>
  <c r="H113" i="19"/>
  <c r="M128" i="17"/>
  <c r="K128" i="17"/>
  <c r="L128" i="17"/>
  <c r="J128" i="17"/>
  <c r="I128" i="17"/>
  <c r="M102" i="17"/>
  <c r="K102" i="17"/>
  <c r="J102" i="17"/>
  <c r="I102" i="17"/>
  <c r="L102" i="17"/>
  <c r="P58" i="19"/>
  <c r="N35" i="19"/>
  <c r="N37" i="19"/>
  <c r="P146" i="19"/>
  <c r="N93" i="19"/>
  <c r="N121" i="19"/>
  <c r="N161" i="19"/>
  <c r="F147" i="17"/>
  <c r="I82" i="17"/>
  <c r="L82" i="17"/>
  <c r="M82" i="17"/>
  <c r="K82" i="17"/>
  <c r="J82" i="17"/>
  <c r="C63" i="17"/>
  <c r="J139" i="17"/>
  <c r="I139" i="17"/>
  <c r="H147" i="17"/>
  <c r="M139" i="17"/>
  <c r="L139" i="17"/>
  <c r="K139" i="17"/>
  <c r="J87" i="17"/>
  <c r="I87" i="17"/>
  <c r="M87" i="17"/>
  <c r="L87" i="17"/>
  <c r="K87" i="17"/>
  <c r="F133" i="17"/>
  <c r="F121" i="17"/>
  <c r="C161" i="17"/>
  <c r="M129" i="17"/>
  <c r="L129" i="17"/>
  <c r="K129" i="17"/>
  <c r="J129" i="17"/>
  <c r="I129" i="17"/>
  <c r="AA19" i="17"/>
  <c r="Z19" i="17"/>
  <c r="Y19" i="17"/>
  <c r="X19" i="17"/>
  <c r="W19" i="17"/>
  <c r="E161" i="17"/>
  <c r="E149" i="17"/>
  <c r="Y17" i="16"/>
  <c r="W17" i="16"/>
  <c r="L123" i="17"/>
  <c r="J123" i="17"/>
  <c r="J100" i="17"/>
  <c r="L100" i="17"/>
  <c r="J124" i="17"/>
  <c r="L124" i="17"/>
  <c r="Z16" i="16"/>
  <c r="X16" i="16"/>
  <c r="S21" i="16"/>
  <c r="S9" i="16"/>
  <c r="Q21" i="16"/>
  <c r="Q9" i="16"/>
  <c r="K112" i="13"/>
  <c r="I112" i="13"/>
  <c r="D104" i="13"/>
  <c r="L115" i="13"/>
  <c r="J115" i="13"/>
  <c r="V23" i="12"/>
  <c r="U23" i="12"/>
  <c r="C118" i="13"/>
  <c r="L69" i="13"/>
  <c r="J69" i="13"/>
  <c r="G62" i="13"/>
  <c r="R20" i="13"/>
  <c r="U56" i="12"/>
  <c r="X56" i="12"/>
  <c r="V56" i="12"/>
  <c r="U48" i="12"/>
  <c r="X48" i="12"/>
  <c r="V48" i="12"/>
  <c r="X50" i="12"/>
  <c r="X51" i="12"/>
  <c r="I30" i="12"/>
  <c r="N30" i="12"/>
  <c r="M30" i="12"/>
  <c r="L30" i="12"/>
  <c r="J30" i="12"/>
  <c r="K30" i="12"/>
  <c r="N32" i="12"/>
  <c r="N33" i="12"/>
  <c r="W23" i="12"/>
  <c r="U16" i="12"/>
  <c r="X16" i="12"/>
  <c r="V16" i="12"/>
  <c r="X19" i="12"/>
  <c r="X18" i="12"/>
  <c r="Z14" i="15"/>
  <c r="X14" i="15"/>
  <c r="C62" i="13"/>
  <c r="E48" i="13"/>
  <c r="L40" i="12"/>
  <c r="K40" i="12"/>
  <c r="W9" i="12"/>
  <c r="C34" i="13"/>
  <c r="W52" i="12"/>
  <c r="V45" i="12"/>
  <c r="U45" i="12"/>
  <c r="X45" i="12"/>
  <c r="K27" i="12"/>
  <c r="J27" i="12"/>
  <c r="I27" i="12"/>
  <c r="N27" i="12"/>
  <c r="M27" i="12"/>
  <c r="L27" i="12"/>
  <c r="W20" i="12"/>
  <c r="V11" i="12"/>
  <c r="U11" i="12"/>
  <c r="X11" i="12"/>
  <c r="X15" i="12"/>
  <c r="X14" i="12"/>
  <c r="X13" i="12"/>
  <c r="L33" i="12"/>
  <c r="K33" i="12"/>
  <c r="J63" i="10"/>
  <c r="F32" i="10"/>
  <c r="H275" i="8"/>
  <c r="J275" i="8"/>
  <c r="F235" i="8"/>
  <c r="L213" i="8"/>
  <c r="J193" i="8"/>
  <c r="L193" i="8"/>
  <c r="H151" i="8"/>
  <c r="J151" i="8"/>
  <c r="J141" i="8"/>
  <c r="L141" i="8"/>
  <c r="M19" i="13"/>
  <c r="L19" i="13"/>
  <c r="K19" i="13"/>
  <c r="J19" i="13"/>
  <c r="I19" i="13"/>
  <c r="F63" i="10"/>
  <c r="H63" i="10"/>
  <c r="F40" i="10"/>
  <c r="F14" i="10"/>
  <c r="H14" i="10"/>
  <c r="L238" i="8"/>
  <c r="L208" i="8"/>
  <c r="L150" i="8"/>
  <c r="L120" i="8"/>
  <c r="H75" i="8"/>
  <c r="V16" i="14"/>
  <c r="U16" i="14"/>
  <c r="T16" i="14"/>
  <c r="V17" i="14"/>
  <c r="U17" i="14"/>
  <c r="T17" i="14"/>
  <c r="U14" i="14"/>
  <c r="T13" i="14"/>
  <c r="M64" i="13"/>
  <c r="L64" i="13"/>
  <c r="K64" i="13"/>
  <c r="J64" i="13"/>
  <c r="I64" i="13"/>
  <c r="M24" i="13"/>
  <c r="L24" i="13"/>
  <c r="K24" i="13"/>
  <c r="J24" i="13"/>
  <c r="I24" i="13"/>
  <c r="M93" i="13"/>
  <c r="L93" i="13"/>
  <c r="K93" i="13"/>
  <c r="J93" i="13"/>
  <c r="I93" i="13"/>
  <c r="L27" i="13"/>
  <c r="K27" i="13"/>
  <c r="J27" i="13"/>
  <c r="I27" i="13"/>
  <c r="M27" i="13"/>
  <c r="L96" i="13"/>
  <c r="K96" i="13"/>
  <c r="J96" i="13"/>
  <c r="I96" i="13"/>
  <c r="H104" i="13"/>
  <c r="M96" i="13"/>
  <c r="K9" i="13"/>
  <c r="J9" i="13"/>
  <c r="I9" i="13"/>
  <c r="M9" i="13"/>
  <c r="L9" i="13"/>
  <c r="K65" i="13"/>
  <c r="J65" i="13"/>
  <c r="I65" i="13"/>
  <c r="M65" i="13"/>
  <c r="L65" i="13"/>
  <c r="K142" i="13"/>
  <c r="J142" i="13"/>
  <c r="I142" i="13"/>
  <c r="M142" i="13"/>
  <c r="L142" i="13"/>
  <c r="J68" i="13"/>
  <c r="I68" i="13"/>
  <c r="H76" i="13"/>
  <c r="M68" i="13"/>
  <c r="K68" i="13"/>
  <c r="L68" i="13"/>
  <c r="J145" i="13"/>
  <c r="I145" i="13"/>
  <c r="M145" i="13"/>
  <c r="L145" i="13"/>
  <c r="K145" i="13"/>
  <c r="I54" i="13"/>
  <c r="H62" i="13"/>
  <c r="M54" i="13"/>
  <c r="L54" i="13"/>
  <c r="K54" i="13"/>
  <c r="J54" i="13"/>
  <c r="I131" i="13"/>
  <c r="M131" i="13"/>
  <c r="L131" i="13"/>
  <c r="K131" i="13"/>
  <c r="J131" i="13"/>
  <c r="M66" i="13"/>
  <c r="L66" i="13"/>
  <c r="K66" i="13"/>
  <c r="J66" i="13"/>
  <c r="I66" i="13"/>
  <c r="M135" i="13"/>
  <c r="L135" i="13"/>
  <c r="K135" i="13"/>
  <c r="J135" i="13"/>
  <c r="I135" i="13"/>
  <c r="F56" i="10"/>
  <c r="F82" i="10"/>
  <c r="F60" i="10"/>
  <c r="J279" i="8"/>
  <c r="H259" i="8"/>
  <c r="H229" i="8"/>
  <c r="J191" i="8"/>
  <c r="H171" i="8"/>
  <c r="H141" i="8"/>
  <c r="M60" i="13"/>
  <c r="L60" i="13"/>
  <c r="K60" i="13"/>
  <c r="J60" i="13"/>
  <c r="I60" i="13"/>
  <c r="J282" i="8"/>
  <c r="H240" i="8"/>
  <c r="J230" i="8"/>
  <c r="H188" i="8"/>
  <c r="L126" i="8"/>
  <c r="AA12" i="13"/>
  <c r="Z12" i="13"/>
  <c r="Y12" i="13"/>
  <c r="X12" i="13"/>
  <c r="W12" i="13"/>
  <c r="V20" i="13"/>
  <c r="T20" i="13"/>
  <c r="A13" i="12"/>
  <c r="J29" i="12"/>
  <c r="I29" i="12"/>
  <c r="J263" i="8"/>
  <c r="J233" i="8"/>
  <c r="H213" i="8"/>
  <c r="J175" i="8"/>
  <c r="J145" i="8"/>
  <c r="H125" i="8"/>
  <c r="J79" i="10"/>
  <c r="H10" i="10"/>
  <c r="M30" i="5"/>
  <c r="L30" i="5"/>
  <c r="J30" i="5"/>
  <c r="K30" i="5"/>
  <c r="I30" i="5"/>
  <c r="J162" i="3"/>
  <c r="K162" i="3"/>
  <c r="E54" i="12"/>
  <c r="H80" i="10"/>
  <c r="J80" i="10"/>
  <c r="H78" i="10"/>
  <c r="L55" i="8"/>
  <c r="M37" i="5"/>
  <c r="L37" i="5"/>
  <c r="K37" i="5"/>
  <c r="J37" i="5"/>
  <c r="I37" i="5"/>
  <c r="J65" i="8"/>
  <c r="K34" i="5"/>
  <c r="I34" i="5"/>
  <c r="H188" i="3"/>
  <c r="K188" i="3" s="1"/>
  <c r="K177" i="3"/>
  <c r="J177" i="3"/>
  <c r="K143" i="3"/>
  <c r="J143" i="3"/>
  <c r="L40" i="10"/>
  <c r="L84" i="10"/>
  <c r="L56" i="10"/>
  <c r="L80" i="10"/>
  <c r="L36" i="10"/>
  <c r="L79" i="10"/>
  <c r="H65" i="8"/>
  <c r="H61" i="8"/>
  <c r="L172" i="3"/>
  <c r="K172" i="3"/>
  <c r="J172" i="3"/>
  <c r="N172" i="3"/>
  <c r="M172" i="3"/>
  <c r="M63" i="2"/>
  <c r="L63" i="2"/>
  <c r="J24" i="2"/>
  <c r="N24" i="2"/>
  <c r="K24" i="2"/>
  <c r="L24" i="2"/>
  <c r="M24" i="2"/>
  <c r="J34" i="10"/>
  <c r="J35" i="10"/>
  <c r="H191" i="3"/>
  <c r="Z8" i="13"/>
  <c r="X8" i="13"/>
  <c r="L9" i="10"/>
  <c r="L76" i="8"/>
  <c r="K36" i="5"/>
  <c r="I36" i="5"/>
  <c r="K214" i="3"/>
  <c r="J214" i="3"/>
  <c r="H186" i="3"/>
  <c r="J186" i="3" s="1"/>
  <c r="K175" i="3"/>
  <c r="J175" i="3"/>
  <c r="K159" i="3"/>
  <c r="J159" i="3"/>
  <c r="J8" i="2"/>
  <c r="H17" i="2"/>
  <c r="J17" i="2" s="1"/>
  <c r="K8" i="2"/>
  <c r="J77" i="8"/>
  <c r="J86" i="8"/>
  <c r="L86" i="8"/>
  <c r="W44" i="6"/>
  <c r="U44" i="6"/>
  <c r="V44" i="6"/>
  <c r="T44" i="6"/>
  <c r="S44" i="6"/>
  <c r="W20" i="6"/>
  <c r="V20" i="6"/>
  <c r="T20" i="6"/>
  <c r="S20" i="6"/>
  <c r="U20" i="6"/>
  <c r="S10" i="6"/>
  <c r="W10" i="6"/>
  <c r="V10" i="6"/>
  <c r="U10" i="6"/>
  <c r="T10" i="6"/>
  <c r="W18" i="6"/>
  <c r="V18" i="6"/>
  <c r="T18" i="6"/>
  <c r="S18" i="6"/>
  <c r="U18" i="6"/>
  <c r="H68" i="2"/>
  <c r="J68" i="2" s="1"/>
  <c r="K65" i="2"/>
  <c r="J65" i="2"/>
  <c r="N34" i="2"/>
  <c r="L34" i="2"/>
  <c r="M34" i="2"/>
  <c r="K34" i="2"/>
  <c r="J34" i="2"/>
  <c r="J32" i="2"/>
  <c r="K32" i="2"/>
  <c r="F164" i="8"/>
  <c r="H164" i="8"/>
  <c r="L157" i="3"/>
  <c r="M157" i="3"/>
  <c r="E193" i="3"/>
  <c r="M182" i="3"/>
  <c r="L182" i="3"/>
  <c r="M171" i="3"/>
  <c r="L171" i="3"/>
  <c r="W42" i="5"/>
  <c r="V42" i="5"/>
  <c r="U42" i="5"/>
  <c r="S42" i="5"/>
  <c r="T42" i="5"/>
  <c r="W19" i="5"/>
  <c r="V19" i="5"/>
  <c r="U19" i="5"/>
  <c r="T19" i="5"/>
  <c r="S19" i="5"/>
  <c r="L21" i="5"/>
  <c r="J21" i="5"/>
  <c r="V13" i="5"/>
  <c r="U13" i="5"/>
  <c r="T13" i="5"/>
  <c r="S13" i="5"/>
  <c r="W13" i="5"/>
  <c r="T7" i="5"/>
  <c r="S7" i="5"/>
  <c r="V7" i="5"/>
  <c r="W7" i="5"/>
  <c r="U7" i="5"/>
  <c r="W50" i="5"/>
  <c r="V50" i="5"/>
  <c r="S50" i="5"/>
  <c r="U50" i="5"/>
  <c r="T50" i="5"/>
  <c r="S38" i="5"/>
  <c r="W38" i="5"/>
  <c r="V38" i="5"/>
  <c r="U38" i="5"/>
  <c r="T38" i="5"/>
  <c r="L153" i="3"/>
  <c r="M153" i="3"/>
  <c r="U44" i="5"/>
  <c r="T44" i="5"/>
  <c r="W44" i="5"/>
  <c r="S44" i="5"/>
  <c r="V44" i="5"/>
  <c r="F98" i="8"/>
  <c r="H98" i="8"/>
  <c r="F142" i="8"/>
  <c r="H142" i="8"/>
  <c r="F194" i="8"/>
  <c r="H194" i="8"/>
  <c r="F210" i="8"/>
  <c r="F34" i="8"/>
  <c r="H34" i="8"/>
  <c r="F32" i="8"/>
  <c r="H32" i="8"/>
  <c r="F163" i="8"/>
  <c r="F251" i="8"/>
  <c r="F124" i="8"/>
  <c r="F42" i="8"/>
  <c r="H42" i="8"/>
  <c r="F173" i="8"/>
  <c r="F261" i="8"/>
  <c r="F126" i="8"/>
  <c r="H126" i="8"/>
  <c r="F145" i="8"/>
  <c r="H145" i="8"/>
  <c r="F233" i="8"/>
  <c r="H233" i="8"/>
  <c r="U19" i="6"/>
  <c r="T19" i="6"/>
  <c r="W19" i="6"/>
  <c r="S19" i="6"/>
  <c r="V19" i="6"/>
  <c r="G65" i="17"/>
  <c r="K66" i="17"/>
  <c r="I66" i="17"/>
  <c r="G77" i="17"/>
  <c r="G63" i="17"/>
  <c r="K55" i="17"/>
  <c r="I55" i="17"/>
  <c r="K141" i="17"/>
  <c r="I141" i="17"/>
  <c r="K88" i="17"/>
  <c r="I88" i="17"/>
  <c r="G191" i="3"/>
  <c r="G188" i="3"/>
  <c r="J21" i="10"/>
  <c r="M11" i="6"/>
  <c r="L11" i="6"/>
  <c r="K11" i="6"/>
  <c r="J11" i="6"/>
  <c r="I11" i="6"/>
  <c r="I25" i="6"/>
  <c r="M25" i="6"/>
  <c r="K25" i="6"/>
  <c r="L25" i="6"/>
  <c r="J25" i="6"/>
  <c r="M51" i="6"/>
  <c r="L51" i="6"/>
  <c r="J51" i="6"/>
  <c r="K51" i="6"/>
  <c r="I51" i="6"/>
  <c r="M9" i="6"/>
  <c r="L9" i="6"/>
  <c r="K9" i="6"/>
  <c r="J9" i="6"/>
  <c r="I9" i="6"/>
  <c r="M215" i="3"/>
  <c r="L215" i="3"/>
  <c r="M137" i="3"/>
  <c r="L137" i="3"/>
  <c r="L125" i="3"/>
  <c r="K125" i="3"/>
  <c r="J125" i="3"/>
  <c r="M125" i="3"/>
  <c r="M128" i="3"/>
  <c r="K128" i="3"/>
  <c r="L128" i="3"/>
  <c r="J128" i="3"/>
  <c r="L45" i="2"/>
  <c r="M45" i="2"/>
  <c r="J16" i="42"/>
  <c r="H16" i="42"/>
  <c r="I16" i="42"/>
  <c r="K76" i="26"/>
  <c r="J76" i="26"/>
  <c r="I76" i="26"/>
  <c r="M76" i="26"/>
  <c r="L76" i="26"/>
  <c r="T125" i="18"/>
  <c r="AB90" i="18"/>
  <c r="AA90" i="18"/>
  <c r="Z90" i="18"/>
  <c r="M137" i="16"/>
  <c r="T22" i="18"/>
  <c r="S22" i="18"/>
  <c r="R22" i="18"/>
  <c r="T118" i="18"/>
  <c r="S118" i="18"/>
  <c r="R118" i="18"/>
  <c r="AB106" i="18"/>
  <c r="Z106" i="18"/>
  <c r="AA106" i="18"/>
  <c r="K143" i="41"/>
  <c r="AB78" i="18"/>
  <c r="AA78" i="18"/>
  <c r="Z78" i="18"/>
  <c r="K121" i="14"/>
  <c r="J121" i="14"/>
  <c r="I121" i="14"/>
  <c r="J9" i="16"/>
  <c r="I9" i="16"/>
  <c r="M9" i="16"/>
  <c r="L9" i="16"/>
  <c r="K9" i="16"/>
  <c r="M74" i="16"/>
  <c r="M130" i="16"/>
  <c r="M99" i="16"/>
  <c r="M14" i="16"/>
  <c r="M80" i="16"/>
  <c r="M156" i="16"/>
  <c r="M123" i="16"/>
  <c r="M82" i="16"/>
  <c r="M140" i="16"/>
  <c r="M20" i="16"/>
  <c r="M54" i="16"/>
  <c r="M42" i="16"/>
  <c r="M52" i="16"/>
  <c r="M95" i="16"/>
  <c r="M29" i="16"/>
  <c r="M41" i="16"/>
  <c r="M67" i="16"/>
  <c r="M75" i="16"/>
  <c r="M110" i="16"/>
  <c r="M90" i="16"/>
  <c r="M108" i="16"/>
  <c r="M10" i="16"/>
  <c r="M62" i="16"/>
  <c r="M114" i="16"/>
  <c r="M125" i="16"/>
  <c r="M17" i="16"/>
  <c r="M142" i="16"/>
  <c r="M33" i="16"/>
  <c r="M128" i="16"/>
  <c r="M109" i="16"/>
  <c r="M152" i="16"/>
  <c r="M138" i="16"/>
  <c r="M98" i="16"/>
  <c r="M115" i="16"/>
  <c r="M150" i="16"/>
  <c r="M144" i="16"/>
  <c r="M97" i="16"/>
  <c r="M157" i="16"/>
  <c r="M53" i="16"/>
  <c r="M73" i="16"/>
  <c r="M45" i="16"/>
  <c r="M116" i="16"/>
  <c r="M44" i="16"/>
  <c r="M88" i="16"/>
  <c r="M85" i="16"/>
  <c r="M100" i="16"/>
  <c r="M86" i="16"/>
  <c r="M55" i="16"/>
  <c r="M89" i="16"/>
  <c r="M101" i="16"/>
  <c r="M136" i="16"/>
  <c r="M139" i="16"/>
  <c r="M159" i="16"/>
  <c r="M56" i="16"/>
  <c r="M28" i="16"/>
  <c r="M47" i="16"/>
  <c r="M16" i="16"/>
  <c r="M151" i="16"/>
  <c r="M76" i="16"/>
  <c r="M111" i="16"/>
  <c r="M154" i="16"/>
  <c r="M143" i="16"/>
  <c r="M43" i="16"/>
  <c r="M129" i="16"/>
  <c r="M141" i="16"/>
  <c r="M11" i="16"/>
  <c r="M39" i="16"/>
  <c r="M66" i="16"/>
  <c r="M83" i="16"/>
  <c r="M13" i="16"/>
  <c r="M27" i="16"/>
  <c r="M104" i="16"/>
  <c r="M25" i="16"/>
  <c r="M145" i="16"/>
  <c r="M126" i="16"/>
  <c r="M34" i="16"/>
  <c r="M112" i="16"/>
  <c r="M46" i="16"/>
  <c r="M132" i="16"/>
  <c r="M24" i="16"/>
  <c r="M84" i="16"/>
  <c r="M57" i="16"/>
  <c r="M19" i="16"/>
  <c r="M15" i="16"/>
  <c r="M18" i="16"/>
  <c r="M48" i="16"/>
  <c r="M71" i="16"/>
  <c r="M122" i="16"/>
  <c r="M68" i="16"/>
  <c r="M117" i="16"/>
  <c r="M69" i="16"/>
  <c r="M103" i="16"/>
  <c r="M38" i="16"/>
  <c r="M81" i="16"/>
  <c r="M58" i="16"/>
  <c r="M127" i="16"/>
  <c r="M31" i="16"/>
  <c r="M131" i="16"/>
  <c r="M30" i="16"/>
  <c r="M113" i="16"/>
  <c r="M12" i="16"/>
  <c r="M102" i="16"/>
  <c r="M26" i="16"/>
  <c r="M155" i="16"/>
  <c r="M124" i="16"/>
  <c r="M118" i="16"/>
  <c r="M122" i="3"/>
  <c r="L122" i="3"/>
  <c r="K122" i="3"/>
  <c r="J122" i="3"/>
  <c r="M119" i="16"/>
  <c r="L119" i="16"/>
  <c r="K119" i="16"/>
  <c r="J119" i="16"/>
  <c r="I119" i="16"/>
  <c r="T8" i="18"/>
  <c r="S8" i="18"/>
  <c r="R8" i="18"/>
  <c r="T25" i="18"/>
  <c r="T42" i="18"/>
  <c r="T111" i="18"/>
  <c r="T110" i="18"/>
  <c r="T65" i="18"/>
  <c r="T82" i="18"/>
  <c r="T86" i="18"/>
  <c r="T103" i="18"/>
  <c r="T112" i="18"/>
  <c r="T117" i="18"/>
  <c r="T23" i="18"/>
  <c r="T27" i="18"/>
  <c r="T40" i="18"/>
  <c r="T53" i="18"/>
  <c r="T143" i="18"/>
  <c r="T154" i="18"/>
  <c r="T157" i="18"/>
  <c r="T28" i="18"/>
  <c r="T68" i="18"/>
  <c r="T19" i="18"/>
  <c r="T94" i="18"/>
  <c r="T115" i="18"/>
  <c r="T69" i="18"/>
  <c r="T95" i="18"/>
  <c r="T18" i="18"/>
  <c r="T57" i="18"/>
  <c r="T135" i="18"/>
  <c r="T149" i="18"/>
  <c r="T155" i="18"/>
  <c r="T33" i="18"/>
  <c r="T102" i="18"/>
  <c r="T16" i="18"/>
  <c r="T55" i="18"/>
  <c r="T72" i="18"/>
  <c r="T89" i="18"/>
  <c r="T107" i="18"/>
  <c r="T37" i="18"/>
  <c r="T41" i="18"/>
  <c r="T58" i="18"/>
  <c r="T75" i="18"/>
  <c r="T60" i="18"/>
  <c r="T99" i="18"/>
  <c r="T10" i="18"/>
  <c r="T87" i="18"/>
  <c r="T121" i="18"/>
  <c r="T139" i="18"/>
  <c r="T151" i="18"/>
  <c r="T144" i="18"/>
  <c r="T128" i="18"/>
  <c r="T145" i="18"/>
  <c r="T153" i="18"/>
  <c r="T51" i="18"/>
  <c r="T38" i="18"/>
  <c r="T24" i="18"/>
  <c r="T93" i="18"/>
  <c r="T46" i="18"/>
  <c r="T81" i="18"/>
  <c r="T98" i="18"/>
  <c r="T129" i="18"/>
  <c r="T124" i="18"/>
  <c r="T17" i="18"/>
  <c r="T52" i="18"/>
  <c r="T14" i="18"/>
  <c r="T100" i="18"/>
  <c r="T130" i="18"/>
  <c r="T136" i="18"/>
  <c r="T156" i="18"/>
  <c r="T137" i="18"/>
  <c r="T80" i="18"/>
  <c r="T101" i="18"/>
  <c r="T12" i="18"/>
  <c r="T29" i="18"/>
  <c r="T9" i="18"/>
  <c r="T26" i="18"/>
  <c r="T30" i="18"/>
  <c r="T47" i="18"/>
  <c r="T56" i="18"/>
  <c r="T138" i="18"/>
  <c r="T79" i="18"/>
  <c r="T83" i="18"/>
  <c r="T96" i="18"/>
  <c r="T109" i="18"/>
  <c r="T142" i="18"/>
  <c r="T122" i="18"/>
  <c r="T123" i="18"/>
  <c r="T131" i="18"/>
  <c r="T140" i="18"/>
  <c r="T141" i="18"/>
  <c r="T152" i="18"/>
  <c r="T88" i="18"/>
  <c r="T13" i="18"/>
  <c r="T39" i="18"/>
  <c r="T74" i="18"/>
  <c r="T113" i="18"/>
  <c r="T126" i="18"/>
  <c r="T150" i="18"/>
  <c r="T97" i="18"/>
  <c r="T11" i="18"/>
  <c r="T85" i="18"/>
  <c r="T32" i="18"/>
  <c r="T67" i="18"/>
  <c r="T84" i="18"/>
  <c r="T54" i="18"/>
  <c r="T71" i="18"/>
  <c r="T59" i="18"/>
  <c r="T43" i="18"/>
  <c r="T116" i="18"/>
  <c r="T31" i="18"/>
  <c r="T66" i="18"/>
  <c r="T127" i="18"/>
  <c r="T158" i="18"/>
  <c r="M70" i="16"/>
  <c r="K34" i="18"/>
  <c r="J34" i="18"/>
  <c r="I34" i="18"/>
  <c r="M20" i="26"/>
  <c r="L20" i="26"/>
  <c r="K20" i="26"/>
  <c r="I20" i="26"/>
  <c r="J20" i="26"/>
  <c r="R48" i="18"/>
  <c r="T48" i="18"/>
  <c r="S48" i="18"/>
  <c r="I78" i="21"/>
  <c r="H78" i="21"/>
  <c r="J78" i="21"/>
  <c r="Z104" i="18"/>
  <c r="AB104" i="18"/>
  <c r="AA104" i="18"/>
  <c r="T44" i="18"/>
  <c r="T146" i="18"/>
  <c r="S146" i="18"/>
  <c r="R146" i="18"/>
  <c r="M94" i="16"/>
  <c r="M147" i="16"/>
  <c r="L147" i="16"/>
  <c r="J147" i="16"/>
  <c r="K147" i="16"/>
  <c r="I147" i="16"/>
  <c r="T45" i="18"/>
  <c r="AB64" i="18"/>
  <c r="AA64" i="18"/>
  <c r="Z64" i="18"/>
  <c r="T34" i="18"/>
  <c r="S34" i="18"/>
  <c r="R34" i="18"/>
  <c r="T20" i="18"/>
  <c r="S20" i="18"/>
  <c r="R20" i="18"/>
  <c r="T15" i="18"/>
  <c r="K107" i="14"/>
  <c r="J107" i="14"/>
  <c r="I107" i="14"/>
  <c r="T114" i="18"/>
  <c r="S16" i="43"/>
  <c r="R16" i="43"/>
  <c r="Q16" i="43"/>
  <c r="P16" i="43"/>
  <c r="T16" i="43"/>
  <c r="J16" i="43"/>
  <c r="I16" i="43"/>
  <c r="H16" i="43"/>
  <c r="N16" i="43"/>
  <c r="M16" i="43"/>
  <c r="L16" i="43"/>
  <c r="K143" i="42"/>
  <c r="O11" i="37"/>
  <c r="S11" i="37"/>
  <c r="T11" i="37"/>
  <c r="R11" i="37"/>
  <c r="P11" i="37"/>
  <c r="Q11" i="37"/>
  <c r="M76" i="27"/>
  <c r="L76" i="27"/>
  <c r="J76" i="27"/>
  <c r="K76" i="27"/>
  <c r="I76" i="27"/>
  <c r="M146" i="27"/>
  <c r="L146" i="27"/>
  <c r="K146" i="27"/>
  <c r="J146" i="27"/>
  <c r="I146" i="27"/>
  <c r="K21" i="22"/>
  <c r="J21" i="22"/>
  <c r="M21" i="22"/>
  <c r="N21" i="22"/>
  <c r="L21" i="22"/>
  <c r="I120" i="21"/>
  <c r="H120" i="21"/>
  <c r="J120" i="21"/>
  <c r="J49" i="22"/>
  <c r="N49" i="22"/>
  <c r="M49" i="22"/>
  <c r="K49" i="22"/>
  <c r="L49" i="22"/>
  <c r="M161" i="16"/>
  <c r="K161" i="16"/>
  <c r="L161" i="16"/>
  <c r="J161" i="16"/>
  <c r="I161" i="16"/>
  <c r="L37" i="16"/>
  <c r="K37" i="16"/>
  <c r="J37" i="16"/>
  <c r="M37" i="16"/>
  <c r="I37" i="16"/>
  <c r="AB129" i="18"/>
  <c r="M23" i="17"/>
  <c r="L23" i="17"/>
  <c r="K23" i="17"/>
  <c r="I23" i="17"/>
  <c r="J23" i="17"/>
  <c r="K72" i="18"/>
  <c r="K46" i="18"/>
  <c r="K38" i="18"/>
  <c r="AB111" i="18"/>
  <c r="AB59" i="18"/>
  <c r="J121" i="16"/>
  <c r="I121" i="16"/>
  <c r="M121" i="16"/>
  <c r="L121" i="16"/>
  <c r="K121" i="16"/>
  <c r="M77" i="15"/>
  <c r="L77" i="15"/>
  <c r="K77" i="15"/>
  <c r="J77" i="15"/>
  <c r="I77" i="15"/>
  <c r="AB54" i="18"/>
  <c r="Z36" i="18"/>
  <c r="AB36" i="18"/>
  <c r="AA36" i="18"/>
  <c r="AB89" i="18"/>
  <c r="AB32" i="18"/>
  <c r="AB15" i="18"/>
  <c r="AB68" i="18"/>
  <c r="AB51" i="18"/>
  <c r="AB115" i="18"/>
  <c r="AB46" i="18"/>
  <c r="AB110" i="18"/>
  <c r="K138" i="18"/>
  <c r="T50" i="18"/>
  <c r="R50" i="18"/>
  <c r="S50" i="18"/>
  <c r="K149" i="14"/>
  <c r="J149" i="14"/>
  <c r="I149" i="14"/>
  <c r="M55" i="17"/>
  <c r="AB12" i="18"/>
  <c r="K190" i="3"/>
  <c r="J190" i="3"/>
  <c r="M190" i="3"/>
  <c r="M120" i="3"/>
  <c r="K120" i="3"/>
  <c r="J120" i="3"/>
  <c r="L120" i="3"/>
  <c r="L16" i="42"/>
  <c r="N16" i="42"/>
  <c r="M16" i="42"/>
  <c r="I90" i="27"/>
  <c r="M90" i="27"/>
  <c r="K90" i="27"/>
  <c r="L90" i="27"/>
  <c r="J90" i="27"/>
  <c r="K118" i="27"/>
  <c r="J118" i="27"/>
  <c r="I118" i="27"/>
  <c r="M118" i="27"/>
  <c r="L118" i="27"/>
  <c r="M146" i="26"/>
  <c r="L146" i="26"/>
  <c r="K146" i="26"/>
  <c r="J146" i="26"/>
  <c r="I146" i="26"/>
  <c r="M132" i="26"/>
  <c r="L132" i="26"/>
  <c r="K132" i="26"/>
  <c r="J132" i="26"/>
  <c r="I132" i="26"/>
  <c r="N133" i="22"/>
  <c r="M133" i="22"/>
  <c r="L133" i="22"/>
  <c r="J133" i="22"/>
  <c r="K133" i="22"/>
  <c r="I162" i="21"/>
  <c r="H162" i="21"/>
  <c r="J162" i="21"/>
  <c r="I50" i="21"/>
  <c r="H50" i="21"/>
  <c r="J50" i="21"/>
  <c r="L119" i="22"/>
  <c r="J119" i="22"/>
  <c r="N119" i="22"/>
  <c r="K119" i="22"/>
  <c r="M119" i="22"/>
  <c r="I22" i="21"/>
  <c r="H22" i="21"/>
  <c r="J22" i="21"/>
  <c r="T120" i="18"/>
  <c r="S120" i="18"/>
  <c r="R120" i="18"/>
  <c r="K9" i="18"/>
  <c r="K16" i="18"/>
  <c r="I91" i="15"/>
  <c r="M91" i="15"/>
  <c r="L91" i="15"/>
  <c r="K91" i="15"/>
  <c r="J91" i="15"/>
  <c r="J105" i="15"/>
  <c r="I105" i="15"/>
  <c r="M105" i="15"/>
  <c r="L105" i="15"/>
  <c r="K105" i="15"/>
  <c r="M133" i="16"/>
  <c r="L133" i="16"/>
  <c r="K133" i="16"/>
  <c r="I133" i="16"/>
  <c r="J133" i="16"/>
  <c r="M65" i="16"/>
  <c r="L65" i="16"/>
  <c r="I65" i="16"/>
  <c r="J65" i="16"/>
  <c r="K65" i="16"/>
  <c r="T106" i="18"/>
  <c r="R106" i="18"/>
  <c r="S106" i="18"/>
  <c r="M66" i="17"/>
  <c r="M10" i="17"/>
  <c r="AB118" i="18"/>
  <c r="AA118" i="18"/>
  <c r="Z118" i="18"/>
  <c r="K51" i="14"/>
  <c r="J51" i="14"/>
  <c r="I51" i="14"/>
  <c r="K120" i="18"/>
  <c r="I120" i="18"/>
  <c r="J120" i="18"/>
  <c r="K93" i="14"/>
  <c r="J93" i="14"/>
  <c r="I93" i="14"/>
  <c r="L7" i="19"/>
  <c r="N146" i="42"/>
  <c r="M146" i="42"/>
  <c r="O146" i="42"/>
  <c r="K141" i="43"/>
  <c r="K141" i="42"/>
  <c r="K11" i="37"/>
  <c r="L11" i="37"/>
  <c r="M11" i="37"/>
  <c r="J104" i="27"/>
  <c r="I104" i="27"/>
  <c r="L104" i="27"/>
  <c r="M104" i="27"/>
  <c r="K104" i="27"/>
  <c r="L118" i="26"/>
  <c r="J118" i="26"/>
  <c r="I118" i="26"/>
  <c r="K118" i="26"/>
  <c r="M118" i="26"/>
  <c r="I48" i="26"/>
  <c r="M48" i="26"/>
  <c r="K48" i="26"/>
  <c r="L48" i="26"/>
  <c r="J48" i="26"/>
  <c r="J90" i="26"/>
  <c r="L90" i="26"/>
  <c r="M90" i="26"/>
  <c r="K90" i="26"/>
  <c r="I90" i="26"/>
  <c r="I92" i="21"/>
  <c r="H92" i="21"/>
  <c r="J92" i="21"/>
  <c r="N161" i="22"/>
  <c r="M161" i="22"/>
  <c r="L161" i="22"/>
  <c r="J161" i="22"/>
  <c r="K161" i="22"/>
  <c r="N63" i="22"/>
  <c r="M63" i="22"/>
  <c r="L63" i="22"/>
  <c r="J63" i="22"/>
  <c r="K63" i="22"/>
  <c r="N35" i="22"/>
  <c r="M35" i="22"/>
  <c r="K35" i="22"/>
  <c r="L35" i="22"/>
  <c r="J35" i="22"/>
  <c r="K160" i="18"/>
  <c r="J160" i="18"/>
  <c r="I160" i="18"/>
  <c r="AB148" i="18"/>
  <c r="AA148" i="18"/>
  <c r="Z148" i="18"/>
  <c r="T134" i="18"/>
  <c r="S134" i="18"/>
  <c r="R134" i="18"/>
  <c r="AA160" i="18"/>
  <c r="Z160" i="18"/>
  <c r="AB160" i="18"/>
  <c r="K134" i="18"/>
  <c r="J134" i="18"/>
  <c r="I134" i="18"/>
  <c r="J77" i="16"/>
  <c r="I77" i="16"/>
  <c r="M77" i="16"/>
  <c r="L77" i="16"/>
  <c r="K77" i="16"/>
  <c r="K26" i="18"/>
  <c r="K98" i="18"/>
  <c r="K89" i="18"/>
  <c r="AB107" i="18"/>
  <c r="AB38" i="18"/>
  <c r="AB16" i="18"/>
  <c r="AB11" i="18"/>
  <c r="T76" i="18"/>
  <c r="S76" i="18"/>
  <c r="R76" i="18"/>
  <c r="AB93" i="18"/>
  <c r="K23" i="14"/>
  <c r="J23" i="14"/>
  <c r="I23" i="14"/>
  <c r="M196" i="3"/>
  <c r="K196" i="3"/>
  <c r="J196" i="3"/>
  <c r="J119" i="3"/>
  <c r="L119" i="3"/>
  <c r="K119" i="3"/>
  <c r="M119" i="3"/>
  <c r="M115" i="3"/>
  <c r="L115" i="3"/>
  <c r="K115" i="3"/>
  <c r="J115" i="3"/>
  <c r="M116" i="3"/>
  <c r="L116" i="3"/>
  <c r="K116" i="3"/>
  <c r="J116" i="3"/>
  <c r="L117" i="3"/>
  <c r="K117" i="3"/>
  <c r="J117" i="3"/>
  <c r="M117" i="3"/>
  <c r="T16" i="42"/>
  <c r="P16" i="42"/>
  <c r="R16" i="42"/>
  <c r="S16" i="42"/>
  <c r="Q16" i="42"/>
  <c r="K140" i="42"/>
  <c r="M160" i="27"/>
  <c r="L160" i="27"/>
  <c r="K160" i="27"/>
  <c r="J160" i="27"/>
  <c r="I160" i="27"/>
  <c r="M160" i="26"/>
  <c r="L160" i="26"/>
  <c r="K160" i="26"/>
  <c r="I160" i="26"/>
  <c r="J160" i="26"/>
  <c r="K104" i="26"/>
  <c r="I104" i="26"/>
  <c r="M104" i="26"/>
  <c r="L104" i="26"/>
  <c r="J104" i="26"/>
  <c r="J62" i="26"/>
  <c r="I62" i="26"/>
  <c r="L62" i="26"/>
  <c r="M62" i="26"/>
  <c r="K62" i="26"/>
  <c r="M62" i="27"/>
  <c r="L62" i="27"/>
  <c r="K62" i="27"/>
  <c r="I62" i="27"/>
  <c r="J62" i="27"/>
  <c r="L147" i="22"/>
  <c r="J147" i="22"/>
  <c r="N147" i="22"/>
  <c r="M147" i="22"/>
  <c r="K147" i="22"/>
  <c r="I134" i="21"/>
  <c r="H134" i="21"/>
  <c r="J134" i="21"/>
  <c r="S160" i="18"/>
  <c r="R160" i="18"/>
  <c r="T160" i="18"/>
  <c r="I132" i="18"/>
  <c r="K132" i="18"/>
  <c r="J132" i="18"/>
  <c r="AB146" i="18"/>
  <c r="AA146" i="18"/>
  <c r="Z146" i="18"/>
  <c r="AB132" i="18"/>
  <c r="AA132" i="18"/>
  <c r="Z132" i="18"/>
  <c r="R104" i="18"/>
  <c r="T104" i="18"/>
  <c r="S104" i="18"/>
  <c r="T78" i="18"/>
  <c r="S78" i="18"/>
  <c r="R78" i="18"/>
  <c r="Z48" i="18"/>
  <c r="AB48" i="18"/>
  <c r="AA48" i="18"/>
  <c r="AB22" i="18"/>
  <c r="AA22" i="18"/>
  <c r="Z22" i="18"/>
  <c r="K135" i="16"/>
  <c r="J135" i="16"/>
  <c r="I135" i="16"/>
  <c r="M135" i="16"/>
  <c r="L135" i="16"/>
  <c r="K49" i="16"/>
  <c r="M49" i="16"/>
  <c r="L49" i="16"/>
  <c r="J49" i="16"/>
  <c r="I49" i="16"/>
  <c r="L23" i="16"/>
  <c r="K23" i="16"/>
  <c r="J23" i="16"/>
  <c r="I23" i="16"/>
  <c r="M23" i="16"/>
  <c r="T90" i="18"/>
  <c r="S90" i="18"/>
  <c r="R90" i="18"/>
  <c r="T64" i="18"/>
  <c r="S64" i="18"/>
  <c r="R64" i="18"/>
  <c r="AB34" i="18"/>
  <c r="AA34" i="18"/>
  <c r="Z34" i="18"/>
  <c r="AB8" i="18"/>
  <c r="AA8" i="18"/>
  <c r="Z8" i="18"/>
  <c r="J35" i="17"/>
  <c r="I35" i="17"/>
  <c r="M35" i="17"/>
  <c r="K35" i="17"/>
  <c r="L35" i="17"/>
  <c r="K115" i="18"/>
  <c r="K107" i="18"/>
  <c r="K81" i="18"/>
  <c r="K42" i="18"/>
  <c r="K33" i="18"/>
  <c r="AB55" i="18"/>
  <c r="J21" i="16"/>
  <c r="I21" i="16"/>
  <c r="M21" i="16"/>
  <c r="L21" i="16"/>
  <c r="K21" i="16"/>
  <c r="AB67" i="18"/>
  <c r="K91" i="16"/>
  <c r="J91" i="16"/>
  <c r="I91" i="16"/>
  <c r="M91" i="16"/>
  <c r="L91" i="16"/>
  <c r="K135" i="14"/>
  <c r="J135" i="14"/>
  <c r="I135" i="14"/>
  <c r="K125" i="18"/>
  <c r="M14" i="17"/>
  <c r="L133" i="15"/>
  <c r="K133" i="15"/>
  <c r="J133" i="15"/>
  <c r="I133" i="15"/>
  <c r="M133" i="15"/>
  <c r="AB28" i="18"/>
  <c r="M126" i="17"/>
  <c r="M63" i="15"/>
  <c r="L63" i="15"/>
  <c r="K63" i="15"/>
  <c r="J63" i="15"/>
  <c r="I63" i="15"/>
  <c r="M161" i="15"/>
  <c r="L161" i="15"/>
  <c r="K161" i="15"/>
  <c r="J161" i="15"/>
  <c r="I161" i="15"/>
  <c r="Z92" i="18"/>
  <c r="AB92" i="18"/>
  <c r="AA92" i="18"/>
  <c r="M35" i="15"/>
  <c r="L35" i="15"/>
  <c r="K35" i="15"/>
  <c r="J35" i="15"/>
  <c r="I35" i="15"/>
  <c r="M123" i="3"/>
  <c r="L123" i="3"/>
  <c r="K123" i="3"/>
  <c r="J123" i="3"/>
  <c r="J194" i="3"/>
  <c r="T7" i="19"/>
  <c r="Z7" i="19"/>
  <c r="D7" i="19"/>
  <c r="K142" i="41"/>
  <c r="L132" i="27"/>
  <c r="K132" i="27"/>
  <c r="J132" i="27"/>
  <c r="I132" i="27"/>
  <c r="M132" i="27"/>
  <c r="I64" i="21"/>
  <c r="H64" i="21"/>
  <c r="J64" i="21"/>
  <c r="N105" i="22"/>
  <c r="L105" i="22"/>
  <c r="J105" i="22"/>
  <c r="M105" i="22"/>
  <c r="K105" i="22"/>
  <c r="K148" i="18"/>
  <c r="J148" i="18"/>
  <c r="I148" i="18"/>
  <c r="J92" i="18"/>
  <c r="I92" i="18"/>
  <c r="K92" i="18"/>
  <c r="K78" i="18"/>
  <c r="J78" i="18"/>
  <c r="I78" i="18"/>
  <c r="T132" i="18"/>
  <c r="S132" i="18"/>
  <c r="R132" i="18"/>
  <c r="K49" i="17"/>
  <c r="J49" i="17"/>
  <c r="I49" i="17"/>
  <c r="M49" i="17"/>
  <c r="L49" i="17"/>
  <c r="J106" i="18"/>
  <c r="K106" i="18"/>
  <c r="I106" i="18"/>
  <c r="K76" i="18"/>
  <c r="J76" i="18"/>
  <c r="I76" i="18"/>
  <c r="K59" i="18"/>
  <c r="K51" i="18"/>
  <c r="K25" i="18"/>
  <c r="J79" i="17"/>
  <c r="I79" i="17"/>
  <c r="M79" i="17"/>
  <c r="K79" i="17"/>
  <c r="M37" i="17"/>
  <c r="L37" i="17"/>
  <c r="J37" i="17"/>
  <c r="K37" i="17"/>
  <c r="I37" i="17"/>
  <c r="R92" i="18"/>
  <c r="T92" i="18"/>
  <c r="S92" i="18"/>
  <c r="I163" i="14"/>
  <c r="K163" i="14"/>
  <c r="J163" i="14"/>
  <c r="AB72" i="18"/>
  <c r="AB84" i="18"/>
  <c r="AB120" i="18"/>
  <c r="AA120" i="18"/>
  <c r="Z120" i="18"/>
  <c r="AB80" i="18"/>
  <c r="L9" i="17"/>
  <c r="K9" i="17"/>
  <c r="J9" i="17"/>
  <c r="I9" i="17"/>
  <c r="M9" i="17"/>
  <c r="I107" i="16"/>
  <c r="L107" i="16"/>
  <c r="K107" i="16"/>
  <c r="J107" i="16"/>
  <c r="M107" i="16"/>
  <c r="M147" i="15"/>
  <c r="L147" i="15"/>
  <c r="K147" i="15"/>
  <c r="J147" i="15"/>
  <c r="I147" i="15"/>
  <c r="M88" i="17"/>
  <c r="K121" i="18"/>
  <c r="M124" i="17"/>
  <c r="M48" i="17"/>
  <c r="J192" i="3"/>
  <c r="L192" i="3"/>
  <c r="M192" i="3"/>
  <c r="K118" i="3"/>
  <c r="J118" i="3"/>
  <c r="M118" i="3"/>
  <c r="L118" i="3"/>
  <c r="K17" i="2"/>
  <c r="L17" i="2"/>
  <c r="M17" i="2"/>
  <c r="G11" i="37"/>
  <c r="I11" i="37"/>
  <c r="H11" i="37"/>
  <c r="M48" i="27"/>
  <c r="L48" i="27"/>
  <c r="K48" i="27"/>
  <c r="J48" i="27"/>
  <c r="I48" i="27"/>
  <c r="M34" i="27"/>
  <c r="L34" i="27"/>
  <c r="K34" i="27"/>
  <c r="J34" i="27"/>
  <c r="I34" i="27"/>
  <c r="J77" i="22"/>
  <c r="L77" i="22"/>
  <c r="K77" i="22"/>
  <c r="N77" i="22"/>
  <c r="M77" i="22"/>
  <c r="I106" i="21"/>
  <c r="H106" i="21"/>
  <c r="J106" i="21"/>
  <c r="I118" i="18"/>
  <c r="K118" i="18"/>
  <c r="J118" i="18"/>
  <c r="J36" i="18"/>
  <c r="I36" i="18"/>
  <c r="K36" i="18"/>
  <c r="J104" i="18"/>
  <c r="I104" i="18"/>
  <c r="K104" i="18"/>
  <c r="K22" i="18"/>
  <c r="J22" i="18"/>
  <c r="I22" i="18"/>
  <c r="M51" i="16"/>
  <c r="L51" i="16"/>
  <c r="K51" i="16"/>
  <c r="I51" i="16"/>
  <c r="J51" i="16"/>
  <c r="K64" i="18"/>
  <c r="J64" i="18"/>
  <c r="I64" i="18"/>
  <c r="J50" i="18"/>
  <c r="K50" i="18"/>
  <c r="I50" i="18"/>
  <c r="K20" i="18"/>
  <c r="J20" i="18"/>
  <c r="I20" i="18"/>
  <c r="AB25" i="18"/>
  <c r="AB62" i="18"/>
  <c r="Z62" i="18"/>
  <c r="AA62" i="18"/>
  <c r="T62" i="18"/>
  <c r="R62" i="18"/>
  <c r="S62" i="18"/>
  <c r="R36" i="18"/>
  <c r="T36" i="18"/>
  <c r="S36" i="18"/>
  <c r="K119" i="15"/>
  <c r="J119" i="15"/>
  <c r="I119" i="15"/>
  <c r="M119" i="15"/>
  <c r="L119" i="15"/>
  <c r="AB76" i="18"/>
  <c r="AA76" i="18"/>
  <c r="Z76" i="18"/>
  <c r="AB50" i="18"/>
  <c r="Z50" i="18"/>
  <c r="AA50" i="18"/>
  <c r="L21" i="17"/>
  <c r="K21" i="17"/>
  <c r="J21" i="17"/>
  <c r="I21" i="17"/>
  <c r="M21" i="17"/>
  <c r="M79" i="16"/>
  <c r="J79" i="16"/>
  <c r="K79" i="16"/>
  <c r="I79" i="16"/>
  <c r="L79" i="16"/>
  <c r="AB97" i="18"/>
  <c r="AB45" i="18"/>
  <c r="M49" i="15"/>
  <c r="L49" i="15"/>
  <c r="K49" i="15"/>
  <c r="J49" i="15"/>
  <c r="I49" i="15"/>
  <c r="AB58" i="18"/>
  <c r="M28" i="17"/>
  <c r="I79" i="14"/>
  <c r="J79" i="14"/>
  <c r="K79" i="14"/>
  <c r="AB41" i="18"/>
  <c r="M117" i="17"/>
  <c r="L105" i="16"/>
  <c r="K105" i="16"/>
  <c r="J105" i="16"/>
  <c r="I105" i="16"/>
  <c r="M105" i="16"/>
  <c r="M97" i="17"/>
  <c r="M157" i="17"/>
  <c r="AB20" i="18"/>
  <c r="AA20" i="18"/>
  <c r="Z20" i="18"/>
  <c r="M114" i="3"/>
  <c r="L114" i="3"/>
  <c r="K114" i="3"/>
  <c r="J114" i="3"/>
  <c r="M113" i="3"/>
  <c r="L113" i="3"/>
  <c r="J113" i="3"/>
  <c r="K113" i="3"/>
  <c r="AB75" i="18"/>
  <c r="K138" i="43"/>
  <c r="L20" i="27"/>
  <c r="K20" i="27"/>
  <c r="J20" i="27"/>
  <c r="I20" i="27"/>
  <c r="M20" i="27"/>
  <c r="M34" i="26"/>
  <c r="L34" i="26"/>
  <c r="J34" i="26"/>
  <c r="K34" i="26"/>
  <c r="I34" i="26"/>
  <c r="I148" i="21"/>
  <c r="H148" i="21"/>
  <c r="J148" i="21"/>
  <c r="I36" i="21"/>
  <c r="H36" i="21"/>
  <c r="J36" i="21"/>
  <c r="L91" i="22"/>
  <c r="J91" i="22"/>
  <c r="N91" i="22"/>
  <c r="M91" i="22"/>
  <c r="K91" i="22"/>
  <c r="T148" i="18"/>
  <c r="S148" i="18"/>
  <c r="R148" i="18"/>
  <c r="AB134" i="18"/>
  <c r="AA134" i="18"/>
  <c r="Z134" i="18"/>
  <c r="J62" i="18"/>
  <c r="K62" i="18"/>
  <c r="I62" i="18"/>
  <c r="J48" i="18"/>
  <c r="I48" i="18"/>
  <c r="K48" i="18"/>
  <c r="L149" i="16"/>
  <c r="K149" i="16"/>
  <c r="J149" i="16"/>
  <c r="I149" i="16"/>
  <c r="M149" i="16"/>
  <c r="I63" i="16"/>
  <c r="L63" i="16"/>
  <c r="M63" i="16"/>
  <c r="K63" i="16"/>
  <c r="J63" i="16"/>
  <c r="AB117" i="18"/>
  <c r="K90" i="18"/>
  <c r="J90" i="18"/>
  <c r="I90" i="18"/>
  <c r="K8" i="18"/>
  <c r="J8" i="18"/>
  <c r="I8" i="18"/>
  <c r="AB125" i="18"/>
  <c r="K111" i="18"/>
  <c r="K68" i="18"/>
  <c r="K29" i="18"/>
  <c r="M93" i="16"/>
  <c r="K93" i="16"/>
  <c r="L93" i="16"/>
  <c r="J93" i="16"/>
  <c r="I93" i="16"/>
  <c r="AB42" i="18"/>
  <c r="AB19" i="18"/>
  <c r="M35" i="16"/>
  <c r="J35" i="16"/>
  <c r="L35" i="16"/>
  <c r="K35" i="16"/>
  <c r="I35" i="16"/>
  <c r="AB101" i="18"/>
  <c r="AB33" i="18"/>
  <c r="AB114" i="18"/>
  <c r="M132" i="17"/>
  <c r="M154" i="17"/>
  <c r="M46" i="17"/>
  <c r="K37" i="14"/>
  <c r="J37" i="14"/>
  <c r="I37" i="14"/>
  <c r="M21" i="15"/>
  <c r="L21" i="15"/>
  <c r="K21" i="15"/>
  <c r="J21" i="15"/>
  <c r="I21" i="15"/>
  <c r="K146" i="18"/>
  <c r="J146" i="18"/>
  <c r="I146" i="18"/>
  <c r="M57" i="17"/>
  <c r="N68" i="2"/>
  <c r="L68" i="2"/>
  <c r="M68" i="2"/>
  <c r="M121" i="3"/>
  <c r="L121" i="3"/>
  <c r="J121" i="3"/>
  <c r="K121" i="3"/>
  <c r="K65" i="14"/>
  <c r="J65" i="14"/>
  <c r="I65" i="14"/>
  <c r="M67" i="2"/>
  <c r="K67" i="2"/>
  <c r="L67" i="2"/>
  <c r="J67" i="2"/>
  <c r="E107" i="19" l="1"/>
  <c r="U79" i="19"/>
  <c r="U35" i="19"/>
  <c r="U161" i="19"/>
  <c r="Z161" i="19" s="1"/>
  <c r="Z153" i="19"/>
  <c r="M121" i="19"/>
  <c r="K207" i="3"/>
  <c r="J207" i="3"/>
  <c r="U91" i="19"/>
  <c r="U133" i="19"/>
  <c r="Z133" i="19" s="1"/>
  <c r="Z125" i="19"/>
  <c r="M204" i="3"/>
  <c r="L204" i="3"/>
  <c r="M93" i="19"/>
  <c r="M107" i="19"/>
  <c r="K205" i="3"/>
  <c r="J205" i="3"/>
  <c r="U77" i="19"/>
  <c r="E135" i="19"/>
  <c r="Z47" i="19"/>
  <c r="Z150" i="19"/>
  <c r="U149" i="19"/>
  <c r="M77" i="19"/>
  <c r="E149" i="19"/>
  <c r="U9" i="19"/>
  <c r="Z9" i="19" s="1"/>
  <c r="E93" i="19"/>
  <c r="Z85" i="19"/>
  <c r="U49" i="19"/>
  <c r="Z41" i="19"/>
  <c r="M105" i="19"/>
  <c r="E23" i="19"/>
  <c r="U37" i="19"/>
  <c r="Z37" i="19" s="1"/>
  <c r="Z38" i="19"/>
  <c r="M49" i="19"/>
  <c r="Z28" i="19"/>
  <c r="U121" i="19"/>
  <c r="K200" i="3"/>
  <c r="J200" i="3"/>
  <c r="E105" i="19"/>
  <c r="E133" i="19"/>
  <c r="Z81" i="19"/>
  <c r="M65" i="19"/>
  <c r="M147" i="19"/>
  <c r="J199" i="3"/>
  <c r="K199" i="3"/>
  <c r="L207" i="3"/>
  <c r="M207" i="3"/>
  <c r="Z30" i="19"/>
  <c r="M91" i="19"/>
  <c r="M135" i="19"/>
  <c r="K45" i="2"/>
  <c r="J45" i="2"/>
  <c r="E51" i="19"/>
  <c r="Z66" i="19"/>
  <c r="U65" i="19"/>
  <c r="Z90" i="19"/>
  <c r="Z143" i="19"/>
  <c r="Z12" i="19"/>
  <c r="Z31" i="19"/>
  <c r="Z101" i="19"/>
  <c r="Z99" i="19"/>
  <c r="Z156" i="19"/>
  <c r="Z138" i="19"/>
  <c r="M133" i="19"/>
  <c r="L69" i="2"/>
  <c r="M69" i="2"/>
  <c r="M200" i="3"/>
  <c r="L200" i="3"/>
  <c r="M44" i="2"/>
  <c r="K44" i="2"/>
  <c r="J44" i="2"/>
  <c r="L44" i="2"/>
  <c r="E21" i="19"/>
  <c r="Z62" i="19"/>
  <c r="Z160" i="19"/>
  <c r="M119" i="19"/>
  <c r="Z112" i="19"/>
  <c r="M46" i="2"/>
  <c r="K46" i="2"/>
  <c r="L46" i="2"/>
  <c r="J46" i="2"/>
  <c r="M205" i="3"/>
  <c r="L205" i="3"/>
  <c r="Z18" i="19"/>
  <c r="E37" i="19"/>
  <c r="Z55" i="19"/>
  <c r="U63" i="19"/>
  <c r="Z63" i="19" s="1"/>
  <c r="Z11" i="19"/>
  <c r="U147" i="19"/>
  <c r="Z147" i="19" s="1"/>
  <c r="E9" i="19"/>
  <c r="E119" i="19"/>
  <c r="Z82" i="19"/>
  <c r="Z110" i="19"/>
  <c r="Z32" i="19"/>
  <c r="Z102" i="19"/>
  <c r="Z115" i="19"/>
  <c r="K204" i="3"/>
  <c r="J204" i="3"/>
  <c r="Z137" i="19"/>
  <c r="Z39" i="19"/>
  <c r="Z72" i="19"/>
  <c r="E91" i="19"/>
  <c r="Z84" i="19"/>
  <c r="Z130" i="19"/>
  <c r="M21" i="19"/>
  <c r="M149" i="19"/>
  <c r="M201" i="3"/>
  <c r="L201" i="3"/>
  <c r="E79" i="19"/>
  <c r="E35" i="19"/>
  <c r="E121" i="19"/>
  <c r="Z76" i="19"/>
  <c r="Z151" i="19"/>
  <c r="E147" i="19"/>
  <c r="Z152" i="19"/>
  <c r="Z154" i="19"/>
  <c r="U23" i="19"/>
  <c r="Z23" i="19" s="1"/>
  <c r="U107" i="19"/>
  <c r="Z107" i="19" s="1"/>
  <c r="Z58" i="19"/>
  <c r="Z127" i="19"/>
  <c r="Z146" i="19"/>
  <c r="M161" i="19"/>
  <c r="E49" i="19"/>
  <c r="Z145" i="19"/>
  <c r="U119" i="19"/>
  <c r="Z119" i="19" s="1"/>
  <c r="Z14" i="19"/>
  <c r="Z25" i="19"/>
  <c r="Z33" i="19"/>
  <c r="Z44" i="19"/>
  <c r="Z117" i="19"/>
  <c r="Z114" i="19"/>
  <c r="Z96" i="19"/>
  <c r="Z136" i="19"/>
  <c r="U135" i="19"/>
  <c r="Z135" i="19" s="1"/>
  <c r="Z124" i="19"/>
  <c r="Z155" i="19"/>
  <c r="J201" i="3"/>
  <c r="K201" i="3"/>
  <c r="L206" i="3"/>
  <c r="K206" i="3"/>
  <c r="J206" i="3"/>
  <c r="M206" i="3"/>
  <c r="Z131" i="19"/>
  <c r="Z113" i="19"/>
  <c r="M51" i="19"/>
  <c r="E77" i="19"/>
  <c r="Z17" i="19"/>
  <c r="E63" i="19"/>
  <c r="Z86" i="19"/>
  <c r="Z59" i="19"/>
  <c r="Z142" i="19"/>
  <c r="M23" i="19"/>
  <c r="E161" i="19"/>
  <c r="Z97" i="19"/>
  <c r="U105" i="19"/>
  <c r="Z105" i="19" s="1"/>
  <c r="Z48" i="19"/>
  <c r="U21" i="19"/>
  <c r="Z21" i="19" s="1"/>
  <c r="Z13" i="19"/>
  <c r="Z43" i="19"/>
  <c r="Z87" i="19"/>
  <c r="M35" i="19"/>
  <c r="M37" i="19"/>
  <c r="J69" i="2"/>
  <c r="K69" i="2"/>
  <c r="E65" i="19"/>
  <c r="Z157" i="19"/>
  <c r="Z57" i="19"/>
  <c r="Z52" i="19"/>
  <c r="U51" i="19"/>
  <c r="Z51" i="19" s="1"/>
  <c r="Z54" i="19"/>
  <c r="Z126" i="19"/>
  <c r="Z15" i="19"/>
  <c r="Z26" i="19"/>
  <c r="Z34" i="19"/>
  <c r="Z45" i="19"/>
  <c r="Z123" i="19"/>
  <c r="Z53" i="19"/>
  <c r="U93" i="19"/>
  <c r="Z93" i="19" s="1"/>
  <c r="Z94" i="19"/>
  <c r="Z104" i="19"/>
  <c r="Z144" i="19"/>
  <c r="Z132" i="19"/>
  <c r="M63" i="19"/>
  <c r="M9" i="19"/>
  <c r="M79" i="19"/>
  <c r="K71" i="2"/>
  <c r="J71" i="2"/>
  <c r="J197" i="3"/>
  <c r="K197" i="3"/>
  <c r="L198" i="3"/>
  <c r="K198" i="3"/>
  <c r="J198" i="3"/>
  <c r="M198" i="3"/>
  <c r="K203" i="3"/>
  <c r="J203" i="3"/>
  <c r="M202" i="3"/>
  <c r="L202" i="3"/>
  <c r="J202" i="3"/>
  <c r="K202" i="3"/>
  <c r="J70" i="2"/>
  <c r="K70" i="2"/>
  <c r="H9" i="19"/>
  <c r="J9" i="19"/>
  <c r="J108" i="19"/>
  <c r="J84" i="19"/>
  <c r="J113" i="19"/>
  <c r="J118" i="19"/>
  <c r="J70" i="19"/>
  <c r="J75" i="19"/>
  <c r="J59" i="19"/>
  <c r="J110" i="19"/>
  <c r="J86" i="19"/>
  <c r="J150" i="19"/>
  <c r="J61" i="19"/>
  <c r="J124" i="19"/>
  <c r="J82" i="19"/>
  <c r="J112" i="19"/>
  <c r="J69" i="19"/>
  <c r="J53" i="19"/>
  <c r="J18" i="19"/>
  <c r="J130" i="19"/>
  <c r="M119" i="17"/>
  <c r="K119" i="17"/>
  <c r="L119" i="17"/>
  <c r="J119" i="17"/>
  <c r="I119" i="17"/>
  <c r="J71" i="19"/>
  <c r="L194" i="3"/>
  <c r="J146" i="19"/>
  <c r="H21" i="19"/>
  <c r="J21" i="19"/>
  <c r="P119" i="19"/>
  <c r="R119" i="19"/>
  <c r="K191" i="3"/>
  <c r="J191" i="3"/>
  <c r="M191" i="3"/>
  <c r="L191" i="3"/>
  <c r="X161" i="19"/>
  <c r="P23" i="19"/>
  <c r="R23" i="19"/>
  <c r="J62" i="19"/>
  <c r="J73" i="19"/>
  <c r="R160" i="19"/>
  <c r="J132" i="19"/>
  <c r="J29" i="19"/>
  <c r="X63" i="19"/>
  <c r="J30" i="19"/>
  <c r="I132" i="28"/>
  <c r="K132" i="28"/>
  <c r="J132" i="28"/>
  <c r="M132" i="28"/>
  <c r="L132" i="28"/>
  <c r="I62" i="13"/>
  <c r="M62" i="13"/>
  <c r="L62" i="13"/>
  <c r="K62" i="13"/>
  <c r="J62" i="13"/>
  <c r="J121" i="19"/>
  <c r="H121" i="19"/>
  <c r="N146" i="41"/>
  <c r="M146" i="41"/>
  <c r="O146" i="41"/>
  <c r="L146" i="41"/>
  <c r="J81" i="19"/>
  <c r="J43" i="19"/>
  <c r="AA15" i="16"/>
  <c r="X91" i="19"/>
  <c r="X77" i="19"/>
  <c r="J60" i="19"/>
  <c r="J109" i="19"/>
  <c r="R32" i="19"/>
  <c r="M132" i="13"/>
  <c r="L132" i="13"/>
  <c r="K132" i="13"/>
  <c r="J132" i="13"/>
  <c r="I132" i="13"/>
  <c r="R16" i="19"/>
  <c r="M160" i="13"/>
  <c r="L160" i="13"/>
  <c r="K160" i="13"/>
  <c r="J160" i="13"/>
  <c r="I160" i="13"/>
  <c r="J153" i="19"/>
  <c r="R130" i="19"/>
  <c r="R80" i="19"/>
  <c r="J14" i="19"/>
  <c r="J25" i="19"/>
  <c r="R41" i="19"/>
  <c r="R62" i="19"/>
  <c r="J93" i="19"/>
  <c r="H93" i="19"/>
  <c r="J114" i="19"/>
  <c r="M77" i="17"/>
  <c r="L77" i="17"/>
  <c r="K77" i="17"/>
  <c r="J77" i="17"/>
  <c r="I77" i="17"/>
  <c r="K76" i="28"/>
  <c r="J76" i="28"/>
  <c r="I76" i="28"/>
  <c r="M76" i="28"/>
  <c r="L76" i="28"/>
  <c r="AA14" i="16"/>
  <c r="X21" i="19"/>
  <c r="J161" i="19"/>
  <c r="H161" i="19"/>
  <c r="O129" i="37"/>
  <c r="N129" i="37"/>
  <c r="L129" i="37"/>
  <c r="K129" i="37"/>
  <c r="M129" i="37"/>
  <c r="N53" i="12"/>
  <c r="M53" i="12"/>
  <c r="L53" i="12"/>
  <c r="K53" i="12"/>
  <c r="H57" i="12"/>
  <c r="I53" i="12"/>
  <c r="J53" i="12"/>
  <c r="M56" i="12"/>
  <c r="L56" i="12"/>
  <c r="K56" i="12"/>
  <c r="J56" i="12"/>
  <c r="I56" i="12"/>
  <c r="N56" i="12"/>
  <c r="P147" i="19"/>
  <c r="R147" i="19"/>
  <c r="J41" i="19"/>
  <c r="K90" i="13"/>
  <c r="J90" i="13"/>
  <c r="I90" i="13"/>
  <c r="M90" i="13"/>
  <c r="L90" i="13"/>
  <c r="J28" i="19"/>
  <c r="K20" i="28"/>
  <c r="J20" i="28"/>
  <c r="I20" i="28"/>
  <c r="M20" i="28"/>
  <c r="L20" i="28"/>
  <c r="J12" i="19"/>
  <c r="R91" i="19"/>
  <c r="P91" i="19"/>
  <c r="J90" i="19"/>
  <c r="J123" i="19"/>
  <c r="J94" i="19"/>
  <c r="J76" i="13"/>
  <c r="I76" i="13"/>
  <c r="M76" i="13"/>
  <c r="L76" i="13"/>
  <c r="K76" i="13"/>
  <c r="J147" i="17"/>
  <c r="I147" i="17"/>
  <c r="M147" i="17"/>
  <c r="L147" i="17"/>
  <c r="K147" i="17"/>
  <c r="AA19" i="16"/>
  <c r="L63" i="17"/>
  <c r="K63" i="17"/>
  <c r="J63" i="17"/>
  <c r="I63" i="17"/>
  <c r="M63" i="17"/>
  <c r="J76" i="19"/>
  <c r="J56" i="19"/>
  <c r="J58" i="19"/>
  <c r="J68" i="19"/>
  <c r="J138" i="19"/>
  <c r="J117" i="19"/>
  <c r="X121" i="19"/>
  <c r="E57" i="12"/>
  <c r="J159" i="19"/>
  <c r="J100" i="19"/>
  <c r="R116" i="19"/>
  <c r="K68" i="2"/>
  <c r="K186" i="3"/>
  <c r="J188" i="3"/>
  <c r="X65" i="19"/>
  <c r="J155" i="19"/>
  <c r="R77" i="19"/>
  <c r="P77" i="19"/>
  <c r="W9" i="17"/>
  <c r="Z9" i="17"/>
  <c r="Y9" i="17"/>
  <c r="X9" i="17"/>
  <c r="AA9" i="17"/>
  <c r="AA12" i="17"/>
  <c r="AA16" i="17"/>
  <c r="AA18" i="17"/>
  <c r="AA14" i="17"/>
  <c r="AA20" i="17"/>
  <c r="AA10" i="17"/>
  <c r="X119" i="19"/>
  <c r="J15" i="19"/>
  <c r="J26" i="19"/>
  <c r="J34" i="19"/>
  <c r="J45" i="19"/>
  <c r="R118" i="19"/>
  <c r="R93" i="19"/>
  <c r="P93" i="19"/>
  <c r="J147" i="19"/>
  <c r="H147" i="19"/>
  <c r="R151" i="19"/>
  <c r="R123" i="19"/>
  <c r="R155" i="19"/>
  <c r="M135" i="17"/>
  <c r="L135" i="17"/>
  <c r="K135" i="17"/>
  <c r="I135" i="17"/>
  <c r="J135" i="17"/>
  <c r="J137" i="19"/>
  <c r="R10" i="19"/>
  <c r="J88" i="19"/>
  <c r="M189" i="3"/>
  <c r="L189" i="3"/>
  <c r="K189" i="3"/>
  <c r="J189" i="3"/>
  <c r="R51" i="19"/>
  <c r="P51" i="19"/>
  <c r="J128" i="19"/>
  <c r="R145" i="19"/>
  <c r="J16" i="19"/>
  <c r="R43" i="19"/>
  <c r="K42" i="2"/>
  <c r="M42" i="2"/>
  <c r="J42" i="2"/>
  <c r="L42" i="2"/>
  <c r="M193" i="3"/>
  <c r="K193" i="3"/>
  <c r="J193" i="3"/>
  <c r="L193" i="3"/>
  <c r="K93" i="17"/>
  <c r="J93" i="17"/>
  <c r="I93" i="17"/>
  <c r="M93" i="17"/>
  <c r="L93" i="17"/>
  <c r="R71" i="19"/>
  <c r="J55" i="19"/>
  <c r="J96" i="19"/>
  <c r="X135" i="19"/>
  <c r="R27" i="19"/>
  <c r="X105" i="19"/>
  <c r="AB21" i="22"/>
  <c r="AA21" i="22"/>
  <c r="Z21" i="22"/>
  <c r="X21" i="22"/>
  <c r="Y21" i="22"/>
  <c r="M118" i="13"/>
  <c r="L118" i="13"/>
  <c r="K118" i="13"/>
  <c r="J118" i="13"/>
  <c r="I118" i="13"/>
  <c r="R103" i="19"/>
  <c r="R65" i="19"/>
  <c r="P65" i="19"/>
  <c r="R107" i="19"/>
  <c r="P107" i="19"/>
  <c r="P79" i="19"/>
  <c r="R79" i="19"/>
  <c r="J33" i="19"/>
  <c r="M34" i="13"/>
  <c r="L34" i="13"/>
  <c r="K34" i="13"/>
  <c r="J34" i="13"/>
  <c r="I34" i="13"/>
  <c r="R33" i="19"/>
  <c r="I129" i="37"/>
  <c r="H129" i="37"/>
  <c r="G129" i="37"/>
  <c r="J125" i="19"/>
  <c r="R157" i="19"/>
  <c r="I16" i="41"/>
  <c r="H16" i="41"/>
  <c r="J16" i="41"/>
  <c r="M121" i="17"/>
  <c r="L121" i="17"/>
  <c r="K121" i="17"/>
  <c r="J121" i="17"/>
  <c r="I121" i="17"/>
  <c r="J104" i="19"/>
  <c r="I65" i="17"/>
  <c r="L65" i="17"/>
  <c r="K65" i="17"/>
  <c r="J65" i="17"/>
  <c r="M65" i="17"/>
  <c r="I48" i="28"/>
  <c r="M48" i="28"/>
  <c r="K48" i="28"/>
  <c r="L48" i="28"/>
  <c r="J48" i="28"/>
  <c r="J20" i="19"/>
  <c r="J156" i="19"/>
  <c r="J122" i="19"/>
  <c r="M105" i="17"/>
  <c r="L105" i="17"/>
  <c r="J105" i="17"/>
  <c r="K105" i="17"/>
  <c r="I105" i="17"/>
  <c r="C7" i="19"/>
  <c r="X51" i="19"/>
  <c r="M195" i="3"/>
  <c r="L195" i="3"/>
  <c r="K195" i="3"/>
  <c r="J195" i="3"/>
  <c r="P9" i="19"/>
  <c r="R9" i="19"/>
  <c r="R86" i="19"/>
  <c r="R100" i="19"/>
  <c r="R129" i="19"/>
  <c r="R141" i="19"/>
  <c r="R56" i="19"/>
  <c r="R70" i="19"/>
  <c r="R96" i="19"/>
  <c r="R124" i="19"/>
  <c r="R109" i="19"/>
  <c r="R74" i="19"/>
  <c r="R136" i="19"/>
  <c r="R104" i="19"/>
  <c r="R58" i="19"/>
  <c r="R98" i="19"/>
  <c r="R117" i="19"/>
  <c r="R146" i="19"/>
  <c r="R52" i="19"/>
  <c r="R156" i="19"/>
  <c r="X9" i="19"/>
  <c r="J27" i="19"/>
  <c r="R67" i="19"/>
  <c r="J111" i="19"/>
  <c r="R135" i="19"/>
  <c r="P135" i="19"/>
  <c r="R137" i="19"/>
  <c r="J11" i="19"/>
  <c r="P35" i="19"/>
  <c r="R35" i="19"/>
  <c r="R38" i="19"/>
  <c r="R66" i="19"/>
  <c r="J83" i="19"/>
  <c r="L146" i="28"/>
  <c r="J146" i="28"/>
  <c r="M146" i="28"/>
  <c r="K146" i="28"/>
  <c r="I146" i="28"/>
  <c r="J160" i="19"/>
  <c r="L34" i="28"/>
  <c r="K34" i="28"/>
  <c r="J34" i="28"/>
  <c r="I34" i="28"/>
  <c r="M34" i="28"/>
  <c r="L90" i="28"/>
  <c r="K90" i="28"/>
  <c r="J90" i="28"/>
  <c r="I90" i="28"/>
  <c r="M90" i="28"/>
  <c r="R60" i="19"/>
  <c r="M104" i="28"/>
  <c r="L104" i="28"/>
  <c r="K104" i="28"/>
  <c r="J104" i="28"/>
  <c r="I104" i="28"/>
  <c r="J99" i="19"/>
  <c r="J39" i="19"/>
  <c r="J158" i="19"/>
  <c r="X49" i="19"/>
  <c r="I146" i="43"/>
  <c r="H146" i="43"/>
  <c r="K146" i="43" s="1"/>
  <c r="G146" i="43"/>
  <c r="J65" i="19"/>
  <c r="H65" i="19"/>
  <c r="H146" i="41"/>
  <c r="K146" i="41" s="1"/>
  <c r="I146" i="41"/>
  <c r="G146" i="41"/>
  <c r="X93" i="19"/>
  <c r="X79" i="19"/>
  <c r="J72" i="19"/>
  <c r="N16" i="41"/>
  <c r="L16" i="41"/>
  <c r="M16" i="41"/>
  <c r="W21" i="17"/>
  <c r="Z21" i="17"/>
  <c r="AA21" i="17"/>
  <c r="Y21" i="17"/>
  <c r="X21" i="17"/>
  <c r="J145" i="19"/>
  <c r="J24" i="19"/>
  <c r="P21" i="19"/>
  <c r="R21" i="19"/>
  <c r="J141" i="19"/>
  <c r="J151" i="19"/>
  <c r="T16" i="41"/>
  <c r="Q16" i="41"/>
  <c r="S16" i="41"/>
  <c r="R16" i="41"/>
  <c r="P16" i="41"/>
  <c r="J42" i="19"/>
  <c r="J144" i="19"/>
  <c r="J32" i="19"/>
  <c r="P133" i="19"/>
  <c r="R133" i="19"/>
  <c r="J57" i="19"/>
  <c r="J107" i="19"/>
  <c r="H107" i="19"/>
  <c r="J97" i="19"/>
  <c r="R49" i="19"/>
  <c r="P49" i="19"/>
  <c r="J79" i="19"/>
  <c r="H79" i="19"/>
  <c r="K161" i="17"/>
  <c r="J161" i="17"/>
  <c r="I161" i="17"/>
  <c r="M161" i="17"/>
  <c r="L161" i="17"/>
  <c r="S7" i="19"/>
  <c r="L186" i="3"/>
  <c r="L188" i="3"/>
  <c r="AA20" i="13"/>
  <c r="Z20" i="13"/>
  <c r="Y20" i="13"/>
  <c r="X20" i="13"/>
  <c r="W20" i="13"/>
  <c r="L104" i="13"/>
  <c r="K104" i="13"/>
  <c r="J104" i="13"/>
  <c r="I104" i="13"/>
  <c r="M104" i="13"/>
  <c r="J80" i="19"/>
  <c r="X107" i="19"/>
  <c r="M187" i="3"/>
  <c r="L187" i="3"/>
  <c r="K187" i="3"/>
  <c r="J187" i="3"/>
  <c r="R132" i="19"/>
  <c r="J52" i="19"/>
  <c r="J143" i="19"/>
  <c r="Z21" i="15"/>
  <c r="Y21" i="15"/>
  <c r="X21" i="15"/>
  <c r="W21" i="15"/>
  <c r="AA21" i="15"/>
  <c r="AA18" i="16"/>
  <c r="R94" i="19"/>
  <c r="X149" i="19"/>
  <c r="J157" i="19"/>
  <c r="J129" i="19"/>
  <c r="R18" i="19"/>
  <c r="J135" i="19"/>
  <c r="H135" i="19"/>
  <c r="J18" i="2"/>
  <c r="M18" i="2"/>
  <c r="L18" i="2"/>
  <c r="K18" i="2"/>
  <c r="M146" i="13"/>
  <c r="L146" i="13"/>
  <c r="K146" i="13"/>
  <c r="J146" i="13"/>
  <c r="I146" i="13"/>
  <c r="R61" i="19"/>
  <c r="J67" i="19"/>
  <c r="H35" i="19"/>
  <c r="J35" i="19"/>
  <c r="J38" i="19"/>
  <c r="J95" i="19"/>
  <c r="J89" i="19"/>
  <c r="I54" i="12"/>
  <c r="N54" i="12"/>
  <c r="M54" i="12"/>
  <c r="J54" i="12"/>
  <c r="L54" i="12"/>
  <c r="K54" i="12"/>
  <c r="H119" i="19"/>
  <c r="J119" i="19"/>
  <c r="R139" i="19"/>
  <c r="J19" i="19"/>
  <c r="P37" i="19"/>
  <c r="R37" i="19"/>
  <c r="R161" i="19"/>
  <c r="P161" i="19"/>
  <c r="R89" i="19"/>
  <c r="J142" i="19"/>
  <c r="R108" i="19"/>
  <c r="X35" i="19"/>
  <c r="J44" i="19"/>
  <c r="J62" i="28"/>
  <c r="I62" i="28"/>
  <c r="L62" i="28"/>
  <c r="M62" i="28"/>
  <c r="K62" i="28"/>
  <c r="H133" i="19"/>
  <c r="J133" i="19"/>
  <c r="V23" i="14"/>
  <c r="U23" i="14"/>
  <c r="T23" i="14"/>
  <c r="J77" i="19"/>
  <c r="H77" i="19"/>
  <c r="J17" i="19"/>
  <c r="M118" i="28"/>
  <c r="L118" i="28"/>
  <c r="J118" i="28"/>
  <c r="K118" i="28"/>
  <c r="I118" i="28"/>
  <c r="J66" i="19"/>
  <c r="J98" i="19"/>
  <c r="J47" i="19"/>
  <c r="M48" i="13"/>
  <c r="L48" i="13"/>
  <c r="K48" i="13"/>
  <c r="J48" i="13"/>
  <c r="I48" i="13"/>
  <c r="J40" i="19"/>
  <c r="J13" i="19"/>
  <c r="H105" i="19"/>
  <c r="J105" i="19"/>
  <c r="J127" i="19"/>
  <c r="G146" i="42"/>
  <c r="I146" i="42"/>
  <c r="H146" i="42"/>
  <c r="K146" i="42" s="1"/>
  <c r="J152" i="19"/>
  <c r="P105" i="19"/>
  <c r="R105" i="19"/>
  <c r="J63" i="19"/>
  <c r="H63" i="19"/>
  <c r="X23" i="19"/>
  <c r="J102" i="19"/>
  <c r="O146" i="43"/>
  <c r="N146" i="43"/>
  <c r="M146" i="43"/>
  <c r="L146" i="43"/>
  <c r="J116" i="19"/>
  <c r="J31" i="19"/>
  <c r="M149" i="17"/>
  <c r="L149" i="17"/>
  <c r="J149" i="17"/>
  <c r="K149" i="17"/>
  <c r="I149" i="17"/>
  <c r="J54" i="19"/>
  <c r="H23" i="19"/>
  <c r="J23" i="19"/>
  <c r="AA9" i="16"/>
  <c r="Z9" i="16"/>
  <c r="Y9" i="16"/>
  <c r="X9" i="16"/>
  <c r="W9" i="16"/>
  <c r="AA16" i="16"/>
  <c r="AA12" i="16"/>
  <c r="AA13" i="16"/>
  <c r="AA20" i="16"/>
  <c r="AA17" i="16"/>
  <c r="I133" i="17"/>
  <c r="L133" i="17"/>
  <c r="K133" i="17"/>
  <c r="J133" i="17"/>
  <c r="M133" i="17"/>
  <c r="J49" i="19"/>
  <c r="H49" i="19"/>
  <c r="J85" i="19"/>
  <c r="J103" i="19"/>
  <c r="J87" i="19"/>
  <c r="L146" i="42"/>
  <c r="K7" i="19"/>
  <c r="J101" i="19"/>
  <c r="R113" i="19"/>
  <c r="R17" i="19"/>
  <c r="R28" i="19"/>
  <c r="R39" i="19"/>
  <c r="R47" i="19"/>
  <c r="R75" i="19"/>
  <c r="R144" i="19"/>
  <c r="M51" i="17"/>
  <c r="K51" i="17"/>
  <c r="L51" i="17"/>
  <c r="J51" i="17"/>
  <c r="I51" i="17"/>
  <c r="R63" i="19"/>
  <c r="P63" i="19"/>
  <c r="J51" i="19"/>
  <c r="H51" i="19"/>
  <c r="J154" i="19"/>
  <c r="X147" i="19"/>
  <c r="R76" i="19"/>
  <c r="R149" i="19"/>
  <c r="P149" i="19"/>
  <c r="J139" i="19"/>
  <c r="R73" i="19"/>
  <c r="R126" i="19"/>
  <c r="J10" i="19"/>
  <c r="J43" i="2"/>
  <c r="L43" i="2"/>
  <c r="M43" i="2"/>
  <c r="K43" i="2"/>
  <c r="R114" i="19"/>
  <c r="R29" i="19"/>
  <c r="R40" i="19"/>
  <c r="R54" i="19"/>
  <c r="J136" i="19"/>
  <c r="G57" i="12"/>
  <c r="R85" i="19"/>
  <c r="J140" i="19"/>
  <c r="X133" i="19"/>
  <c r="H37" i="19"/>
  <c r="J37" i="19"/>
  <c r="J46" i="19"/>
  <c r="S22" i="21"/>
  <c r="R22" i="21"/>
  <c r="T22" i="21"/>
  <c r="I20" i="13"/>
  <c r="M20" i="13"/>
  <c r="L20" i="13"/>
  <c r="K20" i="13"/>
  <c r="J20" i="13"/>
  <c r="M91" i="17"/>
  <c r="L91" i="17"/>
  <c r="K91" i="17"/>
  <c r="I91" i="17"/>
  <c r="J91" i="17"/>
  <c r="R102" i="19"/>
  <c r="J115" i="19"/>
  <c r="R87" i="19"/>
  <c r="J131" i="19"/>
  <c r="R46" i="19"/>
  <c r="K55" i="12"/>
  <c r="J55" i="12"/>
  <c r="I55" i="12"/>
  <c r="M55" i="12"/>
  <c r="L55" i="12"/>
  <c r="N55" i="12"/>
  <c r="H149" i="19"/>
  <c r="J149" i="19"/>
  <c r="H91" i="19"/>
  <c r="J91" i="19"/>
  <c r="X37" i="19"/>
  <c r="M160" i="28"/>
  <c r="K160" i="28"/>
  <c r="I160" i="28"/>
  <c r="J160" i="28"/>
  <c r="L160" i="28"/>
  <c r="J74" i="19"/>
  <c r="L107" i="17"/>
  <c r="K107" i="17"/>
  <c r="J107" i="17"/>
  <c r="I107" i="17"/>
  <c r="M107" i="17"/>
  <c r="R121" i="19"/>
  <c r="P121" i="19"/>
  <c r="K138" i="42"/>
  <c r="AA21" i="16"/>
  <c r="Z21" i="16"/>
  <c r="Y21" i="16"/>
  <c r="X21" i="16"/>
  <c r="W21" i="16"/>
  <c r="K144" i="42"/>
  <c r="D93" i="19" l="1"/>
  <c r="T65" i="19"/>
  <c r="D21" i="19"/>
  <c r="D23" i="19"/>
  <c r="D133" i="19"/>
  <c r="D135" i="19"/>
  <c r="L77" i="19"/>
  <c r="L119" i="19"/>
  <c r="L49" i="19"/>
  <c r="L51" i="19"/>
  <c r="L161" i="19"/>
  <c r="T105" i="19"/>
  <c r="T107" i="19"/>
  <c r="D63" i="19"/>
  <c r="D65" i="19"/>
  <c r="T135" i="19"/>
  <c r="D91" i="19"/>
  <c r="L121" i="19"/>
  <c r="L91" i="19"/>
  <c r="L93" i="19"/>
  <c r="T35" i="19"/>
  <c r="T37" i="19"/>
  <c r="T147" i="19"/>
  <c r="T149" i="19"/>
  <c r="D105" i="19"/>
  <c r="D107" i="19"/>
  <c r="L21" i="19"/>
  <c r="L23" i="19"/>
  <c r="L133" i="19"/>
  <c r="L135" i="19"/>
  <c r="T77" i="19"/>
  <c r="T79" i="19"/>
  <c r="D35" i="19"/>
  <c r="D37" i="19"/>
  <c r="D147" i="19"/>
  <c r="D149" i="19"/>
  <c r="L79" i="19"/>
  <c r="L63" i="19"/>
  <c r="L65" i="19"/>
  <c r="T9" i="19"/>
  <c r="T119" i="19"/>
  <c r="T121" i="19"/>
  <c r="D77" i="19"/>
  <c r="D79" i="19"/>
  <c r="T21" i="19"/>
  <c r="T133" i="19"/>
  <c r="L9" i="19"/>
  <c r="T63" i="19"/>
  <c r="L105" i="19"/>
  <c r="L107" i="19"/>
  <c r="T49" i="19"/>
  <c r="T51" i="19"/>
  <c r="T161" i="19"/>
  <c r="D9" i="19"/>
  <c r="D119" i="19"/>
  <c r="D121" i="19"/>
  <c r="T23" i="19"/>
  <c r="L35" i="19"/>
  <c r="L37" i="19"/>
  <c r="L147" i="19"/>
  <c r="L149" i="19"/>
  <c r="T91" i="19"/>
  <c r="T93" i="19"/>
  <c r="D49" i="19"/>
  <c r="D51" i="19"/>
  <c r="D161" i="19"/>
  <c r="N57" i="12"/>
  <c r="M57" i="12"/>
  <c r="L57" i="12"/>
  <c r="K57" i="12"/>
  <c r="J57" i="12"/>
  <c r="I57" i="12"/>
  <c r="Z103" i="19"/>
  <c r="Z116" i="19"/>
  <c r="Z129" i="19"/>
  <c r="Z122" i="19"/>
  <c r="Z60" i="19"/>
  <c r="Z70" i="19"/>
  <c r="Z56" i="19"/>
  <c r="Z16" i="19"/>
  <c r="Z42" i="19"/>
  <c r="Z65" i="19"/>
  <c r="Z100" i="19"/>
  <c r="Z121" i="19"/>
  <c r="Z10" i="19"/>
  <c r="Z141" i="19"/>
  <c r="Z95" i="19"/>
  <c r="Z83" i="19"/>
  <c r="Z27" i="19"/>
  <c r="Y7" i="19"/>
  <c r="Z128" i="19"/>
  <c r="Z29" i="19"/>
  <c r="Z91" i="19"/>
  <c r="Z35" i="19"/>
  <c r="Q7" i="19"/>
  <c r="I7" i="19"/>
  <c r="Z19" i="19"/>
  <c r="Z118" i="19"/>
  <c r="Z71" i="19"/>
  <c r="Z111" i="19"/>
  <c r="Z108" i="19"/>
  <c r="Z73" i="19"/>
  <c r="Z46" i="19"/>
  <c r="Z158" i="19"/>
  <c r="Z67" i="19"/>
  <c r="Z98" i="19"/>
  <c r="Z20" i="19"/>
  <c r="Z88" i="19"/>
  <c r="Z75" i="19"/>
  <c r="Z74" i="19"/>
  <c r="Z89" i="19"/>
  <c r="Z77" i="19"/>
  <c r="Z140" i="19"/>
  <c r="Z79" i="19"/>
  <c r="Z69" i="19"/>
  <c r="Z80" i="19"/>
  <c r="Z68" i="19"/>
  <c r="Z24" i="19"/>
  <c r="Z40" i="19"/>
  <c r="Z139" i="19"/>
  <c r="Z159" i="19"/>
  <c r="Z109" i="19"/>
  <c r="Z61" i="19"/>
  <c r="Z49" i="19"/>
  <c r="Z149" i="19"/>
  <c r="I155" i="19" l="1"/>
  <c r="I114" i="19"/>
  <c r="C133" i="19"/>
  <c r="I133" i="19" s="1"/>
  <c r="I125" i="19"/>
  <c r="K23" i="19"/>
  <c r="Q23" i="19" s="1"/>
  <c r="Q24" i="19"/>
  <c r="K105" i="19"/>
  <c r="Q105" i="19" s="1"/>
  <c r="Q97" i="19"/>
  <c r="K91" i="19"/>
  <c r="Q91" i="19" s="1"/>
  <c r="Q83" i="19"/>
  <c r="K107" i="19"/>
  <c r="Q107" i="19" s="1"/>
  <c r="Q108" i="19"/>
  <c r="Q124" i="19"/>
  <c r="Y109" i="19"/>
  <c r="Y48" i="19"/>
  <c r="Y67" i="19"/>
  <c r="Y146" i="19"/>
  <c r="C9" i="19"/>
  <c r="I9" i="19" s="1"/>
  <c r="I10" i="19"/>
  <c r="I25" i="19"/>
  <c r="I152" i="19"/>
  <c r="I61" i="19"/>
  <c r="I115" i="19"/>
  <c r="Q39" i="19"/>
  <c r="Q84" i="19"/>
  <c r="Q140" i="19"/>
  <c r="Y42" i="19"/>
  <c r="Y60" i="19"/>
  <c r="Y151" i="19"/>
  <c r="S147" i="19"/>
  <c r="Y147" i="19" s="1"/>
  <c r="Y139" i="19"/>
  <c r="I14" i="19"/>
  <c r="I58" i="19"/>
  <c r="I56" i="19"/>
  <c r="I101" i="19"/>
  <c r="Q137" i="19"/>
  <c r="K65" i="19"/>
  <c r="Q65" i="19" s="1"/>
  <c r="Q66" i="19"/>
  <c r="Q73" i="19"/>
  <c r="Q113" i="19"/>
  <c r="K161" i="19"/>
  <c r="Q161" i="19" s="1"/>
  <c r="Q153" i="19"/>
  <c r="Q141" i="19"/>
  <c r="Y20" i="19"/>
  <c r="Y19" i="19"/>
  <c r="Y131" i="19"/>
  <c r="S35" i="19"/>
  <c r="Y35" i="19" s="1"/>
  <c r="Y27" i="19"/>
  <c r="Y159" i="19"/>
  <c r="Y39" i="19"/>
  <c r="S65" i="19"/>
  <c r="Y65" i="19" s="1"/>
  <c r="Y66" i="19"/>
  <c r="Y59" i="19"/>
  <c r="Y102" i="19"/>
  <c r="Y98" i="19"/>
  <c r="Y88" i="19"/>
  <c r="Y156" i="19"/>
  <c r="Y144" i="19"/>
  <c r="Y86" i="19"/>
  <c r="Y117" i="19"/>
  <c r="I31" i="19"/>
  <c r="C51" i="19"/>
  <c r="I51" i="19" s="1"/>
  <c r="I52" i="19"/>
  <c r="I39" i="19"/>
  <c r="I33" i="19"/>
  <c r="I19" i="19"/>
  <c r="I70" i="19"/>
  <c r="I68" i="19"/>
  <c r="I54" i="19"/>
  <c r="I59" i="19"/>
  <c r="I81" i="19"/>
  <c r="C79" i="19"/>
  <c r="I79" i="19" s="1"/>
  <c r="I80" i="19"/>
  <c r="I82" i="19"/>
  <c r="I159" i="19"/>
  <c r="I110" i="19"/>
  <c r="I132" i="19"/>
  <c r="K63" i="19"/>
  <c r="Q63" i="19" s="1"/>
  <c r="Q55" i="19"/>
  <c r="K35" i="19"/>
  <c r="Q35" i="19" s="1"/>
  <c r="Q27" i="19"/>
  <c r="Q11" i="19"/>
  <c r="Q47" i="19"/>
  <c r="Q20" i="19"/>
  <c r="Q86" i="19"/>
  <c r="Q123" i="19"/>
  <c r="Q116" i="19"/>
  <c r="Q74" i="19"/>
  <c r="Q157" i="19"/>
  <c r="Q58" i="19"/>
  <c r="K133" i="19"/>
  <c r="Q133" i="19" s="1"/>
  <c r="Q125" i="19"/>
  <c r="K121" i="19"/>
  <c r="Q121" i="19" s="1"/>
  <c r="Q122" i="19"/>
  <c r="Q72" i="19"/>
  <c r="K149" i="19"/>
  <c r="Q149" i="19" s="1"/>
  <c r="Q150" i="19"/>
  <c r="S37" i="19"/>
  <c r="Y37" i="19" s="1"/>
  <c r="Y38" i="19"/>
  <c r="S23" i="19"/>
  <c r="Y23" i="19" s="1"/>
  <c r="Y24" i="19"/>
  <c r="S51" i="19"/>
  <c r="Y51" i="19" s="1"/>
  <c r="Y52" i="19"/>
  <c r="Y31" i="19"/>
  <c r="Y43" i="19"/>
  <c r="Y72" i="19"/>
  <c r="Y73" i="19"/>
  <c r="Y104" i="19"/>
  <c r="Y99" i="19"/>
  <c r="Y89" i="19"/>
  <c r="Y75" i="19"/>
  <c r="S161" i="19"/>
  <c r="Y161" i="19" s="1"/>
  <c r="Y153" i="19"/>
  <c r="Y95" i="19"/>
  <c r="Y126" i="19"/>
  <c r="I44" i="19"/>
  <c r="I45" i="19"/>
  <c r="I129" i="19"/>
  <c r="C161" i="19"/>
  <c r="I161" i="19" s="1"/>
  <c r="I153" i="19"/>
  <c r="K9" i="19"/>
  <c r="Q9" i="19" s="1"/>
  <c r="Q10" i="19"/>
  <c r="Q160" i="19"/>
  <c r="Q96" i="19"/>
  <c r="Y25" i="19"/>
  <c r="Y137" i="19"/>
  <c r="Y70" i="19"/>
  <c r="Y127" i="19"/>
  <c r="I30" i="19"/>
  <c r="I57" i="19"/>
  <c r="I145" i="19"/>
  <c r="Q114" i="19"/>
  <c r="Q56" i="19"/>
  <c r="Q104" i="19"/>
  <c r="S119" i="19"/>
  <c r="Y119" i="19" s="1"/>
  <c r="Y111" i="19"/>
  <c r="Y100" i="19"/>
  <c r="S77" i="19"/>
  <c r="Y77" i="19" s="1"/>
  <c r="Y69" i="19"/>
  <c r="I34" i="19"/>
  <c r="C65" i="19"/>
  <c r="I65" i="19" s="1"/>
  <c r="I66" i="19"/>
  <c r="I73" i="19"/>
  <c r="I124" i="19"/>
  <c r="Q43" i="19"/>
  <c r="Q152" i="19"/>
  <c r="I48" i="19"/>
  <c r="C37" i="19"/>
  <c r="I37" i="19" s="1"/>
  <c r="I38" i="19"/>
  <c r="I95" i="19"/>
  <c r="I112" i="19"/>
  <c r="I118" i="19"/>
  <c r="Q31" i="19"/>
  <c r="Q25" i="19"/>
  <c r="Q59" i="19"/>
  <c r="Q67" i="19"/>
  <c r="Q158" i="19"/>
  <c r="Y28" i="19"/>
  <c r="Y47" i="19"/>
  <c r="Y114" i="19"/>
  <c r="Y124" i="19"/>
  <c r="I74" i="19"/>
  <c r="I102" i="19"/>
  <c r="I12" i="19"/>
  <c r="I47" i="19"/>
  <c r="I42" i="19"/>
  <c r="I28" i="19"/>
  <c r="C119" i="19"/>
  <c r="I119" i="19" s="1"/>
  <c r="I111" i="19"/>
  <c r="I96" i="19"/>
  <c r="I72" i="19"/>
  <c r="I86" i="19"/>
  <c r="I85" i="19"/>
  <c r="I113" i="19"/>
  <c r="I99" i="19"/>
  <c r="I130" i="19"/>
  <c r="I127" i="19"/>
  <c r="C149" i="19"/>
  <c r="I149" i="19" s="1"/>
  <c r="I150" i="19"/>
  <c r="Q32" i="19"/>
  <c r="Q40" i="19"/>
  <c r="Q17" i="19"/>
  <c r="Q12" i="19"/>
  <c r="Q29" i="19"/>
  <c r="Q90" i="19"/>
  <c r="Q54" i="19"/>
  <c r="K79" i="19"/>
  <c r="Q79" i="19" s="1"/>
  <c r="Q80" i="19"/>
  <c r="Q76" i="19"/>
  <c r="Q61" i="19"/>
  <c r="Q100" i="19"/>
  <c r="Q151" i="19"/>
  <c r="K147" i="19"/>
  <c r="Q147" i="19" s="1"/>
  <c r="Q139" i="19"/>
  <c r="Q89" i="19"/>
  <c r="Q129" i="19"/>
  <c r="Y12" i="19"/>
  <c r="Y113" i="19"/>
  <c r="Y32" i="19"/>
  <c r="Y85" i="19"/>
  <c r="Y44" i="19"/>
  <c r="S21" i="19"/>
  <c r="Y21" i="19" s="1"/>
  <c r="Y13" i="19"/>
  <c r="Y54" i="19"/>
  <c r="Y81" i="19"/>
  <c r="Y123" i="19"/>
  <c r="S133" i="19"/>
  <c r="Y133" i="19" s="1"/>
  <c r="Y125" i="19"/>
  <c r="Y71" i="19"/>
  <c r="Y116" i="19"/>
  <c r="Y101" i="19"/>
  <c r="Y132" i="19"/>
  <c r="Y112" i="19"/>
  <c r="Y152" i="19"/>
  <c r="I100" i="19"/>
  <c r="I20" i="19"/>
  <c r="I146" i="19"/>
  <c r="I137" i="19"/>
  <c r="Q42" i="19"/>
  <c r="K119" i="19"/>
  <c r="Q119" i="19" s="1"/>
  <c r="Q111" i="19"/>
  <c r="K135" i="19"/>
  <c r="Q135" i="19" s="1"/>
  <c r="Q136" i="19"/>
  <c r="Y115" i="19"/>
  <c r="Y30" i="19"/>
  <c r="Y130" i="19"/>
  <c r="I138" i="19"/>
  <c r="I84" i="19"/>
  <c r="Q14" i="19"/>
  <c r="Q46" i="19"/>
  <c r="Q118" i="19"/>
  <c r="Q132" i="19"/>
  <c r="Y34" i="19"/>
  <c r="Y68" i="19"/>
  <c r="Y155" i="19"/>
  <c r="I40" i="19"/>
  <c r="I15" i="19"/>
  <c r="I143" i="19"/>
  <c r="I151" i="19"/>
  <c r="Q18" i="19"/>
  <c r="K93" i="19"/>
  <c r="Q93" i="19" s="1"/>
  <c r="Q94" i="19"/>
  <c r="Q145" i="19"/>
  <c r="I43" i="19"/>
  <c r="I109" i="19"/>
  <c r="C77" i="19"/>
  <c r="I77" i="19" s="1"/>
  <c r="I69" i="19"/>
  <c r="I90" i="19"/>
  <c r="I141" i="19"/>
  <c r="Q57" i="19"/>
  <c r="Q128" i="19"/>
  <c r="Q53" i="19"/>
  <c r="Q130" i="19"/>
  <c r="Y62" i="19"/>
  <c r="Y40" i="19"/>
  <c r="S79" i="19"/>
  <c r="Y79" i="19" s="1"/>
  <c r="Y80" i="19"/>
  <c r="Y58" i="19"/>
  <c r="Y84" i="19"/>
  <c r="Y143" i="19"/>
  <c r="I67" i="19"/>
  <c r="I76" i="19"/>
  <c r="C21" i="19"/>
  <c r="I21" i="19" s="1"/>
  <c r="I13" i="19"/>
  <c r="I60" i="19"/>
  <c r="I46" i="19"/>
  <c r="I32" i="19"/>
  <c r="C63" i="19"/>
  <c r="I63" i="19" s="1"/>
  <c r="I55" i="19"/>
  <c r="C105" i="19"/>
  <c r="I105" i="19" s="1"/>
  <c r="I97" i="19"/>
  <c r="I89" i="19"/>
  <c r="I87" i="19"/>
  <c r="I126" i="19"/>
  <c r="I123" i="19"/>
  <c r="C107" i="19"/>
  <c r="I107" i="19" s="1"/>
  <c r="I108" i="19"/>
  <c r="C147" i="19"/>
  <c r="I147" i="19" s="1"/>
  <c r="I139" i="19"/>
  <c r="C135" i="19"/>
  <c r="I135" i="19" s="1"/>
  <c r="I136" i="19"/>
  <c r="I158" i="19"/>
  <c r="Q28" i="19"/>
  <c r="Q44" i="19"/>
  <c r="Q26" i="19"/>
  <c r="Q71" i="19"/>
  <c r="Q33" i="19"/>
  <c r="Q126" i="19"/>
  <c r="Q62" i="19"/>
  <c r="Q82" i="19"/>
  <c r="Q109" i="19"/>
  <c r="Q70" i="19"/>
  <c r="Q101" i="19"/>
  <c r="Q159" i="19"/>
  <c r="Q156" i="19"/>
  <c r="Q98" i="19"/>
  <c r="Q138" i="19"/>
  <c r="Y29" i="19"/>
  <c r="Y16" i="19"/>
  <c r="S49" i="19"/>
  <c r="Y49" i="19" s="1"/>
  <c r="Y41" i="19"/>
  <c r="Y87" i="19"/>
  <c r="Y74" i="19"/>
  <c r="Y17" i="19"/>
  <c r="Y142" i="19"/>
  <c r="Y82" i="19"/>
  <c r="Y128" i="19"/>
  <c r="Y53" i="19"/>
  <c r="S93" i="19"/>
  <c r="Y93" i="19" s="1"/>
  <c r="Y94" i="19"/>
  <c r="Y157" i="19"/>
  <c r="Y110" i="19"/>
  <c r="Y141" i="19"/>
  <c r="Y129" i="19"/>
  <c r="Y160" i="19"/>
  <c r="I26" i="19"/>
  <c r="I104" i="19"/>
  <c r="I53" i="19"/>
  <c r="I75" i="19"/>
  <c r="Q34" i="19"/>
  <c r="Q60" i="19"/>
  <c r="Q117" i="19"/>
  <c r="Q155" i="19"/>
  <c r="Y14" i="19"/>
  <c r="Y145" i="19"/>
  <c r="S63" i="19"/>
  <c r="Y63" i="19" s="1"/>
  <c r="Y55" i="19"/>
  <c r="Y158" i="19"/>
  <c r="I11" i="19"/>
  <c r="I160" i="19"/>
  <c r="I140" i="19"/>
  <c r="I142" i="19"/>
  <c r="K49" i="19"/>
  <c r="Q49" i="19" s="1"/>
  <c r="Q41" i="19"/>
  <c r="Q99" i="19"/>
  <c r="Q68" i="19"/>
  <c r="Q143" i="19"/>
  <c r="Q144" i="19"/>
  <c r="Y15" i="19"/>
  <c r="Y18" i="19"/>
  <c r="Y57" i="19"/>
  <c r="S105" i="19"/>
  <c r="Y105" i="19" s="1"/>
  <c r="Y97" i="19"/>
  <c r="S135" i="19"/>
  <c r="Y135" i="19" s="1"/>
  <c r="Y136" i="19"/>
  <c r="I29" i="19"/>
  <c r="I157" i="19"/>
  <c r="I154" i="19"/>
  <c r="Q19" i="19"/>
  <c r="Q16" i="19"/>
  <c r="Q85" i="19"/>
  <c r="Q154" i="19"/>
  <c r="I98" i="19"/>
  <c r="C23" i="19"/>
  <c r="I23" i="19" s="1"/>
  <c r="I24" i="19"/>
  <c r="I62" i="19"/>
  <c r="C91" i="19"/>
  <c r="I91" i="19" s="1"/>
  <c r="I83" i="19"/>
  <c r="C121" i="19"/>
  <c r="I121" i="19" s="1"/>
  <c r="I122" i="19"/>
  <c r="Q15" i="19"/>
  <c r="K21" i="19"/>
  <c r="Q21" i="19" s="1"/>
  <c r="Q13" i="19"/>
  <c r="Q88" i="19"/>
  <c r="Q75" i="19"/>
  <c r="Q142" i="19"/>
  <c r="Q81" i="19"/>
  <c r="S91" i="19"/>
  <c r="Y91" i="19" s="1"/>
  <c r="Y83" i="19"/>
  <c r="S9" i="19"/>
  <c r="Y9" i="19" s="1"/>
  <c r="Y10" i="19"/>
  <c r="S107" i="19"/>
  <c r="Y107" i="19" s="1"/>
  <c r="Y108" i="19"/>
  <c r="Y90" i="19"/>
  <c r="Y103" i="19"/>
  <c r="I18" i="19"/>
  <c r="C35" i="19"/>
  <c r="I35" i="19" s="1"/>
  <c r="I27" i="19"/>
  <c r="I17" i="19"/>
  <c r="I16" i="19"/>
  <c r="I71" i="19"/>
  <c r="C49" i="19"/>
  <c r="I49" i="19" s="1"/>
  <c r="I41" i="19"/>
  <c r="I103" i="19"/>
  <c r="I117" i="19"/>
  <c r="C93" i="19"/>
  <c r="I93" i="19" s="1"/>
  <c r="I94" i="19"/>
  <c r="I88" i="19"/>
  <c r="I131" i="19"/>
  <c r="I128" i="19"/>
  <c r="I116" i="19"/>
  <c r="I156" i="19"/>
  <c r="I144" i="19"/>
  <c r="Q131" i="19"/>
  <c r="Q45" i="19"/>
  <c r="Q48" i="19"/>
  <c r="Q30" i="19"/>
  <c r="Q95" i="19"/>
  <c r="K37" i="19"/>
  <c r="Q37" i="19" s="1"/>
  <c r="Q38" i="19"/>
  <c r="K51" i="19"/>
  <c r="Q51" i="19" s="1"/>
  <c r="Q52" i="19"/>
  <c r="K77" i="19"/>
  <c r="Q77" i="19" s="1"/>
  <c r="Q69" i="19"/>
  <c r="Q112" i="19"/>
  <c r="Q110" i="19"/>
  <c r="Q103" i="19"/>
  <c r="Q102" i="19"/>
  <c r="Q87" i="19"/>
  <c r="Q127" i="19"/>
  <c r="Q115" i="19"/>
  <c r="Q146" i="19"/>
  <c r="Y46" i="19"/>
  <c r="Y33" i="19"/>
  <c r="Y45" i="19"/>
  <c r="Y154" i="19"/>
  <c r="Y76" i="19"/>
  <c r="Y26" i="19"/>
  <c r="Y11" i="19"/>
  <c r="Y140" i="19"/>
  <c r="Y56" i="19"/>
  <c r="Y61" i="19"/>
  <c r="Y96" i="19"/>
  <c r="S121" i="19"/>
  <c r="Y121" i="19" s="1"/>
  <c r="Y122" i="19"/>
  <c r="Y118" i="19"/>
  <c r="S149" i="19"/>
  <c r="Y149" i="19" s="1"/>
  <c r="Y150" i="19"/>
  <c r="Y138" i="19"/>
</calcChain>
</file>

<file path=xl/sharedStrings.xml><?xml version="1.0" encoding="utf-8"?>
<sst xmlns="http://schemas.openxmlformats.org/spreadsheetml/2006/main" count="6225" uniqueCount="324">
  <si>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</si>
  <si>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</si>
  <si>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</si>
  <si>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</si>
  <si>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</si>
  <si>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</si>
  <si>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</si>
  <si>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</si>
  <si>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</si>
  <si>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</si>
  <si>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</si>
  <si>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</si>
  <si>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</si>
  <si>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</si>
  <si>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</si>
  <si>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</si>
  <si>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</si>
  <si>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</si>
  <si>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</si>
  <si>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</si>
  <si>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</si>
  <si>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</si>
  <si>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</si>
  <si>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</si>
  <si>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</si>
  <si>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</si>
  <si>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</si>
  <si>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</si>
  <si>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</si>
  <si>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</si>
  <si>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</si>
  <si>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</si>
  <si>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</si>
  <si>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</si>
  <si>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</si>
  <si>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</si>
  <si>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</si>
  <si>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</si>
  <si>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</si>
  <si>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</si>
  <si>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</si>
  <si>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</si>
  <si>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</si>
  <si>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</si>
  <si>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</si>
  <si>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</si>
  <si>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</si>
  <si>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</si>
  <si>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</si>
  <si>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</si>
  <si>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</si>
  <si>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</si>
  <si>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</si>
  <si>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</si>
  <si>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</si>
  <si>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</si>
  <si>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</si>
  <si>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</si>
  <si>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</si>
  <si>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</si>
  <si>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</si>
  <si>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</si>
  <si>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</si>
  <si>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</si>
  <si>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</si>
  <si>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</si>
  <si>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</si>
  <si>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</si>
  <si>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</si>
  <si>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</si>
  <si>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</si>
  <si>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</si>
  <si>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</si>
  <si>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</si>
  <si>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</si>
  <si>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</si>
  <si>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</si>
  <si>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</si>
  <si>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</si>
  <si>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</si>
  <si>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</si>
  <si>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</si>
  <si>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</si>
  <si>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</si>
  <si>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</si>
  <si>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</si>
  <si>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</si>
  <si>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</si>
  <si>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</si>
  <si>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</si>
  <si>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</si>
  <si>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</si>
  <si>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</si>
  <si>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</si>
  <si>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</si>
  <si>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</si>
  <si>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</si>
  <si>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</si>
  <si>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</si>
  <si>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</si>
  <si>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</si>
  <si>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</si>
  <si>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</si>
  <si>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</si>
  <si>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</si>
  <si>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</si>
  <si>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</si>
  <si>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</si>
  <si>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</si>
  <si>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</si>
  <si>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</si>
  <si>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</si>
  <si>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</si>
  <si>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</si>
  <si>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</si>
  <si>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</si>
  <si>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</si>
  <si>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</si>
  <si>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</si>
  <si>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</si>
  <si>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</si>
  <si>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</si>
  <si>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</si>
  <si>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</si>
  <si>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</si>
  <si>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</si>
  <si>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</si>
  <si>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</si>
  <si>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</si>
  <si>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</si>
  <si>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</si>
  <si>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</si>
  <si>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</si>
  <si>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</si>
  <si>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</si>
  <si>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</si>
  <si>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</si>
  <si>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</si>
  <si>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</si>
  <si>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</si>
  <si>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</si>
  <si>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</si>
  <si>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</si>
  <si>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</si>
  <si>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</si>
  <si>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</si>
  <si>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</si>
  <si>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</si>
  <si>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</si>
  <si>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</si>
  <si>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</si>
  <si>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</si>
  <si>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</si>
  <si>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</si>
  <si>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</si>
  <si>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</si>
  <si>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</si>
  <si>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</si>
  <si>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</si>
  <si>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</si>
  <si>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</si>
  <si>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</si>
  <si>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</si>
  <si>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</si>
  <si>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</si>
  <si>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</si>
  <si>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</si>
  <si>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</si>
  <si>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</si>
  <si>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</si>
  <si>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</si>
  <si>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</si>
  <si>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</si>
  <si>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</si>
  <si>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</si>
  <si>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</si>
  <si>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</si>
  <si>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</si>
  <si>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</si>
  <si>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</si>
  <si>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</si>
  <si>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</si>
  <si>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</si>
  <si>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</si>
  <si>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</si>
  <si>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</si>
  <si>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</si>
  <si>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</si>
  <si>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</si>
  <si>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</si>
  <si>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</si>
  <si>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</si>
  <si>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</si>
  <si>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</si>
  <si>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</si>
  <si>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</si>
  <si>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</si>
  <si>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</si>
  <si>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</si>
  <si>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</si>
  <si>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</si>
  <si>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</si>
  <si>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</si>
  <si>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</si>
  <si>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</si>
  <si>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</si>
  <si>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</si>
  <si>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</si>
  <si>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</si>
  <si>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septiembre 2024</t>
  </si>
  <si>
    <t>Resumen indicadores Santa Cruz de Tenerife</t>
  </si>
  <si>
    <t>Evolución mensual de viajeros entrados en Santa Cruz de Tenerife según lugar de residencia</t>
  </si>
  <si>
    <t>Evolución mensual de viajeros entrados en Santa Cruz de Tenerife según categoría del establecimiento</t>
  </si>
  <si>
    <t>Evolución anual de viajeros entrados en Santa Cruz de Tenerife según categoría del establecimiento</t>
  </si>
  <si>
    <t>Evolución mensual de pernoctaciones en Santa Cruz de Tenerife según lugar de residencia</t>
  </si>
  <si>
    <t>Evolución mensual de pernoctaciones en Santa Cruz de Tenerife según categoría del establecimiento</t>
  </si>
  <si>
    <t>Evolución mensual de estancia media en Santa Cruz de Tenerife según lugar de residencia</t>
  </si>
  <si>
    <t>Evolución mensual de estancia media en Santa Cruz de Tenerife según categoría del establecimiento</t>
  </si>
  <si>
    <t>Evolución mensual de tasa de ocupación en Santa Cruz de Tenerife según categoría del establecimiento</t>
  </si>
  <si>
    <t>Viajeros españoles entrados en los hoteles y apartamentos de Santa Cruz de Tenerife según lugar de residencia - acumulado</t>
  </si>
  <si>
    <t>Viajeros españoles entrados en los hoteles y apartamentos de Santa Cruz de Tenerife por tipología y categoría de alojamiento - acumulado</t>
  </si>
  <si>
    <t>Viajeros peninsulares entrados en los hoteles y apartamentos de Santa Cruz de Tenerife por tipología y categoría de alojamiento - acumulado</t>
  </si>
  <si>
    <t>Viajeros canarios entrados en los hoteles y apartamentos de Santa Cruz de Tenerife por tipología y categoría de alojamiento - acumulado</t>
  </si>
  <si>
    <t>Resumen de indicadores turísticos de Tenerife-Santa Cruz de Tenerife</t>
  </si>
  <si>
    <t>septiembre 2019</t>
  </si>
  <si>
    <t>septiembre 2021</t>
  </si>
  <si>
    <t>septiembre 2022</t>
  </si>
  <si>
    <t>septiembre 2023</t>
  </si>
  <si>
    <t>septiembre 2024</t>
  </si>
  <si>
    <t>-</t>
  </si>
  <si>
    <t>acumulado a septiembre 2019</t>
  </si>
  <si>
    <t>acumulado a septiembre 2021</t>
  </si>
  <si>
    <t>acumulado a septiembre 2022</t>
  </si>
  <si>
    <t>acumulado a septiembre 2023</t>
  </si>
  <si>
    <t>acumulado a septiembre 2024</t>
  </si>
  <si>
    <t>septiembre 2020</t>
  </si>
  <si>
    <t>Viajeros  entrados en los establecimientos alojativos de Santa Cruz de Tenerife 
(hotel + apartamento)</t>
  </si>
  <si>
    <t>Viajeros españoles entrados en los establecimientos alojativos de Santa Cruz de Tenerife 
(hotel + apartamento)</t>
  </si>
  <si>
    <t>Viajeros peninsulares entrados en los establecimientos alojativos de Santa Cruz de Tenerife 
(hotel + apartamento)</t>
  </si>
  <si>
    <t>Viajeros canarios entrados en los establecimientos alojativos de Santa Cruz de Tenerife 
(hotel + apartamento)</t>
  </si>
  <si>
    <t>Viajeros extranjeros entrados en los establecimientos alojativos de Santa Cruz de Tenerife 
(hotel + apartamento)</t>
  </si>
  <si>
    <t>Viajeros británicos entrados en los establecimientos alojativos de Santa Cruz de Tenerife 
(hotel + apartamento)</t>
  </si>
  <si>
    <t>Viajeros alemanes entrados en los establecimientos alojativos de Santa Cruz de Tenerife 
(hotel + apartamento)</t>
  </si>
  <si>
    <t>Viajeros franceses entrados en los establecimientos alojativos de Santa Cruz de Tenerife 
(hotel + apartamento)</t>
  </si>
  <si>
    <t>Viajeros belgas entrados en los establecimientos alojativos de Santa Cruz de Tenerife 
(hotel + apartamento)</t>
  </si>
  <si>
    <t>Viajeros holandeses entrados en los establecimientos alojativos de Santa Cruz de Tenerife 
(hotel + apartamento)</t>
  </si>
  <si>
    <t>Viajeros daneses entrados en los establecimientos alojativos de Santa Cruz de Tenerife 
(hotel + apartamento)</t>
  </si>
  <si>
    <t>Viajeros suecos entrados en los establecimientos alojativos de Santa Cruz de Tenerife 
(hotel + apartamento)</t>
  </si>
  <si>
    <t>var 21/20</t>
  </si>
  <si>
    <t>var 23/22</t>
  </si>
  <si>
    <t>Viajeros entrados en los establecimientos alojativos de Santa Cruz de Tenerife 
(hotel + apartamento)</t>
  </si>
  <si>
    <t>Viajeros entrados en los hoteles de Santa Cruz de Tenerife</t>
  </si>
  <si>
    <t>Viajeros entrados en los hoteles de 4, 5 estrellas Santa Cruz de Tenerife</t>
  </si>
  <si>
    <t>Viajeros entrados en los hoteles de 1, 2, 3 estrellas Santa Cruz de Tenerife</t>
  </si>
  <si>
    <t>Evolución de viajeros entrados en los establecimientos alojativos de Santa Cruz de Tenerife 
(hotel + apartamento)</t>
  </si>
  <si>
    <t>Evolución de viajeros entrados en los hoteles de Santa Cruz de Tenerife</t>
  </si>
  <si>
    <t>Evolución de viajeros entrados en los hoteles de 4, 5 estrellas de Santa Cruz de Tenerife</t>
  </si>
  <si>
    <t>acumulado a septiembre 2020</t>
  </si>
  <si>
    <t>Viajeros entrados en los establecimientos alojativos de Santa Cruz de Tenerife según lugar de residencia (hotel + apartamento)</t>
  </si>
  <si>
    <t>acumulado septiembre 2018</t>
  </si>
  <si>
    <t>acumulado septiembre 2019</t>
  </si>
  <si>
    <t>acumulado septiembre 2020</t>
  </si>
  <si>
    <t>acumulado septiembre 2022</t>
  </si>
  <si>
    <t>acumulado septiembre 2023</t>
  </si>
  <si>
    <t>acumulado septiembre 2024</t>
  </si>
  <si>
    <t>Viajeros entrados en los hoteles de Santa Cruz de Tenerife según lugar de residencia (hotel + apartamento)</t>
  </si>
  <si>
    <t>Viajeros entrados en los apartamentos de Santa Cruz de Tenerife según lugar de residencia (hotel + apartamento)</t>
  </si>
  <si>
    <t>acumulado septiembre 2021</t>
  </si>
  <si>
    <t>Viajeros alojados en los establecimientos alojativos de Santa Cruz de Tenerife según lugar de residencia (hotel + apartamento)</t>
  </si>
  <si>
    <t>Pernoctaciones realizadas por los turistas en los establecimientos alojativos de Santa Cruz de Tenerife (hotel + apartamento)</t>
  </si>
  <si>
    <t>Pernoctaciones realizadas por los turistas españoles en los establecimientos alojativos de Santa Cruz de Tenerife (hotel + apartamento)</t>
  </si>
  <si>
    <t>var 24/23</t>
  </si>
  <si>
    <t>var 24/19</t>
  </si>
  <si>
    <t>Pernoctaciones realizadas por los procedentes de Península en los establecimientos alojativos de Santa Cruz de Tenerife (hotel + apartamento)</t>
  </si>
  <si>
    <t>Pernoctaciones realizadas por los procedentes de Canarias en los establecimientos alojativos de Santa Cruz de Tenerife (hotel + apartamento)</t>
  </si>
  <si>
    <t>Pernoctaciones realizadas por los procedentes de Total residentes en el extranjero en los establecimientos alojativos de Santa Cruz de Tenerife (hotel + apartamento)</t>
  </si>
  <si>
    <t>Pernoctaciones realizadas por los procedentes de Reino Unido en los establecimientos alojativos de Santa Cruz de Tenerife (hotel + apartamento)</t>
  </si>
  <si>
    <t>Pernoctaciones realizadas por los procedentes de Alemania en los establecimientos alojativos de Santa Cruz de Tenerife (hotel + apartamento)</t>
  </si>
  <si>
    <t>Pernoctaciones realizadas por los procedentes de Francia en los establecimientos alojativos de Santa Cruz de Tenerife (hotel + apartamento)</t>
  </si>
  <si>
    <t>Pernoctaciones realizadas por los procedentes de Bélgica en los establecimientos alojativos de Santa Cruz de Tenerife (hotel + apartamento)</t>
  </si>
  <si>
    <t>Pernoctaciones realizadas por los procedentes de Países Bajos en los establecimientos alojativos de Santa Cruz de Tenerife (hotel + apartamento)</t>
  </si>
  <si>
    <t>Pernoctaciones realizadas por los procedentes de Dinamarca en los establecimientos alojativos de Santa Cruz de Tenerife (hotel + apartamento)</t>
  </si>
  <si>
    <t>Pernoctaciones realizadas por los procedentes de Suecia en los establecimientos alojativos de Santa Cruz de Tenerife (hotel + apartamento)</t>
  </si>
  <si>
    <t>2020</t>
  </si>
  <si>
    <t>2021</t>
  </si>
  <si>
    <t>2022</t>
  </si>
  <si>
    <t>Pernoctaciones realizadas por los turistas en los hoteles de Santa Cruz de Tenerife</t>
  </si>
  <si>
    <t>Pernoctaciones realizadas por los turistas en los hoteles de 4 y 5 estrellas de Santa Cruz de Tenerife</t>
  </si>
  <si>
    <t>Pernoctaciones realizadas por los turistas en los hoteles de 1, 2, 3 estrellas de Santa Cruz de Tenerife</t>
  </si>
  <si>
    <t>septiembre 2018</t>
  </si>
  <si>
    <t>Estancia Media en los establecimientos alojativos de Santa Cruz de Tenerife
(hotel + apartamento)</t>
  </si>
  <si>
    <t>Estancia media de los viajeros españoles entrados en los establecimientos alojativos de Santa Cruz de Tenerife (hotel + apartamento)</t>
  </si>
  <si>
    <t>Estancia media de los viajeros peninsulares entrados en los establecimientos alojativos de Santa Cruz de Tenerife (hotel + apartamento)</t>
  </si>
  <si>
    <t>Estancia media de los viajeros canarios entrados en los establecimientos alojativos de Santa Cruz de Tenerife (hotel + apartamento)</t>
  </si>
  <si>
    <t>Estancia media de los viajeros extranjeros entrados en los establecimientos alojativos de Santa Cruz de Tenerife (hotel + apartamento)</t>
  </si>
  <si>
    <t>Estancia media de los viajeros británicos entrados en los establecimientos alojativos de Santa Cruz de Tenerife (hotel + apartamento)</t>
  </si>
  <si>
    <t>Estancia media de los viajeros alemanes entrados en los establecimientos alojativos de Santa Cruz de Tenerife (hotel + apartamento)</t>
  </si>
  <si>
    <t>Estancia media de los viajeros franceses entrados en los establecimientos alojativos de Santa Cruz de Tenerife (hotel + apartamento)</t>
  </si>
  <si>
    <t>Estancia media de los viajeros belgas entrados en los establecimientos alojativos de Santa Cruz de Tenerife (hotel + apartamento)</t>
  </si>
  <si>
    <t>Estancia media de los viajeros holandeses entrados en los establecimientos alojativos de Santa Cruz de Tenerife (hotel + apartamento)</t>
  </si>
  <si>
    <t>Estancia media de los viajeros daneses entrados en los establecimientos alojativos de Santa Cruz de Tenerife (hotel + apartamento)</t>
  </si>
  <si>
    <t>Estancia media de los viajeros suecos entrados en los establecimientos alojativos de Santa Cruz de Tenerife (hotel + apartamento)</t>
  </si>
  <si>
    <t>Estancia Media en los hoteles de Santa Cruz de Tenerife</t>
  </si>
  <si>
    <t>Estancia Media en los hoteles de 4, 5 estrellas de Santa Cruz de Tenerife</t>
  </si>
  <si>
    <t>Estancia Media en los hoteles de 1, 2, 3 Estrellas de Santa Cruz de Tenerife</t>
  </si>
  <si>
    <t>Estancia Media en los apartamentos de Santa Cruz de Tenerife</t>
  </si>
  <si>
    <t>Tasa de ocupación por plaza en los establecimientos alojativos de Santa Cruz de Tenerife
(hotel + apartamento)</t>
  </si>
  <si>
    <t>Tasa de ocupación por plaza en los hoteles de Santa Cruz de Tenerife</t>
  </si>
  <si>
    <t>Tasa de ocupación por plaza en los hoteles de 4, 5 Estrellas de Santa Cruz de Tenerife</t>
  </si>
  <si>
    <t>Tasa de ocupación por plaza en los hoteles de 1, 2, 3 Estrellas de Santa Cruz de Tenerife</t>
  </si>
  <si>
    <t>Tasa de ocupación por plaza en los apartamentos de Santa Cruz de Tenerife</t>
  </si>
  <si>
    <t>Distribución de viajeros españoles entrados en hoteles y apartamentos de Santa Cruz de Tenerife  por lugar de residencia</t>
  </si>
  <si>
    <t>Viajeros españoles entrados en los hoteles y apartamentos de Santa Cruz de Tenerife según lugar de residencia</t>
  </si>
  <si>
    <t>Viajeros españoles entrados en los hoteles y apartamentos de Santa Cruz de Tenerife por tipología y categoría de alojamiento</t>
  </si>
  <si>
    <t>Viajeros peninsulares entrados en los hoteles y apartamentos de Santa Cruz de Tenerife por tipología y categoría de alojamiento</t>
  </si>
  <si>
    <t>Viajeros canarios entrados en los hoteles y apartamentos de Santa Cruz de Tenerife por tipología y categoría de alojamiento</t>
  </si>
  <si>
    <t>Evolución de viajeros españoles entrados en los establecimientos alojativos de Santa Cruz de Tenerife
(hotel + apartamento)</t>
  </si>
  <si>
    <t>Evolución de viajeros peninsulares entrados en los establecimientos alojativos de Santa Cruz de Tenerife
(hotel + apartamento)</t>
  </si>
  <si>
    <t>Evolución de viajeros canarios entrados en los establecimientos alojativos de Santa Cruz de Tenerife
(hotel + apartamento)</t>
  </si>
  <si>
    <t>nd</t>
  </si>
  <si>
    <t>dif 24/23</t>
  </si>
  <si>
    <t>dif 24/19</t>
  </si>
  <si>
    <t>def 24/23</t>
  </si>
  <si>
    <t>def 24/19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</si>
</sst>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6274CB3D-DAD2-4192-8CD0-F40EE97B13D1}"/>
    <cellStyle name="Normal 2 6" xfId="3" xr:uid="{C4577863-381B-4BAA-8AD8-5DB79F21A6D8}"/>
    <cellStyle name="Porcentaje" xfId="1" builtinId="5"/>
  </cellStyles>
  <dxfs count="0"/>
  <tableStyles count="1" defaultTableStyle="TableStyleMedium2" defaultPivotStyle="PivotStyleLight16">
    <tableStyle name="Invisible" pivot="0" table="0" count="0" xr9:uid="{8BA2376B-01E7-4FF3-95E1-B64ADA48C48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4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6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6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6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128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4.xml"/><Relationship Id="rId1" Type="http://schemas.microsoft.com/office/2011/relationships/chartStyle" Target="style74.xml"/><Relationship Id="rId4" Type="http://schemas.openxmlformats.org/officeDocument/2006/relationships/chartUserShapes" Target="../drawings/drawing130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2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7F-4CC4-920A-EFB659287A4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20553</c:v>
                </c:pt>
                <c:pt idx="1">
                  <c:v>20929</c:v>
                </c:pt>
                <c:pt idx="2">
                  <c:v>21779</c:v>
                </c:pt>
                <c:pt idx="3">
                  <c:v>16758</c:v>
                </c:pt>
                <c:pt idx="4">
                  <c:v>17027</c:v>
                </c:pt>
                <c:pt idx="5">
                  <c:v>15071</c:v>
                </c:pt>
                <c:pt idx="6">
                  <c:v>17228</c:v>
                </c:pt>
                <c:pt idx="7">
                  <c:v>13793</c:v>
                </c:pt>
                <c:pt idx="8">
                  <c:v>15992</c:v>
                </c:pt>
                <c:pt idx="9">
                  <c:v>18677</c:v>
                </c:pt>
                <c:pt idx="10">
                  <c:v>21685</c:v>
                </c:pt>
                <c:pt idx="11">
                  <c:v>20923</c:v>
                </c:pt>
                <c:pt idx="12">
                  <c:v>220415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7F-4CC4-920A-EFB659287A4F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7F-4CC4-920A-EFB659287A4F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14146</c:v>
                </c:pt>
                <c:pt idx="1">
                  <c:v>17059</c:v>
                </c:pt>
                <c:pt idx="2">
                  <c:v>20054</c:v>
                </c:pt>
                <c:pt idx="3">
                  <c:v>17340</c:v>
                </c:pt>
                <c:pt idx="4">
                  <c:v>18214</c:v>
                </c:pt>
                <c:pt idx="5">
                  <c:v>17608</c:v>
                </c:pt>
                <c:pt idx="6">
                  <c:v>18083</c:v>
                </c:pt>
                <c:pt idx="7">
                  <c:v>15520</c:v>
                </c:pt>
                <c:pt idx="8">
                  <c:v>19959</c:v>
                </c:pt>
                <c:pt idx="9">
                  <c:v>21932</c:v>
                </c:pt>
                <c:pt idx="10">
                  <c:v>25251</c:v>
                </c:pt>
                <c:pt idx="11">
                  <c:v>23965</c:v>
                </c:pt>
                <c:pt idx="12">
                  <c:v>229131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7F-4CC4-920A-EFB659287A4F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7F-4CC4-920A-EFB659287A4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7F-4CC4-920A-EFB659287A4F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7F-4CC4-920A-EFB659287A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B7F-4CC4-920A-EFB659287A4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12">
                  <c:v>181820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7F-4CC4-920A-EFB659287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7F-4CC4-920A-EFB659287A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7F-4CC4-920A-EFB659287A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7F-4CC4-920A-EFB659287A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7F-4CC4-920A-EFB659287A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7F-4CC4-920A-EFB659287A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7F-4CC4-920A-EFB659287A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7F-4CC4-920A-EFB659287A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7F-4CC4-920A-EFB659287A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7F-4CC4-920A-EFB659287A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7F-4CC4-920A-EFB659287A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7F-4CC4-920A-EFB659287A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7F-4CC4-920A-EFB659287A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7F-4CC4-920A-EFB659287A4F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1.0928035918505552E-2</c:v>
                </c:pt>
                <c:pt idx="1">
                  <c:v>-6.5861690450055299E-3</c:v>
                </c:pt>
                <c:pt idx="2">
                  <c:v>-8.7510923969174592E-2</c:v>
                </c:pt>
                <c:pt idx="3">
                  <c:v>-6.5260519995823385E-3</c:v>
                </c:pt>
                <c:pt idx="4">
                  <c:v>-2.4718975448800418E-2</c:v>
                </c:pt>
                <c:pt idx="5">
                  <c:v>8.3189679141411288E-2</c:v>
                </c:pt>
                <c:pt idx="6">
                  <c:v>0.28685306365258767</c:v>
                </c:pt>
                <c:pt idx="7">
                  <c:v>1.3873140799039563E-2</c:v>
                </c:pt>
                <c:pt idx="8">
                  <c:v>0.22870771355049269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4.307219239065585E-2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7F-4CC4-920A-EFB659287A4F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0.16124166788303418</c:v>
                </c:pt>
                <c:pt idx="1">
                  <c:v>8.1035883224234384E-2</c:v>
                </c:pt>
                <c:pt idx="2">
                  <c:v>5.4731622204876151E-2</c:v>
                </c:pt>
                <c:pt idx="3">
                  <c:v>0.13551736484067312</c:v>
                </c:pt>
                <c:pt idx="4">
                  <c:v>2.4196863804545776E-2</c:v>
                </c:pt>
                <c:pt idx="5">
                  <c:v>0.29248225068011413</c:v>
                </c:pt>
                <c:pt idx="6">
                  <c:v>0.25563036916647319</c:v>
                </c:pt>
                <c:pt idx="7">
                  <c:v>0.10208076560574209</c:v>
                </c:pt>
                <c:pt idx="8">
                  <c:v>0.22417458729364692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0.14258782127820013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7F-4CC4-920A-EFB659287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3A-45F9-87E3-7F12B69014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258</c:v>
                </c:pt>
                <c:pt idx="1">
                  <c:v>163</c:v>
                </c:pt>
                <c:pt idx="2">
                  <c:v>209</c:v>
                </c:pt>
                <c:pt idx="3">
                  <c:v>91</c:v>
                </c:pt>
                <c:pt idx="4">
                  <c:v>92</c:v>
                </c:pt>
                <c:pt idx="5">
                  <c:v>77</c:v>
                </c:pt>
                <c:pt idx="6">
                  <c:v>105</c:v>
                </c:pt>
                <c:pt idx="7">
                  <c:v>106</c:v>
                </c:pt>
                <c:pt idx="8">
                  <c:v>118</c:v>
                </c:pt>
                <c:pt idx="9">
                  <c:v>107</c:v>
                </c:pt>
                <c:pt idx="10">
                  <c:v>152</c:v>
                </c:pt>
                <c:pt idx="11">
                  <c:v>388</c:v>
                </c:pt>
                <c:pt idx="12">
                  <c:v>1866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3A-45F9-87E3-7F12B6901460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3A-45F9-87E3-7F12B6901460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270</c:v>
                </c:pt>
                <c:pt idx="1">
                  <c:v>270</c:v>
                </c:pt>
                <c:pt idx="2">
                  <c:v>212</c:v>
                </c:pt>
                <c:pt idx="3">
                  <c:v>157</c:v>
                </c:pt>
                <c:pt idx="4">
                  <c:v>143</c:v>
                </c:pt>
                <c:pt idx="5">
                  <c:v>125</c:v>
                </c:pt>
                <c:pt idx="6">
                  <c:v>98</c:v>
                </c:pt>
                <c:pt idx="7">
                  <c:v>369</c:v>
                </c:pt>
                <c:pt idx="8">
                  <c:v>209</c:v>
                </c:pt>
                <c:pt idx="9">
                  <c:v>124</c:v>
                </c:pt>
                <c:pt idx="10">
                  <c:v>302</c:v>
                </c:pt>
                <c:pt idx="11">
                  <c:v>294</c:v>
                </c:pt>
                <c:pt idx="12">
                  <c:v>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3A-45F9-87E3-7F12B6901460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3A-45F9-87E3-7F12B69014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297</c:v>
                </c:pt>
                <c:pt idx="1">
                  <c:v>263</c:v>
                </c:pt>
                <c:pt idx="2">
                  <c:v>247</c:v>
                </c:pt>
                <c:pt idx="3">
                  <c:v>160</c:v>
                </c:pt>
                <c:pt idx="4">
                  <c:v>160</c:v>
                </c:pt>
                <c:pt idx="5">
                  <c:v>86</c:v>
                </c:pt>
                <c:pt idx="6">
                  <c:v>303</c:v>
                </c:pt>
                <c:pt idx="7">
                  <c:v>234</c:v>
                </c:pt>
                <c:pt idx="8">
                  <c:v>146</c:v>
                </c:pt>
                <c:pt idx="9">
                  <c:v>156</c:v>
                </c:pt>
                <c:pt idx="10">
                  <c:v>294</c:v>
                </c:pt>
                <c:pt idx="11">
                  <c:v>291</c:v>
                </c:pt>
                <c:pt idx="12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3A-45F9-87E3-7F12B6901460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73A-45F9-87E3-7F12B69014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73A-45F9-87E3-7F12B69014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273</c:v>
                </c:pt>
                <c:pt idx="1">
                  <c:v>326</c:v>
                </c:pt>
                <c:pt idx="2">
                  <c:v>210</c:v>
                </c:pt>
                <c:pt idx="3">
                  <c:v>191</c:v>
                </c:pt>
                <c:pt idx="4">
                  <c:v>146</c:v>
                </c:pt>
                <c:pt idx="5">
                  <c:v>103</c:v>
                </c:pt>
                <c:pt idx="6">
                  <c:v>146</c:v>
                </c:pt>
                <c:pt idx="7">
                  <c:v>193</c:v>
                </c:pt>
                <c:pt idx="8">
                  <c:v>101</c:v>
                </c:pt>
                <c:pt idx="12">
                  <c:v>1689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73A-45F9-87E3-7F12B6901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3A-45F9-87E3-7F12B69014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3A-45F9-87E3-7F12B69014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3A-45F9-87E3-7F12B69014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3A-45F9-87E3-7F12B69014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3A-45F9-87E3-7F12B69014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3A-45F9-87E3-7F12B69014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3A-45F9-87E3-7F12B69014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3A-45F9-87E3-7F12B69014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3A-45F9-87E3-7F12B69014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3A-45F9-87E3-7F12B69014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3A-45F9-87E3-7F12B69014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3A-45F9-87E3-7F12B69014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3A-45F9-87E3-7F12B6901460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-8.0808080808080773E-2</c:v>
                </c:pt>
                <c:pt idx="1">
                  <c:v>0.23954372623574138</c:v>
                </c:pt>
                <c:pt idx="2">
                  <c:v>-0.1497975708502024</c:v>
                </c:pt>
                <c:pt idx="3">
                  <c:v>0.19375000000000009</c:v>
                </c:pt>
                <c:pt idx="4">
                  <c:v>-8.7500000000000022E-2</c:v>
                </c:pt>
                <c:pt idx="5">
                  <c:v>0.19767441860465107</c:v>
                </c:pt>
                <c:pt idx="6">
                  <c:v>-0.51815181518151809</c:v>
                </c:pt>
                <c:pt idx="7">
                  <c:v>-0.17521367521367526</c:v>
                </c:pt>
                <c:pt idx="8">
                  <c:v>-0.30821917808219179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-0.10917721518987344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73A-45F9-87E3-7F12B6901460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5.8139534883721034E-2</c:v>
                </c:pt>
                <c:pt idx="1">
                  <c:v>1</c:v>
                </c:pt>
                <c:pt idx="2">
                  <c:v>4.7846889952152249E-3</c:v>
                </c:pt>
                <c:pt idx="3">
                  <c:v>1.098901098901099</c:v>
                </c:pt>
                <c:pt idx="4">
                  <c:v>0.58695652173913038</c:v>
                </c:pt>
                <c:pt idx="5">
                  <c:v>0.33766233766233755</c:v>
                </c:pt>
                <c:pt idx="6">
                  <c:v>0.39047619047619042</c:v>
                </c:pt>
                <c:pt idx="7">
                  <c:v>0.820754716981132</c:v>
                </c:pt>
                <c:pt idx="8">
                  <c:v>-0.14406779661016944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0.38556193601312549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73A-45F9-87E3-7F12B6901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E4-47C0-83E8-CDE8F5997BB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145</c:v>
                </c:pt>
                <c:pt idx="1">
                  <c:v>138</c:v>
                </c:pt>
                <c:pt idx="2">
                  <c:v>138</c:v>
                </c:pt>
                <c:pt idx="3">
                  <c:v>120</c:v>
                </c:pt>
                <c:pt idx="4">
                  <c:v>130</c:v>
                </c:pt>
                <c:pt idx="5">
                  <c:v>100</c:v>
                </c:pt>
                <c:pt idx="6">
                  <c:v>77</c:v>
                </c:pt>
                <c:pt idx="7">
                  <c:v>80</c:v>
                </c:pt>
                <c:pt idx="8">
                  <c:v>107</c:v>
                </c:pt>
                <c:pt idx="9">
                  <c:v>101</c:v>
                </c:pt>
                <c:pt idx="10">
                  <c:v>183</c:v>
                </c:pt>
                <c:pt idx="11">
                  <c:v>165</c:v>
                </c:pt>
                <c:pt idx="12">
                  <c:v>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E4-47C0-83E8-CDE8F5997BBF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E4-47C0-83E8-CDE8F5997BBF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170</c:v>
                </c:pt>
                <c:pt idx="1">
                  <c:v>179</c:v>
                </c:pt>
                <c:pt idx="2">
                  <c:v>197</c:v>
                </c:pt>
                <c:pt idx="3">
                  <c:v>118</c:v>
                </c:pt>
                <c:pt idx="4">
                  <c:v>117</c:v>
                </c:pt>
                <c:pt idx="5">
                  <c:v>96</c:v>
                </c:pt>
                <c:pt idx="6">
                  <c:v>109</c:v>
                </c:pt>
                <c:pt idx="7">
                  <c:v>180</c:v>
                </c:pt>
                <c:pt idx="8">
                  <c:v>97</c:v>
                </c:pt>
                <c:pt idx="9">
                  <c:v>110</c:v>
                </c:pt>
                <c:pt idx="10">
                  <c:v>182</c:v>
                </c:pt>
                <c:pt idx="11">
                  <c:v>281</c:v>
                </c:pt>
                <c:pt idx="12">
                  <c:v>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E4-47C0-83E8-CDE8F5997BBF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E4-47C0-83E8-CDE8F5997BB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135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E4-47C0-83E8-CDE8F5997BBF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E4-47C0-83E8-CDE8F5997B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BE4-47C0-83E8-CDE8F5997BB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277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7">
                  <c:v>112</c:v>
                </c:pt>
                <c:pt idx="8">
                  <c:v>143</c:v>
                </c:pt>
                <c:pt idx="12">
                  <c:v>1391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E4-47C0-83E8-CDE8F5997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E4-47C0-83E8-CDE8F5997B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E4-47C0-83E8-CDE8F5997B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E4-47C0-83E8-CDE8F5997B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E4-47C0-83E8-CDE8F5997B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E4-47C0-83E8-CDE8F5997B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E4-47C0-83E8-CDE8F5997B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E4-47C0-83E8-CDE8F5997B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E4-47C0-83E8-CDE8F5997B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E4-47C0-83E8-CDE8F5997B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E4-47C0-83E8-CDE8F5997B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E4-47C0-83E8-CDE8F5997B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E4-47C0-83E8-CDE8F5997B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E4-47C0-83E8-CDE8F5997BBF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0.15899581589958167</c:v>
                </c:pt>
                <c:pt idx="1">
                  <c:v>-1.0000000000000009E-2</c:v>
                </c:pt>
                <c:pt idx="2">
                  <c:v>-0.12135922330097082</c:v>
                </c:pt>
                <c:pt idx="3">
                  <c:v>-0.10084033613445376</c:v>
                </c:pt>
                <c:pt idx="4">
                  <c:v>0.47777777777777786</c:v>
                </c:pt>
                <c:pt idx="5">
                  <c:v>0.36046511627906974</c:v>
                </c:pt>
                <c:pt idx="6">
                  <c:v>-8.8888888888888906E-2</c:v>
                </c:pt>
                <c:pt idx="7">
                  <c:v>-5.8823529411764719E-2</c:v>
                </c:pt>
                <c:pt idx="8">
                  <c:v>0.40196078431372539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7.3302469135802406E-2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BE4-47C0-83E8-CDE8F5997BBF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0.91034482758620694</c:v>
                </c:pt>
                <c:pt idx="1">
                  <c:v>0.43478260869565211</c:v>
                </c:pt>
                <c:pt idx="2">
                  <c:v>0.31159420289855078</c:v>
                </c:pt>
                <c:pt idx="3">
                  <c:v>-0.10833333333333328</c:v>
                </c:pt>
                <c:pt idx="4">
                  <c:v>2.3076923076922995E-2</c:v>
                </c:pt>
                <c:pt idx="5">
                  <c:v>0.16999999999999993</c:v>
                </c:pt>
                <c:pt idx="6">
                  <c:v>0.59740259740259738</c:v>
                </c:pt>
                <c:pt idx="7">
                  <c:v>0.39999999999999991</c:v>
                </c:pt>
                <c:pt idx="8">
                  <c:v>0.33644859813084116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0.34396135265700489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E4-47C0-83E8-CDE8F5997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49-4187-AAE4-8F9596924D4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287</c:v>
                </c:pt>
                <c:pt idx="1">
                  <c:v>205</c:v>
                </c:pt>
                <c:pt idx="2">
                  <c:v>308</c:v>
                </c:pt>
                <c:pt idx="3">
                  <c:v>175</c:v>
                </c:pt>
                <c:pt idx="4">
                  <c:v>26</c:v>
                </c:pt>
                <c:pt idx="5">
                  <c:v>14</c:v>
                </c:pt>
                <c:pt idx="6">
                  <c:v>35</c:v>
                </c:pt>
                <c:pt idx="7">
                  <c:v>36</c:v>
                </c:pt>
                <c:pt idx="8">
                  <c:v>50</c:v>
                </c:pt>
                <c:pt idx="9">
                  <c:v>100</c:v>
                </c:pt>
                <c:pt idx="10">
                  <c:v>181</c:v>
                </c:pt>
                <c:pt idx="11">
                  <c:v>206</c:v>
                </c:pt>
                <c:pt idx="12">
                  <c:v>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49-4187-AAE4-8F9596924D49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49-4187-AAE4-8F9596924D49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168</c:v>
                </c:pt>
                <c:pt idx="1">
                  <c:v>110</c:v>
                </c:pt>
                <c:pt idx="2">
                  <c:v>124</c:v>
                </c:pt>
                <c:pt idx="3">
                  <c:v>101</c:v>
                </c:pt>
                <c:pt idx="4">
                  <c:v>33</c:v>
                </c:pt>
                <c:pt idx="5">
                  <c:v>36</c:v>
                </c:pt>
                <c:pt idx="6">
                  <c:v>30</c:v>
                </c:pt>
                <c:pt idx="7">
                  <c:v>21</c:v>
                </c:pt>
                <c:pt idx="8">
                  <c:v>32</c:v>
                </c:pt>
                <c:pt idx="9">
                  <c:v>130</c:v>
                </c:pt>
                <c:pt idx="10">
                  <c:v>126</c:v>
                </c:pt>
                <c:pt idx="11">
                  <c:v>164</c:v>
                </c:pt>
                <c:pt idx="12">
                  <c:v>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49-4187-AAE4-8F9596924D49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49-4187-AAE4-8F9596924D4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190</c:v>
                </c:pt>
                <c:pt idx="1">
                  <c:v>153</c:v>
                </c:pt>
                <c:pt idx="2">
                  <c:v>264</c:v>
                </c:pt>
                <c:pt idx="3">
                  <c:v>121</c:v>
                </c:pt>
                <c:pt idx="4">
                  <c:v>21</c:v>
                </c:pt>
                <c:pt idx="5">
                  <c:v>26</c:v>
                </c:pt>
                <c:pt idx="6">
                  <c:v>25</c:v>
                </c:pt>
                <c:pt idx="7">
                  <c:v>33</c:v>
                </c:pt>
                <c:pt idx="8">
                  <c:v>28</c:v>
                </c:pt>
                <c:pt idx="9">
                  <c:v>115</c:v>
                </c:pt>
                <c:pt idx="10">
                  <c:v>177</c:v>
                </c:pt>
                <c:pt idx="11">
                  <c:v>188</c:v>
                </c:pt>
                <c:pt idx="12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49-4187-AAE4-8F9596924D49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149-4187-AAE4-8F9596924D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149-4187-AAE4-8F9596924D4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268</c:v>
                </c:pt>
                <c:pt idx="1">
                  <c:v>235</c:v>
                </c:pt>
                <c:pt idx="2">
                  <c:v>198</c:v>
                </c:pt>
                <c:pt idx="3">
                  <c:v>105</c:v>
                </c:pt>
                <c:pt idx="4">
                  <c:v>13</c:v>
                </c:pt>
                <c:pt idx="5">
                  <c:v>39</c:v>
                </c:pt>
                <c:pt idx="6">
                  <c:v>46</c:v>
                </c:pt>
                <c:pt idx="7">
                  <c:v>18</c:v>
                </c:pt>
                <c:pt idx="8">
                  <c:v>24</c:v>
                </c:pt>
                <c:pt idx="12">
                  <c:v>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49-4187-AAE4-8F959692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49-4187-AAE4-8F9596924D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49-4187-AAE4-8F9596924D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49-4187-AAE4-8F9596924D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49-4187-AAE4-8F9596924D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49-4187-AAE4-8F9596924D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49-4187-AAE4-8F9596924D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49-4187-AAE4-8F9596924D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49-4187-AAE4-8F9596924D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49-4187-AAE4-8F9596924D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49-4187-AAE4-8F9596924D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49-4187-AAE4-8F9596924D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49-4187-AAE4-8F9596924D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49-4187-AAE4-8F9596924D49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0.41052631578947363</c:v>
                </c:pt>
                <c:pt idx="1">
                  <c:v>0.53594771241830075</c:v>
                </c:pt>
                <c:pt idx="2">
                  <c:v>-0.25</c:v>
                </c:pt>
                <c:pt idx="3">
                  <c:v>-0.13223140495867769</c:v>
                </c:pt>
                <c:pt idx="4">
                  <c:v>-0.38095238095238093</c:v>
                </c:pt>
                <c:pt idx="5">
                  <c:v>0.5</c:v>
                </c:pt>
                <c:pt idx="6">
                  <c:v>0.84000000000000008</c:v>
                </c:pt>
                <c:pt idx="7">
                  <c:v>-0.45454545454545459</c:v>
                </c:pt>
                <c:pt idx="8">
                  <c:v>-0.1428571428571429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9.8722415795586604E-2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49-4187-AAE4-8F9596924D49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-6.6202090592334506E-2</c:v>
                </c:pt>
                <c:pt idx="1">
                  <c:v>0.14634146341463405</c:v>
                </c:pt>
                <c:pt idx="2">
                  <c:v>-0.3571428571428571</c:v>
                </c:pt>
                <c:pt idx="3">
                  <c:v>-0.4</c:v>
                </c:pt>
                <c:pt idx="4">
                  <c:v>-0.5</c:v>
                </c:pt>
                <c:pt idx="5">
                  <c:v>1.7857142857142856</c:v>
                </c:pt>
                <c:pt idx="6">
                  <c:v>0.31428571428571428</c:v>
                </c:pt>
                <c:pt idx="7">
                  <c:v>-0.5</c:v>
                </c:pt>
                <c:pt idx="8">
                  <c:v>-0.52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-0.16725352112676062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49-4187-AAE4-8F959692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F2-4AF2-9C60-98ABBAEE40F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434</c:v>
                </c:pt>
                <c:pt idx="1">
                  <c:v>374</c:v>
                </c:pt>
                <c:pt idx="2">
                  <c:v>443</c:v>
                </c:pt>
                <c:pt idx="3">
                  <c:v>246</c:v>
                </c:pt>
                <c:pt idx="4">
                  <c:v>29</c:v>
                </c:pt>
                <c:pt idx="5">
                  <c:v>38</c:v>
                </c:pt>
                <c:pt idx="6">
                  <c:v>52</c:v>
                </c:pt>
                <c:pt idx="7">
                  <c:v>34</c:v>
                </c:pt>
                <c:pt idx="8">
                  <c:v>38</c:v>
                </c:pt>
                <c:pt idx="9">
                  <c:v>255</c:v>
                </c:pt>
                <c:pt idx="10">
                  <c:v>352</c:v>
                </c:pt>
                <c:pt idx="11">
                  <c:v>386</c:v>
                </c:pt>
                <c:pt idx="12">
                  <c:v>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F2-4AF2-9C60-98ABBAEE40F5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F2-4AF2-9C60-98ABBAEE40F5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275</c:v>
                </c:pt>
                <c:pt idx="1">
                  <c:v>245</c:v>
                </c:pt>
                <c:pt idx="2">
                  <c:v>204</c:v>
                </c:pt>
                <c:pt idx="3">
                  <c:v>203</c:v>
                </c:pt>
                <c:pt idx="4">
                  <c:v>52</c:v>
                </c:pt>
                <c:pt idx="5">
                  <c:v>51</c:v>
                </c:pt>
                <c:pt idx="6">
                  <c:v>26</c:v>
                </c:pt>
                <c:pt idx="7">
                  <c:v>15</c:v>
                </c:pt>
                <c:pt idx="8">
                  <c:v>34</c:v>
                </c:pt>
                <c:pt idx="9">
                  <c:v>161</c:v>
                </c:pt>
                <c:pt idx="10">
                  <c:v>262</c:v>
                </c:pt>
                <c:pt idx="11">
                  <c:v>357</c:v>
                </c:pt>
                <c:pt idx="12">
                  <c:v>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F2-4AF2-9C60-98ABBAEE40F5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F2-4AF2-9C60-98ABBAEE40F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453</c:v>
                </c:pt>
                <c:pt idx="1">
                  <c:v>313</c:v>
                </c:pt>
                <c:pt idx="2">
                  <c:v>321</c:v>
                </c:pt>
                <c:pt idx="3">
                  <c:v>279</c:v>
                </c:pt>
                <c:pt idx="4">
                  <c:v>55</c:v>
                </c:pt>
                <c:pt idx="5">
                  <c:v>33</c:v>
                </c:pt>
                <c:pt idx="6">
                  <c:v>39</c:v>
                </c:pt>
                <c:pt idx="7">
                  <c:v>34</c:v>
                </c:pt>
                <c:pt idx="8">
                  <c:v>37</c:v>
                </c:pt>
                <c:pt idx="9">
                  <c:v>242</c:v>
                </c:pt>
                <c:pt idx="10">
                  <c:v>292</c:v>
                </c:pt>
                <c:pt idx="11">
                  <c:v>357</c:v>
                </c:pt>
                <c:pt idx="12">
                  <c:v>2455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F2-4AF2-9C60-98ABBAEE40F5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DF2-4AF2-9C60-98ABBAEE40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DF2-4AF2-9C60-98ABBAEE40F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381</c:v>
                </c:pt>
                <c:pt idx="1">
                  <c:v>336</c:v>
                </c:pt>
                <c:pt idx="2">
                  <c:v>324</c:v>
                </c:pt>
                <c:pt idx="3">
                  <c:v>205</c:v>
                </c:pt>
                <c:pt idx="4">
                  <c:v>46</c:v>
                </c:pt>
                <c:pt idx="5">
                  <c:v>26</c:v>
                </c:pt>
                <c:pt idx="6">
                  <c:v>47</c:v>
                </c:pt>
                <c:pt idx="7">
                  <c:v>38</c:v>
                </c:pt>
                <c:pt idx="8">
                  <c:v>24</c:v>
                </c:pt>
                <c:pt idx="12">
                  <c:v>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DF2-4AF2-9C60-98ABBAEE4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F2-4AF2-9C60-98ABBAEE40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F2-4AF2-9C60-98ABBAEE40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F2-4AF2-9C60-98ABBAEE40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F2-4AF2-9C60-98ABBAEE40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F2-4AF2-9C60-98ABBAEE40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F2-4AF2-9C60-98ABBAEE40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F2-4AF2-9C60-98ABBAEE40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F2-4AF2-9C60-98ABBAEE40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F2-4AF2-9C60-98ABBAEE40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F2-4AF2-9C60-98ABBAEE40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F2-4AF2-9C60-98ABBAEE40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F2-4AF2-9C60-98ABBAEE40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F2-4AF2-9C60-98ABBAEE40F5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-0.15894039735099341</c:v>
                </c:pt>
                <c:pt idx="1">
                  <c:v>7.348242811501593E-2</c:v>
                </c:pt>
                <c:pt idx="2">
                  <c:v>9.3457943925232545E-3</c:v>
                </c:pt>
                <c:pt idx="3">
                  <c:v>-0.26523297491039421</c:v>
                </c:pt>
                <c:pt idx="4">
                  <c:v>-0.16363636363636369</c:v>
                </c:pt>
                <c:pt idx="5">
                  <c:v>-0.21212121212121215</c:v>
                </c:pt>
                <c:pt idx="6">
                  <c:v>0.20512820512820507</c:v>
                </c:pt>
                <c:pt idx="7">
                  <c:v>0.11764705882352944</c:v>
                </c:pt>
                <c:pt idx="8">
                  <c:v>-0.35135135135135132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-8.7595907928388783E-2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DF2-4AF2-9C60-98ABBAEE40F5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-0.12211981566820274</c:v>
                </c:pt>
                <c:pt idx="1">
                  <c:v>-0.10160427807486627</c:v>
                </c:pt>
                <c:pt idx="2">
                  <c:v>-0.26862302483069977</c:v>
                </c:pt>
                <c:pt idx="3">
                  <c:v>-0.16666666666666663</c:v>
                </c:pt>
                <c:pt idx="4">
                  <c:v>0.5862068965517242</c:v>
                </c:pt>
                <c:pt idx="5">
                  <c:v>-0.31578947368421051</c:v>
                </c:pt>
                <c:pt idx="6">
                  <c:v>-9.6153846153846145E-2</c:v>
                </c:pt>
                <c:pt idx="7">
                  <c:v>0.11764705882352944</c:v>
                </c:pt>
                <c:pt idx="8">
                  <c:v>-0.36842105263157898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-0.15462085308056872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DF2-4AF2-9C60-98ABBAEE4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CF-450F-8A77-3ACF846E971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20553</c:v>
                </c:pt>
                <c:pt idx="1">
                  <c:v>20929</c:v>
                </c:pt>
                <c:pt idx="2">
                  <c:v>21779</c:v>
                </c:pt>
                <c:pt idx="3">
                  <c:v>16758</c:v>
                </c:pt>
                <c:pt idx="4">
                  <c:v>17027</c:v>
                </c:pt>
                <c:pt idx="5">
                  <c:v>15071</c:v>
                </c:pt>
                <c:pt idx="6">
                  <c:v>17228</c:v>
                </c:pt>
                <c:pt idx="7">
                  <c:v>13793</c:v>
                </c:pt>
                <c:pt idx="8">
                  <c:v>15992</c:v>
                </c:pt>
                <c:pt idx="9">
                  <c:v>18677</c:v>
                </c:pt>
                <c:pt idx="10">
                  <c:v>21685</c:v>
                </c:pt>
                <c:pt idx="11">
                  <c:v>20923</c:v>
                </c:pt>
                <c:pt idx="12">
                  <c:v>220415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CF-450F-8A77-3ACF846E9710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CF-450F-8A77-3ACF846E9710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14146</c:v>
                </c:pt>
                <c:pt idx="1">
                  <c:v>17059</c:v>
                </c:pt>
                <c:pt idx="2">
                  <c:v>20054</c:v>
                </c:pt>
                <c:pt idx="3">
                  <c:v>17340</c:v>
                </c:pt>
                <c:pt idx="4">
                  <c:v>18214</c:v>
                </c:pt>
                <c:pt idx="5">
                  <c:v>17608</c:v>
                </c:pt>
                <c:pt idx="6">
                  <c:v>18083</c:v>
                </c:pt>
                <c:pt idx="7">
                  <c:v>15520</c:v>
                </c:pt>
                <c:pt idx="8">
                  <c:v>19959</c:v>
                </c:pt>
                <c:pt idx="9">
                  <c:v>21932</c:v>
                </c:pt>
                <c:pt idx="10">
                  <c:v>25251</c:v>
                </c:pt>
                <c:pt idx="11">
                  <c:v>23965</c:v>
                </c:pt>
                <c:pt idx="12">
                  <c:v>229131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CF-450F-8A77-3ACF846E9710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CF-450F-8A77-3ACF846E971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CF-450F-8A77-3ACF846E9710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CF-450F-8A77-3ACF846E97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BCF-450F-8A77-3ACF846E971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12">
                  <c:v>181820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CF-450F-8A77-3ACF846E9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CF-450F-8A77-3ACF846E97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CF-450F-8A77-3ACF846E97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CF-450F-8A77-3ACF846E97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CF-450F-8A77-3ACF846E97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CF-450F-8A77-3ACF846E97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CF-450F-8A77-3ACF846E97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CF-450F-8A77-3ACF846E97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CF-450F-8A77-3ACF846E97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CF-450F-8A77-3ACF846E97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CF-450F-8A77-3ACF846E97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CF-450F-8A77-3ACF846E97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CF-450F-8A77-3ACF846E97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CF-450F-8A77-3ACF846E9710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1.0928035918505552E-2</c:v>
                </c:pt>
                <c:pt idx="1">
                  <c:v>-6.5861690450055299E-3</c:v>
                </c:pt>
                <c:pt idx="2">
                  <c:v>-8.7510923969174592E-2</c:v>
                </c:pt>
                <c:pt idx="3">
                  <c:v>-6.5260519995823385E-3</c:v>
                </c:pt>
                <c:pt idx="4">
                  <c:v>-2.4718975448800418E-2</c:v>
                </c:pt>
                <c:pt idx="5">
                  <c:v>8.3189679141411288E-2</c:v>
                </c:pt>
                <c:pt idx="6">
                  <c:v>0.28685306365258767</c:v>
                </c:pt>
                <c:pt idx="7">
                  <c:v>1.3873140799039563E-2</c:v>
                </c:pt>
                <c:pt idx="8">
                  <c:v>0.22870771355049269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4.307219239065585E-2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BCF-450F-8A77-3ACF846E9710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0.16124166788303418</c:v>
                </c:pt>
                <c:pt idx="1">
                  <c:v>8.1035883224234384E-2</c:v>
                </c:pt>
                <c:pt idx="2">
                  <c:v>5.4731622204876151E-2</c:v>
                </c:pt>
                <c:pt idx="3">
                  <c:v>0.13551736484067312</c:v>
                </c:pt>
                <c:pt idx="4">
                  <c:v>2.4196863804545776E-2</c:v>
                </c:pt>
                <c:pt idx="5">
                  <c:v>0.29248225068011413</c:v>
                </c:pt>
                <c:pt idx="6">
                  <c:v>0.25563036916647319</c:v>
                </c:pt>
                <c:pt idx="7">
                  <c:v>0.10208076560574209</c:v>
                </c:pt>
                <c:pt idx="8">
                  <c:v>0.22417458729364692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0.14258782127820013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CF-450F-8A77-3ACF846E9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AD-45D6-A2C5-D6E100988FB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20553</c:v>
                </c:pt>
                <c:pt idx="1">
                  <c:v>20929</c:v>
                </c:pt>
                <c:pt idx="2">
                  <c:v>21779</c:v>
                </c:pt>
                <c:pt idx="3">
                  <c:v>16758</c:v>
                </c:pt>
                <c:pt idx="4">
                  <c:v>17027</c:v>
                </c:pt>
                <c:pt idx="5">
                  <c:v>15071</c:v>
                </c:pt>
                <c:pt idx="6">
                  <c:v>17228</c:v>
                </c:pt>
                <c:pt idx="7">
                  <c:v>13793</c:v>
                </c:pt>
                <c:pt idx="8">
                  <c:v>15992</c:v>
                </c:pt>
                <c:pt idx="9">
                  <c:v>18677</c:v>
                </c:pt>
                <c:pt idx="10">
                  <c:v>21685</c:v>
                </c:pt>
                <c:pt idx="11">
                  <c:v>20923</c:v>
                </c:pt>
                <c:pt idx="12">
                  <c:v>220415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AD-45D6-A2C5-D6E100988FBE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AD-45D6-A2C5-D6E100988FBE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14146</c:v>
                </c:pt>
                <c:pt idx="1">
                  <c:v>17059</c:v>
                </c:pt>
                <c:pt idx="2">
                  <c:v>20054</c:v>
                </c:pt>
                <c:pt idx="3">
                  <c:v>17340</c:v>
                </c:pt>
                <c:pt idx="4">
                  <c:v>18214</c:v>
                </c:pt>
                <c:pt idx="5">
                  <c:v>17608</c:v>
                </c:pt>
                <c:pt idx="6">
                  <c:v>18083</c:v>
                </c:pt>
                <c:pt idx="7">
                  <c:v>15520</c:v>
                </c:pt>
                <c:pt idx="8">
                  <c:v>19959</c:v>
                </c:pt>
                <c:pt idx="9">
                  <c:v>21932</c:v>
                </c:pt>
                <c:pt idx="10">
                  <c:v>25251</c:v>
                </c:pt>
                <c:pt idx="11">
                  <c:v>23965</c:v>
                </c:pt>
                <c:pt idx="12">
                  <c:v>229131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AD-45D6-A2C5-D6E100988FBE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AD-45D6-A2C5-D6E100988FB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AD-45D6-A2C5-D6E100988FBE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AD-45D6-A2C5-D6E100988F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4AD-45D6-A2C5-D6E100988FB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12">
                  <c:v>181820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AD-45D6-A2C5-D6E100988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AD-45D6-A2C5-D6E100988F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AD-45D6-A2C5-D6E100988F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AD-45D6-A2C5-D6E100988F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AD-45D6-A2C5-D6E100988F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AD-45D6-A2C5-D6E100988F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AD-45D6-A2C5-D6E100988F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AD-45D6-A2C5-D6E100988F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AD-45D6-A2C5-D6E100988F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AD-45D6-A2C5-D6E100988F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AD-45D6-A2C5-D6E100988F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AD-45D6-A2C5-D6E100988F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AD-45D6-A2C5-D6E100988F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AD-45D6-A2C5-D6E100988FBE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1.0928035918505552E-2</c:v>
                </c:pt>
                <c:pt idx="1">
                  <c:v>-6.5861690450055299E-3</c:v>
                </c:pt>
                <c:pt idx="2">
                  <c:v>-8.7510923969174592E-2</c:v>
                </c:pt>
                <c:pt idx="3">
                  <c:v>-6.5260519995823385E-3</c:v>
                </c:pt>
                <c:pt idx="4">
                  <c:v>-2.4718975448800418E-2</c:v>
                </c:pt>
                <c:pt idx="5">
                  <c:v>8.3189679141411288E-2</c:v>
                </c:pt>
                <c:pt idx="6">
                  <c:v>0.28685306365258767</c:v>
                </c:pt>
                <c:pt idx="7">
                  <c:v>1.3873140799039563E-2</c:v>
                </c:pt>
                <c:pt idx="8">
                  <c:v>0.22870771355049269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4.307219239065585E-2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4AD-45D6-A2C5-D6E100988FBE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0.16124166788303418</c:v>
                </c:pt>
                <c:pt idx="1">
                  <c:v>8.1035883224234384E-2</c:v>
                </c:pt>
                <c:pt idx="2">
                  <c:v>5.4731622204876151E-2</c:v>
                </c:pt>
                <c:pt idx="3">
                  <c:v>0.13551736484067312</c:v>
                </c:pt>
                <c:pt idx="4">
                  <c:v>2.4196863804545776E-2</c:v>
                </c:pt>
                <c:pt idx="5">
                  <c:v>0.29248225068011413</c:v>
                </c:pt>
                <c:pt idx="6">
                  <c:v>0.25563036916647319</c:v>
                </c:pt>
                <c:pt idx="7">
                  <c:v>0.10208076560574209</c:v>
                </c:pt>
                <c:pt idx="8">
                  <c:v>0.22417458729364692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0.14258782127820013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4AD-45D6-A2C5-D6E100988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C6-4E8B-964B-4B32783FCB1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10736</c:v>
                </c:pt>
                <c:pt idx="1">
                  <c:v>10604</c:v>
                </c:pt>
                <c:pt idx="2">
                  <c:v>11570</c:v>
                </c:pt>
                <c:pt idx="3">
                  <c:v>8983</c:v>
                </c:pt>
                <c:pt idx="4">
                  <c:v>8538</c:v>
                </c:pt>
                <c:pt idx="5">
                  <c:v>7595</c:v>
                </c:pt>
                <c:pt idx="6">
                  <c:v>8161</c:v>
                </c:pt>
                <c:pt idx="7">
                  <c:v>6613</c:v>
                </c:pt>
                <c:pt idx="8">
                  <c:v>7748</c:v>
                </c:pt>
                <c:pt idx="9">
                  <c:v>9146</c:v>
                </c:pt>
                <c:pt idx="10">
                  <c:v>11261</c:v>
                </c:pt>
                <c:pt idx="11">
                  <c:v>9873</c:v>
                </c:pt>
                <c:pt idx="12">
                  <c:v>110828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C6-4E8B-964B-4B32783FCB19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C6-4E8B-964B-4B32783FCB19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8448</c:v>
                </c:pt>
                <c:pt idx="1">
                  <c:v>10670</c:v>
                </c:pt>
                <c:pt idx="2">
                  <c:v>12702</c:v>
                </c:pt>
                <c:pt idx="3">
                  <c:v>11294</c:v>
                </c:pt>
                <c:pt idx="4">
                  <c:v>10870</c:v>
                </c:pt>
                <c:pt idx="5">
                  <c:v>10141</c:v>
                </c:pt>
                <c:pt idx="6">
                  <c:v>10838</c:v>
                </c:pt>
                <c:pt idx="7">
                  <c:v>8772</c:v>
                </c:pt>
                <c:pt idx="8">
                  <c:v>11314</c:v>
                </c:pt>
                <c:pt idx="9">
                  <c:v>12410</c:v>
                </c:pt>
                <c:pt idx="10">
                  <c:v>14671</c:v>
                </c:pt>
                <c:pt idx="11">
                  <c:v>13567</c:v>
                </c:pt>
                <c:pt idx="12">
                  <c:v>135697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C6-4E8B-964B-4B32783FCB19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C6-4E8B-964B-4B32783FCB1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14009</c:v>
                </c:pt>
                <c:pt idx="1">
                  <c:v>13831</c:v>
                </c:pt>
                <c:pt idx="2">
                  <c:v>15155</c:v>
                </c:pt>
                <c:pt idx="3">
                  <c:v>11713</c:v>
                </c:pt>
                <c:pt idx="4">
                  <c:v>10695</c:v>
                </c:pt>
                <c:pt idx="5">
                  <c:v>10170</c:v>
                </c:pt>
                <c:pt idx="6">
                  <c:v>10021</c:v>
                </c:pt>
                <c:pt idx="7">
                  <c:v>9451</c:v>
                </c:pt>
                <c:pt idx="8">
                  <c:v>9475</c:v>
                </c:pt>
                <c:pt idx="9">
                  <c:v>12972</c:v>
                </c:pt>
                <c:pt idx="10">
                  <c:v>15154</c:v>
                </c:pt>
                <c:pt idx="11">
                  <c:v>12991</c:v>
                </c:pt>
                <c:pt idx="12">
                  <c:v>145637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C6-4E8B-964B-4B32783FCB19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C6-4E8B-964B-4B32783FCB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C6-4E8B-964B-4B32783FCB1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13713</c:v>
                </c:pt>
                <c:pt idx="1">
                  <c:v>13097</c:v>
                </c:pt>
                <c:pt idx="2">
                  <c:v>13219</c:v>
                </c:pt>
                <c:pt idx="3">
                  <c:v>11165</c:v>
                </c:pt>
                <c:pt idx="4">
                  <c:v>10226</c:v>
                </c:pt>
                <c:pt idx="5">
                  <c:v>11059</c:v>
                </c:pt>
                <c:pt idx="6">
                  <c:v>12572</c:v>
                </c:pt>
                <c:pt idx="7">
                  <c:v>9290</c:v>
                </c:pt>
                <c:pt idx="8">
                  <c:v>12468</c:v>
                </c:pt>
                <c:pt idx="12">
                  <c:v>106809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CC6-4E8B-964B-4B32783FC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C6-4E8B-964B-4B32783FCB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C6-4E8B-964B-4B32783FCB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C6-4E8B-964B-4B32783FCB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C6-4E8B-964B-4B32783FCB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C6-4E8B-964B-4B32783FCB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C6-4E8B-964B-4B32783FCB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C6-4E8B-964B-4B32783FCB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C6-4E8B-964B-4B32783FCB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C6-4E8B-964B-4B32783FCB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C6-4E8B-964B-4B32783FCB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C6-4E8B-964B-4B32783FCB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C6-4E8B-964B-4B32783FCB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C6-4E8B-964B-4B32783FCB19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-2.1129274038118373E-2</c:v>
                </c:pt>
                <c:pt idx="1">
                  <c:v>-5.3069192393897735E-2</c:v>
                </c:pt>
                <c:pt idx="2">
                  <c:v>-0.1277466182777961</c:v>
                </c:pt>
                <c:pt idx="3">
                  <c:v>-4.6785622812259842E-2</c:v>
                </c:pt>
                <c:pt idx="4">
                  <c:v>-4.3852267414679735E-2</c:v>
                </c:pt>
                <c:pt idx="5">
                  <c:v>8.7413962635201514E-2</c:v>
                </c:pt>
                <c:pt idx="6">
                  <c:v>0.25456541263346977</c:v>
                </c:pt>
                <c:pt idx="7">
                  <c:v>-1.7035234366733709E-2</c:v>
                </c:pt>
                <c:pt idx="8">
                  <c:v>0.31588390501319252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2.1900114810562643E-2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CC6-4E8B-964B-4B32783FCB19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0.27729135618479872</c:v>
                </c:pt>
                <c:pt idx="1">
                  <c:v>0.23509996227838559</c:v>
                </c:pt>
                <c:pt idx="2">
                  <c:v>0.14252376836646508</c:v>
                </c:pt>
                <c:pt idx="3">
                  <c:v>0.24290326171657584</c:v>
                </c:pt>
                <c:pt idx="4">
                  <c:v>0.19770438041695937</c:v>
                </c:pt>
                <c:pt idx="5">
                  <c:v>0.45608953258722851</c:v>
                </c:pt>
                <c:pt idx="6">
                  <c:v>0.54049748805293474</c:v>
                </c:pt>
                <c:pt idx="7">
                  <c:v>0.40480871011643726</c:v>
                </c:pt>
                <c:pt idx="8">
                  <c:v>0.60918946824987086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0.32602919998013613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CC6-4E8B-964B-4B32783FC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01-4582-B615-19FB153F962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9817</c:v>
                </c:pt>
                <c:pt idx="1">
                  <c:v>10325</c:v>
                </c:pt>
                <c:pt idx="2">
                  <c:v>10209</c:v>
                </c:pt>
                <c:pt idx="3">
                  <c:v>7775</c:v>
                </c:pt>
                <c:pt idx="4">
                  <c:v>8489</c:v>
                </c:pt>
                <c:pt idx="5">
                  <c:v>7476</c:v>
                </c:pt>
                <c:pt idx="6">
                  <c:v>9067</c:v>
                </c:pt>
                <c:pt idx="7">
                  <c:v>7180</c:v>
                </c:pt>
                <c:pt idx="8">
                  <c:v>8244</c:v>
                </c:pt>
                <c:pt idx="9">
                  <c:v>9531</c:v>
                </c:pt>
                <c:pt idx="10">
                  <c:v>10424</c:v>
                </c:pt>
                <c:pt idx="11">
                  <c:v>11050</c:v>
                </c:pt>
                <c:pt idx="12">
                  <c:v>109587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01-4582-B615-19FB153F9626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01-4582-B615-19FB153F9626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5698</c:v>
                </c:pt>
                <c:pt idx="1">
                  <c:v>6389</c:v>
                </c:pt>
                <c:pt idx="2">
                  <c:v>7352</c:v>
                </c:pt>
                <c:pt idx="3">
                  <c:v>6046</c:v>
                </c:pt>
                <c:pt idx="4">
                  <c:v>7344</c:v>
                </c:pt>
                <c:pt idx="5">
                  <c:v>7467</c:v>
                </c:pt>
                <c:pt idx="6">
                  <c:v>7245</c:v>
                </c:pt>
                <c:pt idx="7">
                  <c:v>6748</c:v>
                </c:pt>
                <c:pt idx="8">
                  <c:v>8645</c:v>
                </c:pt>
                <c:pt idx="9">
                  <c:v>9522</c:v>
                </c:pt>
                <c:pt idx="10">
                  <c:v>10580</c:v>
                </c:pt>
                <c:pt idx="11">
                  <c:v>10398</c:v>
                </c:pt>
                <c:pt idx="12">
                  <c:v>93434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01-4582-B615-19FB153F9626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01-4582-B615-19FB153F962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9600</c:v>
                </c:pt>
                <c:pt idx="1">
                  <c:v>8944</c:v>
                </c:pt>
                <c:pt idx="2">
                  <c:v>10019</c:v>
                </c:pt>
                <c:pt idx="3">
                  <c:v>7441</c:v>
                </c:pt>
                <c:pt idx="4">
                  <c:v>7186</c:v>
                </c:pt>
                <c:pt idx="5">
                  <c:v>7813</c:v>
                </c:pt>
                <c:pt idx="6">
                  <c:v>6789</c:v>
                </c:pt>
                <c:pt idx="7">
                  <c:v>5542</c:v>
                </c:pt>
                <c:pt idx="8">
                  <c:v>6458</c:v>
                </c:pt>
                <c:pt idx="9">
                  <c:v>7581</c:v>
                </c:pt>
                <c:pt idx="10">
                  <c:v>8513</c:v>
                </c:pt>
                <c:pt idx="11">
                  <c:v>7586</c:v>
                </c:pt>
                <c:pt idx="12">
                  <c:v>93472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01-4582-B615-19FB153F9626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01-4582-B615-19FB153F962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D01-4582-B615-19FB153F962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10154</c:v>
                </c:pt>
                <c:pt idx="1">
                  <c:v>9528</c:v>
                </c:pt>
                <c:pt idx="2">
                  <c:v>9752</c:v>
                </c:pt>
                <c:pt idx="3">
                  <c:v>7864</c:v>
                </c:pt>
                <c:pt idx="4">
                  <c:v>7213</c:v>
                </c:pt>
                <c:pt idx="5">
                  <c:v>8420</c:v>
                </c:pt>
                <c:pt idx="6">
                  <c:v>9060</c:v>
                </c:pt>
                <c:pt idx="7">
                  <c:v>5911</c:v>
                </c:pt>
                <c:pt idx="8">
                  <c:v>7109</c:v>
                </c:pt>
                <c:pt idx="12">
                  <c:v>75011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01-4582-B615-19FB153F9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01-4582-B615-19FB153F962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01-4582-B615-19FB153F962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01-4582-B615-19FB153F962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01-4582-B615-19FB153F962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01-4582-B615-19FB153F962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01-4582-B615-19FB153F962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01-4582-B615-19FB153F962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01-4582-B615-19FB153F962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01-4582-B615-19FB153F962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01-4582-B615-19FB153F962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01-4582-B615-19FB153F962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01-4582-B615-19FB153F962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01-4582-B615-19FB153F9626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5.770833333333325E-2</c:v>
                </c:pt>
                <c:pt idx="1">
                  <c:v>6.5295169946332665E-2</c:v>
                </c:pt>
                <c:pt idx="2">
                  <c:v>-2.6649366204211988E-2</c:v>
                </c:pt>
                <c:pt idx="3">
                  <c:v>5.6847197957263784E-2</c:v>
                </c:pt>
                <c:pt idx="4">
                  <c:v>3.7573058725299813E-3</c:v>
                </c:pt>
                <c:pt idx="5">
                  <c:v>7.7691027774222432E-2</c:v>
                </c:pt>
                <c:pt idx="6">
                  <c:v>0.33451171011931069</c:v>
                </c:pt>
                <c:pt idx="7">
                  <c:v>6.6582461205340948E-2</c:v>
                </c:pt>
                <c:pt idx="8">
                  <c:v>0.10080520284917927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7.4779344337459808E-2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D01-4582-B615-19FB153F9626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3.4328206172965281E-2</c:v>
                </c:pt>
                <c:pt idx="1">
                  <c:v>-7.7191283292978197E-2</c:v>
                </c:pt>
                <c:pt idx="2">
                  <c:v>-4.476442354784993E-2</c:v>
                </c:pt>
                <c:pt idx="3">
                  <c:v>1.1446945337620473E-2</c:v>
                </c:pt>
                <c:pt idx="4">
                  <c:v>-0.15031216868889152</c:v>
                </c:pt>
                <c:pt idx="5">
                  <c:v>0.12627073301230607</c:v>
                </c:pt>
                <c:pt idx="6">
                  <c:v>-7.7203044005735855E-4</c:v>
                </c:pt>
                <c:pt idx="7">
                  <c:v>-0.17674094707520893</c:v>
                </c:pt>
                <c:pt idx="8">
                  <c:v>-0.13767588549247933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-4.5442976763126364E-2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D01-4582-B615-19FB153F9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239109</c:v>
                </c:pt>
                <c:pt idx="1">
                  <c:v>229131</c:v>
                </c:pt>
                <c:pt idx="2">
                  <c:v>164258</c:v>
                </c:pt>
                <c:pt idx="3">
                  <c:v>103516</c:v>
                </c:pt>
                <c:pt idx="4">
                  <c:v>220415</c:v>
                </c:pt>
                <c:pt idx="5">
                  <c:v>232309</c:v>
                </c:pt>
                <c:pt idx="6">
                  <c:v>259661</c:v>
                </c:pt>
                <c:pt idx="7">
                  <c:v>252776</c:v>
                </c:pt>
                <c:pt idx="8">
                  <c:v>230263</c:v>
                </c:pt>
                <c:pt idx="9">
                  <c:v>203159</c:v>
                </c:pt>
                <c:pt idx="10">
                  <c:v>179324</c:v>
                </c:pt>
                <c:pt idx="11">
                  <c:v>163740</c:v>
                </c:pt>
                <c:pt idx="12">
                  <c:v>167027</c:v>
                </c:pt>
                <c:pt idx="13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5E-4FA8-AA0F-CA5F95605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4.3547141155059865E-2</c:v>
                </c:pt>
                <c:pt idx="1">
                  <c:v>0.39494575606667559</c:v>
                </c:pt>
                <c:pt idx="2">
                  <c:v>0.58678851578499946</c:v>
                </c:pt>
                <c:pt idx="3">
                  <c:v>-0.53035864165324509</c:v>
                </c:pt>
                <c:pt idx="4">
                  <c:v>-5.1199049541774122E-2</c:v>
                </c:pt>
                <c:pt idx="5">
                  <c:v>-0.10533734369042713</c:v>
                </c:pt>
                <c:pt idx="6">
                  <c:v>2.72375541981833E-2</c:v>
                </c:pt>
                <c:pt idx="7">
                  <c:v>9.7770809899983879E-2</c:v>
                </c:pt>
                <c:pt idx="8">
                  <c:v>0.1334127456819536</c:v>
                </c:pt>
                <c:pt idx="9">
                  <c:v>0.13291583948606989</c:v>
                </c:pt>
                <c:pt idx="10">
                  <c:v>9.5175277879565146E-2</c:v>
                </c:pt>
                <c:pt idx="11">
                  <c:v>-1.9679453022565241E-2</c:v>
                </c:pt>
                <c:pt idx="12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5E-4FA8-AA0F-CA5F95605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239109</c:v>
                </c:pt>
                <c:pt idx="1">
                  <c:v>229131</c:v>
                </c:pt>
                <c:pt idx="2">
                  <c:v>164258</c:v>
                </c:pt>
                <c:pt idx="3">
                  <c:v>103516</c:v>
                </c:pt>
                <c:pt idx="4">
                  <c:v>220415</c:v>
                </c:pt>
                <c:pt idx="5">
                  <c:v>232309</c:v>
                </c:pt>
                <c:pt idx="6">
                  <c:v>259661</c:v>
                </c:pt>
                <c:pt idx="7">
                  <c:v>252776</c:v>
                </c:pt>
                <c:pt idx="8">
                  <c:v>230263</c:v>
                </c:pt>
                <c:pt idx="9">
                  <c:v>203159</c:v>
                </c:pt>
                <c:pt idx="10">
                  <c:v>179324</c:v>
                </c:pt>
                <c:pt idx="11">
                  <c:v>163740</c:v>
                </c:pt>
                <c:pt idx="12">
                  <c:v>167027</c:v>
                </c:pt>
                <c:pt idx="13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F2-4449-81A2-86092DB75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4.3547141155059865E-2</c:v>
                </c:pt>
                <c:pt idx="1">
                  <c:v>0.39494575606667559</c:v>
                </c:pt>
                <c:pt idx="2">
                  <c:v>0.58678851578499946</c:v>
                </c:pt>
                <c:pt idx="3">
                  <c:v>-0.53035864165324509</c:v>
                </c:pt>
                <c:pt idx="4">
                  <c:v>-5.1199049541774122E-2</c:v>
                </c:pt>
                <c:pt idx="5">
                  <c:v>-0.10533734369042713</c:v>
                </c:pt>
                <c:pt idx="6">
                  <c:v>2.72375541981833E-2</c:v>
                </c:pt>
                <c:pt idx="7">
                  <c:v>9.7770809899983879E-2</c:v>
                </c:pt>
                <c:pt idx="8">
                  <c:v>0.1334127456819536</c:v>
                </c:pt>
                <c:pt idx="9">
                  <c:v>0.13291583948606989</c:v>
                </c:pt>
                <c:pt idx="10">
                  <c:v>9.5175277879565146E-2</c:v>
                </c:pt>
                <c:pt idx="11">
                  <c:v>-1.9679453022565241E-2</c:v>
                </c:pt>
                <c:pt idx="12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F2-4449-81A2-86092DB75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A7-4FF3-A1C8-0CDFA6AFF7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9072</c:v>
                </c:pt>
                <c:pt idx="1">
                  <c:v>10007</c:v>
                </c:pt>
                <c:pt idx="2">
                  <c:v>10527</c:v>
                </c:pt>
                <c:pt idx="3">
                  <c:v>8980</c:v>
                </c:pt>
                <c:pt idx="4">
                  <c:v>10621</c:v>
                </c:pt>
                <c:pt idx="5">
                  <c:v>10076</c:v>
                </c:pt>
                <c:pt idx="6">
                  <c:v>10842</c:v>
                </c:pt>
                <c:pt idx="7">
                  <c:v>8110</c:v>
                </c:pt>
                <c:pt idx="8">
                  <c:v>9279</c:v>
                </c:pt>
                <c:pt idx="9">
                  <c:v>10900</c:v>
                </c:pt>
                <c:pt idx="10">
                  <c:v>11473</c:v>
                </c:pt>
                <c:pt idx="11">
                  <c:v>10255</c:v>
                </c:pt>
                <c:pt idx="12">
                  <c:v>120142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A7-4FF3-A1C8-0CDFA6AFF7CB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A7-4FF3-A1C8-0CDFA6AFF7CB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6573</c:v>
                </c:pt>
                <c:pt idx="1">
                  <c:v>8995</c:v>
                </c:pt>
                <c:pt idx="2">
                  <c:v>11575</c:v>
                </c:pt>
                <c:pt idx="3">
                  <c:v>10703</c:v>
                </c:pt>
                <c:pt idx="4">
                  <c:v>12721</c:v>
                </c:pt>
                <c:pt idx="5">
                  <c:v>12409</c:v>
                </c:pt>
                <c:pt idx="6">
                  <c:v>12525</c:v>
                </c:pt>
                <c:pt idx="7">
                  <c:v>8882</c:v>
                </c:pt>
                <c:pt idx="8">
                  <c:v>12859</c:v>
                </c:pt>
                <c:pt idx="9">
                  <c:v>13163</c:v>
                </c:pt>
                <c:pt idx="10">
                  <c:v>13787</c:v>
                </c:pt>
                <c:pt idx="11">
                  <c:v>10694</c:v>
                </c:pt>
                <c:pt idx="12">
                  <c:v>134886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A7-4FF3-A1C8-0CDFA6AFF7CB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A7-4FF3-A1C8-0CDFA6AFF7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10452</c:v>
                </c:pt>
                <c:pt idx="1">
                  <c:v>12083</c:v>
                </c:pt>
                <c:pt idx="2">
                  <c:v>15380</c:v>
                </c:pt>
                <c:pt idx="3">
                  <c:v>12270</c:v>
                </c:pt>
                <c:pt idx="4">
                  <c:v>13214</c:v>
                </c:pt>
                <c:pt idx="5">
                  <c:v>13066</c:v>
                </c:pt>
                <c:pt idx="6">
                  <c:v>11727</c:v>
                </c:pt>
                <c:pt idx="7">
                  <c:v>8822</c:v>
                </c:pt>
                <c:pt idx="8">
                  <c:v>11310</c:v>
                </c:pt>
                <c:pt idx="9">
                  <c:v>13962</c:v>
                </c:pt>
                <c:pt idx="10">
                  <c:v>13695</c:v>
                </c:pt>
                <c:pt idx="11">
                  <c:v>10449</c:v>
                </c:pt>
                <c:pt idx="12">
                  <c:v>146430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A7-4FF3-A1C8-0CDFA6AFF7CB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FA7-4FF3-A1C8-0CDFA6AFF7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FA7-4FF3-A1C8-0CDFA6AFF7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11900</c:v>
                </c:pt>
                <c:pt idx="1">
                  <c:v>11880</c:v>
                </c:pt>
                <c:pt idx="2">
                  <c:v>12803</c:v>
                </c:pt>
                <c:pt idx="3">
                  <c:v>11832</c:v>
                </c:pt>
                <c:pt idx="4">
                  <c:v>12647</c:v>
                </c:pt>
                <c:pt idx="5">
                  <c:v>14875</c:v>
                </c:pt>
                <c:pt idx="6">
                  <c:v>16297</c:v>
                </c:pt>
                <c:pt idx="7">
                  <c:v>9303</c:v>
                </c:pt>
                <c:pt idx="8">
                  <c:v>14314</c:v>
                </c:pt>
                <c:pt idx="12">
                  <c:v>115851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FA7-4FF3-A1C8-0CDFA6AFF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A7-4FF3-A1C8-0CDFA6AFF7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A7-4FF3-A1C8-0CDFA6AFF7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A7-4FF3-A1C8-0CDFA6AFF7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A7-4FF3-A1C8-0CDFA6AFF7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A7-4FF3-A1C8-0CDFA6AFF7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A7-4FF3-A1C8-0CDFA6AFF7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A7-4FF3-A1C8-0CDFA6AFF7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A7-4FF3-A1C8-0CDFA6AFF7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A7-4FF3-A1C8-0CDFA6AFF7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A7-4FF3-A1C8-0CDFA6AFF7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A7-4FF3-A1C8-0CDFA6AFF7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A7-4FF3-A1C8-0CDFA6AFF7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A7-4FF3-A1C8-0CDFA6AFF7CB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0.1385380788365862</c:v>
                </c:pt>
                <c:pt idx="1">
                  <c:v>-1.680046346106101E-2</c:v>
                </c:pt>
                <c:pt idx="2">
                  <c:v>-0.16755526657997399</c:v>
                </c:pt>
                <c:pt idx="3">
                  <c:v>-3.5696821515892374E-2</c:v>
                </c:pt>
                <c:pt idx="4">
                  <c:v>-4.2909035871045886E-2</c:v>
                </c:pt>
                <c:pt idx="5">
                  <c:v>0.13845094137455982</c:v>
                </c:pt>
                <c:pt idx="6">
                  <c:v>0.38969898524771884</c:v>
                </c:pt>
                <c:pt idx="7">
                  <c:v>5.4522783949217946E-2</c:v>
                </c:pt>
                <c:pt idx="8">
                  <c:v>0.26560565870910691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6.9485986484989493E-2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FA7-4FF3-A1C8-0CDFA6AFF7CB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0.31172839506172845</c:v>
                </c:pt>
                <c:pt idx="1">
                  <c:v>0.18716898171280105</c:v>
                </c:pt>
                <c:pt idx="2">
                  <c:v>0.21620594661347003</c:v>
                </c:pt>
                <c:pt idx="3">
                  <c:v>0.31759465478841875</c:v>
                </c:pt>
                <c:pt idx="4">
                  <c:v>0.19075416627436215</c:v>
                </c:pt>
                <c:pt idx="5">
                  <c:v>0.47628026994839212</c:v>
                </c:pt>
                <c:pt idx="6">
                  <c:v>0.50313595277624046</c:v>
                </c:pt>
                <c:pt idx="7">
                  <c:v>0.1471023427866831</c:v>
                </c:pt>
                <c:pt idx="8">
                  <c:v>0.54262312749218666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0.32379962063212742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FA7-4FF3-A1C8-0CDFA6AFF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145637</c:v>
                </c:pt>
                <c:pt idx="1">
                  <c:v>135697</c:v>
                </c:pt>
                <c:pt idx="2">
                  <c:v>102944</c:v>
                </c:pt>
                <c:pt idx="3">
                  <c:v>54788</c:v>
                </c:pt>
                <c:pt idx="4">
                  <c:v>110828</c:v>
                </c:pt>
                <c:pt idx="5">
                  <c:v>115399</c:v>
                </c:pt>
                <c:pt idx="6">
                  <c:v>101435</c:v>
                </c:pt>
                <c:pt idx="7">
                  <c:v>74718</c:v>
                </c:pt>
                <c:pt idx="8">
                  <c:v>68694</c:v>
                </c:pt>
                <c:pt idx="9">
                  <c:v>58915</c:v>
                </c:pt>
                <c:pt idx="10">
                  <c:v>47290</c:v>
                </c:pt>
                <c:pt idx="11">
                  <c:v>44490</c:v>
                </c:pt>
                <c:pt idx="12">
                  <c:v>35910</c:v>
                </c:pt>
                <c:pt idx="13">
                  <c:v>31589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D3-4B34-B072-1F9A0D3C4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7.3251435182796865E-2</c:v>
                </c:pt>
                <c:pt idx="1">
                  <c:v>0.31816327323593407</c:v>
                </c:pt>
                <c:pt idx="2">
                  <c:v>0.87895159523983346</c:v>
                </c:pt>
                <c:pt idx="3">
                  <c:v>-0.50564839210307866</c:v>
                </c:pt>
                <c:pt idx="4">
                  <c:v>-3.9610395237393736E-2</c:v>
                </c:pt>
                <c:pt idx="5">
                  <c:v>0.13766451422092962</c:v>
                </c:pt>
                <c:pt idx="6">
                  <c:v>0.35757113413099928</c:v>
                </c:pt>
                <c:pt idx="7">
                  <c:v>8.7693248318630346E-2</c:v>
                </c:pt>
                <c:pt idx="8">
                  <c:v>0.16598489349062207</c:v>
                </c:pt>
                <c:pt idx="9">
                  <c:v>0.24582364136181001</c:v>
                </c:pt>
                <c:pt idx="10">
                  <c:v>6.2935491121600462E-2</c:v>
                </c:pt>
                <c:pt idx="11">
                  <c:v>0.23893065998329166</c:v>
                </c:pt>
                <c:pt idx="12">
                  <c:v>0.13678812244768745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3-4B34-B072-1F9A0D3C4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CA-4CE0-9411-25BB1416E8C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4CA-4CE0-9411-25BB1416E8C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4CA-4CE0-9411-25BB1416E8C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4CA-4CE0-9411-25BB1416E8C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4CA-4CE0-9411-25BB1416E8C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4CA-4CE0-9411-25BB1416E8C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4CA-4CE0-9411-25BB1416E8C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4CA-4CE0-9411-25BB1416E8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239109</c:v>
                </c:pt>
                <c:pt idx="1">
                  <c:v>146430</c:v>
                </c:pt>
                <c:pt idx="2">
                  <c:v>92679</c:v>
                </c:pt>
                <c:pt idx="3">
                  <c:v>11646</c:v>
                </c:pt>
                <c:pt idx="4">
                  <c:v>13316</c:v>
                </c:pt>
                <c:pt idx="5">
                  <c:v>8756</c:v>
                </c:pt>
                <c:pt idx="6">
                  <c:v>2637</c:v>
                </c:pt>
                <c:pt idx="7">
                  <c:v>1934</c:v>
                </c:pt>
                <c:pt idx="8">
                  <c:v>1341</c:v>
                </c:pt>
                <c:pt idx="9">
                  <c:v>2455</c:v>
                </c:pt>
                <c:pt idx="10">
                  <c:v>50594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4CA-4CE0-9411-25BB1416E8C8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7735867738318313E-3"/>
                  <c:y val="-0.467456849945038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CA-4CE0-9411-25BB1416E8C8}"/>
                </c:ext>
              </c:extLst>
            </c:dLbl>
            <c:dLbl>
              <c:idx val="1"/>
              <c:layout>
                <c:manualLayout>
                  <c:x val="-5.0322411364722135E-3"/>
                  <c:y val="-0.344092065414900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CA-4CE0-9411-25BB1416E8C8}"/>
                </c:ext>
              </c:extLst>
            </c:dLbl>
            <c:dLbl>
              <c:idx val="2"/>
              <c:layout>
                <c:manualLayout>
                  <c:x val="-6.2908954991125953E-3"/>
                  <c:y val="-0.265098683177423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CA-4CE0-9411-25BB1416E8C8}"/>
                </c:ext>
              </c:extLst>
            </c:dLbl>
            <c:dLbl>
              <c:idx val="3"/>
              <c:layout>
                <c:manualLayout>
                  <c:x val="-6.2908954991125953E-3"/>
                  <c:y val="-0.137097965318437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CA-4CE0-9411-25BB1416E8C8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CA-4CE0-9411-25BB1416E8C8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CA-4CE0-9411-25BB1416E8C8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CA-4CE0-9411-25BB1416E8C8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CA-4CE0-9411-25BB1416E8C8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CA-4CE0-9411-25BB1416E8C8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CA-4CE0-9411-25BB1416E8C8}"/>
                </c:ext>
              </c:extLst>
            </c:dLbl>
            <c:dLbl>
              <c:idx val="10"/>
              <c:layout>
                <c:manualLayout>
                  <c:x val="-6.4241671142883311E-3"/>
                  <c:y val="0.307759427507458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CA-4CE0-9411-25BB1416E8C8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4.3547141155059865E-2</c:v>
                </c:pt>
                <c:pt idx="1">
                  <c:v>8.5583381522174262E-2</c:v>
                </c:pt>
                <c:pt idx="2">
                  <c:v>-1.6616266114913292E-2</c:v>
                </c:pt>
                <c:pt idx="3">
                  <c:v>0.17434708077039418</c:v>
                </c:pt>
                <c:pt idx="4">
                  <c:v>0.18248823372702239</c:v>
                </c:pt>
                <c:pt idx="5">
                  <c:v>2.7217268887846036E-2</c:v>
                </c:pt>
                <c:pt idx="6">
                  <c:v>2.4873688301593422E-2</c:v>
                </c:pt>
                <c:pt idx="7">
                  <c:v>5.3376906318082895E-2</c:v>
                </c:pt>
                <c:pt idx="8">
                  <c:v>0.24744186046511629</c:v>
                </c:pt>
                <c:pt idx="9">
                  <c:v>0.3023872679045092</c:v>
                </c:pt>
                <c:pt idx="10">
                  <c:v>-0.11508727743379854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4CA-4CE0-9411-25BB1416E8C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04CA-4CE0-9411-25BB1416E8C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04CA-4CE0-9411-25BB1416E8C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04CA-4CE0-9411-25BB1416E8C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04CA-4CE0-9411-25BB1416E8C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04CA-4CE0-9411-25BB1416E8C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04CA-4CE0-9411-25BB1416E8C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04CA-4CE0-9411-25BB1416E8C8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CA-4CE0-9411-25BB1416E8C8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4CA-4CE0-9411-25BB1416E8C8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4CA-4CE0-9411-25BB1416E8C8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CA-4CE0-9411-25BB1416E8C8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CA-4CE0-9411-25BB1416E8C8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CA-4CE0-9411-25BB1416E8C8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4CA-4CE0-9411-25BB1416E8C8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4CA-4CE0-9411-25BB1416E8C8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4CA-4CE0-9411-25BB1416E8C8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4CA-4CE0-9411-25BB1416E8C8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4CA-4CE0-9411-25BB1416E8C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0.61239852954092067</c:v>
                </c:pt>
                <c:pt idx="2">
                  <c:v>0.38760147045907933</c:v>
                </c:pt>
                <c:pt idx="3">
                  <c:v>4.8705820358079369E-2</c:v>
                </c:pt>
                <c:pt idx="4">
                  <c:v>5.5690082765600626E-2</c:v>
                </c:pt>
                <c:pt idx="5">
                  <c:v>3.6619282419315037E-2</c:v>
                </c:pt>
                <c:pt idx="6">
                  <c:v>1.1028443094990152E-2</c:v>
                </c:pt>
                <c:pt idx="7">
                  <c:v>8.0883613749377897E-3</c:v>
                </c:pt>
                <c:pt idx="8">
                  <c:v>5.6083208913089849E-3</c:v>
                </c:pt>
                <c:pt idx="9">
                  <c:v>1.0267283958362086E-2</c:v>
                </c:pt>
                <c:pt idx="10">
                  <c:v>0.21159387559648529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04CA-4CE0-9411-25BB1416E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82-427A-92B9-B0900CE32F4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D82-427A-92B9-B0900CE32F4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D82-427A-92B9-B0900CE32F4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D82-427A-92B9-B0900CE32F4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D82-427A-92B9-B0900CE32F4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D82-427A-92B9-B0900CE32F4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D82-427A-92B9-B0900CE32F4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D82-427A-92B9-B0900CE32F4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20174</c:v>
                </c:pt>
                <c:pt idx="1">
                  <c:v>14592</c:v>
                </c:pt>
                <c:pt idx="2">
                  <c:v>5582</c:v>
                </c:pt>
                <c:pt idx="3">
                  <c:v>666</c:v>
                </c:pt>
                <c:pt idx="4">
                  <c:v>600</c:v>
                </c:pt>
                <c:pt idx="5">
                  <c:v>657</c:v>
                </c:pt>
                <c:pt idx="6">
                  <c:v>112</c:v>
                </c:pt>
                <c:pt idx="7">
                  <c:v>147</c:v>
                </c:pt>
                <c:pt idx="8">
                  <c:v>24</c:v>
                </c:pt>
                <c:pt idx="9">
                  <c:v>24</c:v>
                </c:pt>
                <c:pt idx="10">
                  <c:v>3352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82-427A-92B9-B0900CE32F45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-0.498736530114186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82-427A-92B9-B0900CE32F45}"/>
                </c:ext>
              </c:extLst>
            </c:dLbl>
            <c:dLbl>
              <c:idx val="1"/>
              <c:layout>
                <c:manualLayout>
                  <c:x val="-3.8432546766976323E-3"/>
                  <c:y val="-0.384483518507555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82-427A-92B9-B0900CE32F45}"/>
                </c:ext>
              </c:extLst>
            </c:dLbl>
            <c:dLbl>
              <c:idx val="2"/>
              <c:layout>
                <c:manualLayout>
                  <c:x val="-7.7536399835462094E-3"/>
                  <c:y val="-0.1934690494515253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82-427A-92B9-B0900CE32F45}"/>
                </c:ext>
              </c:extLst>
            </c:dLbl>
            <c:dLbl>
              <c:idx val="3"/>
              <c:layout>
                <c:manualLayout>
                  <c:x val="-3.7759152420983179E-3"/>
                  <c:y val="-8.81183085197057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82-427A-92B9-B0900CE32F45}"/>
                </c:ext>
              </c:extLst>
            </c:dLbl>
            <c:dLbl>
              <c:idx val="4"/>
              <c:layout>
                <c:manualLayout>
                  <c:x val="-6.4950711709962751E-3"/>
                  <c:y val="0.177054559909334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82-427A-92B9-B0900CE32F45}"/>
                </c:ext>
              </c:extLst>
            </c:dLbl>
            <c:dLbl>
              <c:idx val="5"/>
              <c:layout>
                <c:manualLayout>
                  <c:x val="-3.977724741447892E-3"/>
                  <c:y val="-9.8992325207469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82-427A-92B9-B0900CE32F45}"/>
                </c:ext>
              </c:extLst>
            </c:dLbl>
            <c:dLbl>
              <c:idx val="6"/>
              <c:layout>
                <c:manualLayout>
                  <c:x val="-5.1691629238469292E-3"/>
                  <c:y val="0.1781852456412873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82-427A-92B9-B0900CE32F45}"/>
                </c:ext>
              </c:extLst>
            </c:dLbl>
            <c:dLbl>
              <c:idx val="7"/>
              <c:layout>
                <c:manualLayout>
                  <c:x val="-5.2363979562220593E-3"/>
                  <c:y val="-0.103550777957266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82-427A-92B9-B0900CE32F45}"/>
                </c:ext>
              </c:extLst>
            </c:dLbl>
            <c:dLbl>
              <c:idx val="8"/>
              <c:layout>
                <c:manualLayout>
                  <c:x val="-5.1018234892476148E-3"/>
                  <c:y val="0.169264744162618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82-427A-92B9-B0900CE32F45}"/>
                </c:ext>
              </c:extLst>
            </c:dLbl>
            <c:dLbl>
              <c:idx val="9"/>
              <c:layout>
                <c:manualLayout>
                  <c:x val="-1.0338221445469675E-2"/>
                  <c:y val="0.17624845766459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82-427A-92B9-B0900CE32F45}"/>
                </c:ext>
              </c:extLst>
            </c:dLbl>
            <c:dLbl>
              <c:idx val="10"/>
              <c:layout>
                <c:manualLayout>
                  <c:x val="-3.977724741447892E-3"/>
                  <c:y val="-0.158112378809791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82-427A-92B9-B0900CE32F45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0.21012536740447474</c:v>
                </c:pt>
                <c:pt idx="1">
                  <c:v>0.2516726711271231</c:v>
                </c:pt>
                <c:pt idx="2">
                  <c:v>0.1135048872930382</c:v>
                </c:pt>
                <c:pt idx="3">
                  <c:v>4.0624999999999911E-2</c:v>
                </c:pt>
                <c:pt idx="4">
                  <c:v>-2.9126213592232997E-2</c:v>
                </c:pt>
                <c:pt idx="5">
                  <c:v>0.125</c:v>
                </c:pt>
                <c:pt idx="6">
                  <c:v>-0.31288343558282206</c:v>
                </c:pt>
                <c:pt idx="7">
                  <c:v>0.39999999999999991</c:v>
                </c:pt>
                <c:pt idx="8">
                  <c:v>-0.25</c:v>
                </c:pt>
                <c:pt idx="9">
                  <c:v>-0.45454545454545459</c:v>
                </c:pt>
                <c:pt idx="10">
                  <c:v>0.18570923240183945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D82-427A-92B9-B0900CE32F4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BD82-427A-92B9-B0900CE32F4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D82-427A-92B9-B0900CE32F4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D82-427A-92B9-B0900CE32F4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D82-427A-92B9-B0900CE32F4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D82-427A-92B9-B0900CE32F4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D82-427A-92B9-B0900CE32F4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D82-427A-92B9-B0900CE32F45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82-427A-92B9-B0900CE32F45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D82-427A-92B9-B0900CE32F45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D82-427A-92B9-B0900CE32F45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82-427A-92B9-B0900CE32F45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82-427A-92B9-B0900CE32F45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82-427A-92B9-B0900CE32F45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D82-427A-92B9-B0900CE32F45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D82-427A-92B9-B0900CE32F45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D82-427A-92B9-B0900CE32F45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D82-427A-92B9-B0900CE32F45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D82-427A-92B9-B0900CE32F4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0.72330722712402107</c:v>
                </c:pt>
                <c:pt idx="2">
                  <c:v>0.27669277287597899</c:v>
                </c:pt>
                <c:pt idx="3">
                  <c:v>3.3012788737979575E-2</c:v>
                </c:pt>
                <c:pt idx="4">
                  <c:v>2.9741251115296918E-2</c:v>
                </c:pt>
                <c:pt idx="5">
                  <c:v>3.2566669971250121E-2</c:v>
                </c:pt>
                <c:pt idx="6">
                  <c:v>5.5517002081887576E-3</c:v>
                </c:pt>
                <c:pt idx="7">
                  <c:v>7.2866065232477448E-3</c:v>
                </c:pt>
                <c:pt idx="8">
                  <c:v>1.1896500446118767E-3</c:v>
                </c:pt>
                <c:pt idx="9">
                  <c:v>1.1896500446118767E-3</c:v>
                </c:pt>
                <c:pt idx="10">
                  <c:v>0.16615445623079211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BD82-427A-92B9-B0900CE32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AA-4F0E-B773-8464805CA39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5AA-4F0E-B773-8464805CA39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5AA-4F0E-B773-8464805CA39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5AA-4F0E-B773-8464805CA39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5AA-4F0E-B773-8464805CA39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5AA-4F0E-B773-8464805CA39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5AA-4F0E-B773-8464805CA39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5AA-4F0E-B773-8464805CA3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181820</c:v>
                </c:pt>
                <c:pt idx="1">
                  <c:v>115851</c:v>
                </c:pt>
                <c:pt idx="2">
                  <c:v>65969</c:v>
                </c:pt>
                <c:pt idx="3">
                  <c:v>7798</c:v>
                </c:pt>
                <c:pt idx="4">
                  <c:v>8815</c:v>
                </c:pt>
                <c:pt idx="5">
                  <c:v>6241</c:v>
                </c:pt>
                <c:pt idx="6">
                  <c:v>1689</c:v>
                </c:pt>
                <c:pt idx="7">
                  <c:v>1391</c:v>
                </c:pt>
                <c:pt idx="8">
                  <c:v>946</c:v>
                </c:pt>
                <c:pt idx="9">
                  <c:v>1427</c:v>
                </c:pt>
                <c:pt idx="10">
                  <c:v>37662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5AA-4F0E-B773-8464805CA391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4891888513935758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AA-4F0E-B773-8464805CA391}"/>
                </c:ext>
              </c:extLst>
            </c:dLbl>
            <c:dLbl>
              <c:idx val="1"/>
              <c:layout>
                <c:manualLayout>
                  <c:x val="-3.8432546766976566E-3"/>
                  <c:y val="-0.366775393677294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AA-4F0E-B773-8464805CA391}"/>
                </c:ext>
              </c:extLst>
            </c:dLbl>
            <c:dLbl>
              <c:idx val="2"/>
              <c:layout>
                <c:manualLayout>
                  <c:x val="-5.1018234892476148E-3"/>
                  <c:y val="-0.245981282414886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AA-4F0E-B773-8464805CA391}"/>
                </c:ext>
              </c:extLst>
            </c:dLbl>
            <c:dLbl>
              <c:idx val="3"/>
              <c:layout>
                <c:manualLayout>
                  <c:x val="-5.1018234892476148E-3"/>
                  <c:y val="0.211665835003707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AA-4F0E-B773-8464805CA391}"/>
                </c:ext>
              </c:extLst>
            </c:dLbl>
            <c:dLbl>
              <c:idx val="4"/>
              <c:layout>
                <c:manualLayout>
                  <c:x val="-7.8209794181455239E-3"/>
                  <c:y val="0.210471435431473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AA-4F0E-B773-8464805CA391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AA-4F0E-B773-8464805CA391}"/>
                </c:ext>
              </c:extLst>
            </c:dLbl>
            <c:dLbl>
              <c:idx val="6"/>
              <c:layout>
                <c:manualLayout>
                  <c:x val="-2.517346429548335E-3"/>
                  <c:y val="0.216375960523731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AA-4F0E-B773-8464805CA391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AA-4F0E-B773-8464805CA391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AA-4F0E-B773-8464805CA391}"/>
                </c:ext>
              </c:extLst>
            </c:dLbl>
            <c:dLbl>
              <c:idx val="9"/>
              <c:layout>
                <c:manualLayout>
                  <c:x val="-6.360496704021782E-3"/>
                  <c:y val="0.188183056065360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AA-4F0E-B773-8464805CA391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AA-4F0E-B773-8464805CA391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4.307219239065585E-2</c:v>
                </c:pt>
                <c:pt idx="1">
                  <c:v>6.9485986484989493E-2</c:v>
                </c:pt>
                <c:pt idx="2">
                  <c:v>-2.8793113899494571E-4</c:v>
                </c:pt>
                <c:pt idx="3">
                  <c:v>-0.10171639212072336</c:v>
                </c:pt>
                <c:pt idx="4">
                  <c:v>-4.4548016475178809E-2</c:v>
                </c:pt>
                <c:pt idx="5">
                  <c:v>-1.2656225280810007E-2</c:v>
                </c:pt>
                <c:pt idx="6">
                  <c:v>-0.10917721518987344</c:v>
                </c:pt>
                <c:pt idx="7">
                  <c:v>7.3302469135802406E-2</c:v>
                </c:pt>
                <c:pt idx="8">
                  <c:v>9.8722415795586604E-2</c:v>
                </c:pt>
                <c:pt idx="9">
                  <c:v>-8.7595907928388783E-2</c:v>
                </c:pt>
                <c:pt idx="10">
                  <c:v>4.2027501867581529E-2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5AA-4F0E-B773-8464805CA39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D5AA-4F0E-B773-8464805CA39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5AA-4F0E-B773-8464805CA39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5AA-4F0E-B773-8464805CA39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5AA-4F0E-B773-8464805CA39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5AA-4F0E-B773-8464805CA39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5AA-4F0E-B773-8464805CA39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5AA-4F0E-B773-8464805CA391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AA-4F0E-B773-8464805CA391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5AA-4F0E-B773-8464805CA391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5AA-4F0E-B773-8464805CA391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AA-4F0E-B773-8464805CA391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AA-4F0E-B773-8464805CA391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AA-4F0E-B773-8464805CA391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5AA-4F0E-B773-8464805CA391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5AA-4F0E-B773-8464805CA391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5AA-4F0E-B773-8464805CA391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5AA-4F0E-B773-8464805CA391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5AA-4F0E-B773-8464805CA39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0.63717412825871744</c:v>
                </c:pt>
                <c:pt idx="2">
                  <c:v>0.36282587174128261</c:v>
                </c:pt>
                <c:pt idx="3">
                  <c:v>4.2888571114288856E-2</c:v>
                </c:pt>
                <c:pt idx="4">
                  <c:v>4.8482015179848202E-2</c:v>
                </c:pt>
                <c:pt idx="5">
                  <c:v>3.4325156748432513E-2</c:v>
                </c:pt>
                <c:pt idx="6">
                  <c:v>9.2894071059289405E-3</c:v>
                </c:pt>
                <c:pt idx="7">
                  <c:v>7.6504234957650427E-3</c:v>
                </c:pt>
                <c:pt idx="8">
                  <c:v>5.2029479705202946E-3</c:v>
                </c:pt>
                <c:pt idx="9">
                  <c:v>7.8484215157848414E-3</c:v>
                </c:pt>
                <c:pt idx="10">
                  <c:v>0.2071389286107139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D5AA-4F0E-B773-8464805CA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65-4D19-9B0F-8A65812D257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A65-4D19-9B0F-8A65812D257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A65-4D19-9B0F-8A65812D257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A65-4D19-9B0F-8A65812D257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A65-4D19-9B0F-8A65812D257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A65-4D19-9B0F-8A65812D257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A65-4D19-9B0F-8A65812D257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A65-4D19-9B0F-8A65812D25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181820</c:v>
                </c:pt>
                <c:pt idx="1">
                  <c:v>115851</c:v>
                </c:pt>
                <c:pt idx="2">
                  <c:v>65969</c:v>
                </c:pt>
                <c:pt idx="3">
                  <c:v>7798</c:v>
                </c:pt>
                <c:pt idx="4">
                  <c:v>8815</c:v>
                </c:pt>
                <c:pt idx="5">
                  <c:v>6241</c:v>
                </c:pt>
                <c:pt idx="6">
                  <c:v>1689</c:v>
                </c:pt>
                <c:pt idx="7">
                  <c:v>1391</c:v>
                </c:pt>
                <c:pt idx="8">
                  <c:v>946</c:v>
                </c:pt>
                <c:pt idx="9">
                  <c:v>1427</c:v>
                </c:pt>
                <c:pt idx="10">
                  <c:v>37662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A65-4D19-9B0F-8A65812D2570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5623062033713627E-3"/>
                  <c:y val="-0.496349610434034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65-4D19-9B0F-8A65812D2570}"/>
                </c:ext>
              </c:extLst>
            </c:dLbl>
            <c:dLbl>
              <c:idx val="1"/>
              <c:layout>
                <c:manualLayout>
                  <c:x val="-5.1691629238469535E-3"/>
                  <c:y val="-0.37393615271775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65-4D19-9B0F-8A65812D2570}"/>
                </c:ext>
              </c:extLst>
            </c:dLbl>
            <c:dLbl>
              <c:idx val="2"/>
              <c:layout>
                <c:manualLayout>
                  <c:x val="-7.7536399835462094E-3"/>
                  <c:y val="-0.245981282414886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65-4D19-9B0F-8A65812D2570}"/>
                </c:ext>
              </c:extLst>
            </c:dLbl>
            <c:dLbl>
              <c:idx val="3"/>
              <c:layout>
                <c:manualLayout>
                  <c:x val="-3.7759152420983179E-3"/>
                  <c:y val="0.209278915323554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65-4D19-9B0F-8A65812D2570}"/>
                </c:ext>
              </c:extLst>
            </c:dLbl>
            <c:dLbl>
              <c:idx val="4"/>
              <c:layout>
                <c:manualLayout>
                  <c:x val="-9.1468876652948707E-3"/>
                  <c:y val="0.205697596071167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65-4D19-9B0F-8A65812D2570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65-4D19-9B0F-8A65812D2570}"/>
                </c:ext>
              </c:extLst>
            </c:dLbl>
            <c:dLbl>
              <c:idx val="6"/>
              <c:layout>
                <c:manualLayout>
                  <c:x val="-5.1691629238469292E-3"/>
                  <c:y val="0.213989040843578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65-4D19-9B0F-8A65812D2570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65-4D19-9B0F-8A65812D2570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65-4D19-9B0F-8A65812D2570}"/>
                </c:ext>
              </c:extLst>
            </c:dLbl>
            <c:dLbl>
              <c:idx val="9"/>
              <c:layout>
                <c:manualLayout>
                  <c:x val="-3.7086802097230907E-3"/>
                  <c:y val="0.197730734785971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65-4D19-9B0F-8A65812D2570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65-4D19-9B0F-8A65812D2570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4.307219239065585E-2</c:v>
                </c:pt>
                <c:pt idx="1">
                  <c:v>6.9485986484989493E-2</c:v>
                </c:pt>
                <c:pt idx="2">
                  <c:v>-2.8793113899494571E-4</c:v>
                </c:pt>
                <c:pt idx="3">
                  <c:v>-0.10171639212072336</c:v>
                </c:pt>
                <c:pt idx="4">
                  <c:v>-4.4548016475178809E-2</c:v>
                </c:pt>
                <c:pt idx="5">
                  <c:v>-1.2656225280810007E-2</c:v>
                </c:pt>
                <c:pt idx="6">
                  <c:v>-0.10917721518987344</c:v>
                </c:pt>
                <c:pt idx="7">
                  <c:v>7.3302469135802406E-2</c:v>
                </c:pt>
                <c:pt idx="8">
                  <c:v>9.8722415795586604E-2</c:v>
                </c:pt>
                <c:pt idx="9">
                  <c:v>-8.7595907928388783E-2</c:v>
                </c:pt>
                <c:pt idx="10">
                  <c:v>4.2027501867581529E-2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A65-4D19-9B0F-8A65812D257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6A65-4D19-9B0F-8A65812D257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A65-4D19-9B0F-8A65812D257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A65-4D19-9B0F-8A65812D257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A65-4D19-9B0F-8A65812D257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A65-4D19-9B0F-8A65812D257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A65-4D19-9B0F-8A65812D257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A65-4D19-9B0F-8A65812D2570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65-4D19-9B0F-8A65812D2570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A65-4D19-9B0F-8A65812D2570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A65-4D19-9B0F-8A65812D2570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65-4D19-9B0F-8A65812D2570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65-4D19-9B0F-8A65812D2570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65-4D19-9B0F-8A65812D2570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A65-4D19-9B0F-8A65812D2570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A65-4D19-9B0F-8A65812D2570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A65-4D19-9B0F-8A65812D2570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A65-4D19-9B0F-8A65812D2570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A65-4D19-9B0F-8A65812D257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0.63717412825871744</c:v>
                </c:pt>
                <c:pt idx="2">
                  <c:v>0.36282587174128261</c:v>
                </c:pt>
                <c:pt idx="3">
                  <c:v>4.2888571114288856E-2</c:v>
                </c:pt>
                <c:pt idx="4">
                  <c:v>4.8482015179848202E-2</c:v>
                </c:pt>
                <c:pt idx="5">
                  <c:v>3.4325156748432513E-2</c:v>
                </c:pt>
                <c:pt idx="6">
                  <c:v>9.2894071059289405E-3</c:v>
                </c:pt>
                <c:pt idx="7">
                  <c:v>7.6504234957650427E-3</c:v>
                </c:pt>
                <c:pt idx="8">
                  <c:v>5.2029479705202946E-3</c:v>
                </c:pt>
                <c:pt idx="9">
                  <c:v>7.8484215157848414E-3</c:v>
                </c:pt>
                <c:pt idx="10">
                  <c:v>0.2071389286107139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6A65-4D19-9B0F-8A65812D2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8D-4677-984E-42B7CFE5A68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28D-4677-984E-42B7CFE5A68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28D-4677-984E-42B7CFE5A68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28D-4677-984E-42B7CFE5A68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28D-4677-984E-42B7CFE5A68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28D-4677-984E-42B7CFE5A68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28D-4677-984E-42B7CFE5A68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28D-4677-984E-42B7CFE5A6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20174</c:v>
                </c:pt>
                <c:pt idx="1">
                  <c:v>14592</c:v>
                </c:pt>
                <c:pt idx="2">
                  <c:v>5582</c:v>
                </c:pt>
                <c:pt idx="3">
                  <c:v>666</c:v>
                </c:pt>
                <c:pt idx="4">
                  <c:v>600</c:v>
                </c:pt>
                <c:pt idx="5">
                  <c:v>657</c:v>
                </c:pt>
                <c:pt idx="6">
                  <c:v>112</c:v>
                </c:pt>
                <c:pt idx="7">
                  <c:v>147</c:v>
                </c:pt>
                <c:pt idx="8">
                  <c:v>24</c:v>
                </c:pt>
                <c:pt idx="9">
                  <c:v>24</c:v>
                </c:pt>
                <c:pt idx="10">
                  <c:v>3352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8D-4677-984E-42B7CFE5A684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-0.48680193171342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8D-4677-984E-42B7CFE5A684}"/>
                </c:ext>
              </c:extLst>
            </c:dLbl>
            <c:dLbl>
              <c:idx val="1"/>
              <c:layout>
                <c:manualLayout>
                  <c:x val="-5.1691629238469535E-3"/>
                  <c:y val="-0.3596144466904043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8D-4677-984E-42B7CFE5A684}"/>
                </c:ext>
              </c:extLst>
            </c:dLbl>
            <c:dLbl>
              <c:idx val="2"/>
              <c:layout>
                <c:manualLayout>
                  <c:x val="-3.7759152420983179E-3"/>
                  <c:y val="-0.18153445105076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8D-4677-984E-42B7CFE5A684}"/>
                </c:ext>
              </c:extLst>
            </c:dLbl>
            <c:dLbl>
              <c:idx val="3"/>
              <c:layout>
                <c:manualLayout>
                  <c:x val="-5.1018234892476148E-3"/>
                  <c:y val="-7.85706297990946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8D-4677-984E-42B7CFE5A684}"/>
                </c:ext>
              </c:extLst>
            </c:dLbl>
            <c:dLbl>
              <c:idx val="4"/>
              <c:layout>
                <c:manualLayout>
                  <c:x val="-6.4950711709962751E-3"/>
                  <c:y val="0.174667828175613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8D-4677-984E-42B7CFE5A684}"/>
                </c:ext>
              </c:extLst>
            </c:dLbl>
            <c:dLbl>
              <c:idx val="5"/>
              <c:layout>
                <c:manualLayout>
                  <c:x val="-3.977724741447892E-3"/>
                  <c:y val="-0.106153084247927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8D-4677-984E-42B7CFE5A684}"/>
                </c:ext>
              </c:extLst>
            </c:dLbl>
            <c:dLbl>
              <c:idx val="6"/>
              <c:layout>
                <c:manualLayout>
                  <c:x val="-5.1691629238469292E-3"/>
                  <c:y val="0.19966752276266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8D-4677-984E-42B7CFE5A684}"/>
                </c:ext>
              </c:extLst>
            </c:dLbl>
            <c:dLbl>
              <c:idx val="7"/>
              <c:layout>
                <c:manualLayout>
                  <c:x val="-3.9104897090727619E-3"/>
                  <c:y val="-0.101163858277113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8D-4677-984E-42B7CFE5A684}"/>
                </c:ext>
              </c:extLst>
            </c:dLbl>
            <c:dLbl>
              <c:idx val="8"/>
              <c:layout>
                <c:manualLayout>
                  <c:x val="-3.7759152420983179E-3"/>
                  <c:y val="0.162103985122160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8D-4677-984E-42B7CFE5A684}"/>
                </c:ext>
              </c:extLst>
            </c:dLbl>
            <c:dLbl>
              <c:idx val="9"/>
              <c:layout>
                <c:manualLayout>
                  <c:x val="-6.360496704021782E-3"/>
                  <c:y val="0.161926939583679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8D-4677-984E-42B7CFE5A684}"/>
                </c:ext>
              </c:extLst>
            </c:dLbl>
            <c:dLbl>
              <c:idx val="10"/>
              <c:layout>
                <c:manualLayout>
                  <c:x val="-3.9777247414480863E-3"/>
                  <c:y val="-0.162886218170097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8D-4677-984E-42B7CFE5A684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0.21012536740447474</c:v>
                </c:pt>
                <c:pt idx="1">
                  <c:v>0.2516726711271231</c:v>
                </c:pt>
                <c:pt idx="2">
                  <c:v>0.1135048872930382</c:v>
                </c:pt>
                <c:pt idx="3">
                  <c:v>4.0624999999999911E-2</c:v>
                </c:pt>
                <c:pt idx="4">
                  <c:v>-2.9126213592232997E-2</c:v>
                </c:pt>
                <c:pt idx="5">
                  <c:v>0.125</c:v>
                </c:pt>
                <c:pt idx="6">
                  <c:v>-0.31288343558282206</c:v>
                </c:pt>
                <c:pt idx="7">
                  <c:v>0.39999999999999991</c:v>
                </c:pt>
                <c:pt idx="8">
                  <c:v>-0.25</c:v>
                </c:pt>
                <c:pt idx="9">
                  <c:v>-0.45454545454545459</c:v>
                </c:pt>
                <c:pt idx="10">
                  <c:v>0.18570923240183945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28D-4677-984E-42B7CFE5A68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628D-4677-984E-42B7CFE5A68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28D-4677-984E-42B7CFE5A68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28D-4677-984E-42B7CFE5A68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28D-4677-984E-42B7CFE5A68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28D-4677-984E-42B7CFE5A68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28D-4677-984E-42B7CFE5A68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28D-4677-984E-42B7CFE5A684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8D-4677-984E-42B7CFE5A684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28D-4677-984E-42B7CFE5A684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28D-4677-984E-42B7CFE5A684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8D-4677-984E-42B7CFE5A684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8D-4677-984E-42B7CFE5A684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8D-4677-984E-42B7CFE5A684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28D-4677-984E-42B7CFE5A684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28D-4677-984E-42B7CFE5A684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28D-4677-984E-42B7CFE5A684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28D-4677-984E-42B7CFE5A684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28D-4677-984E-42B7CFE5A68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0.72330722712402107</c:v>
                </c:pt>
                <c:pt idx="2">
                  <c:v>0.27669277287597899</c:v>
                </c:pt>
                <c:pt idx="3">
                  <c:v>3.3012788737979575E-2</c:v>
                </c:pt>
                <c:pt idx="4">
                  <c:v>2.9741251115296918E-2</c:v>
                </c:pt>
                <c:pt idx="5">
                  <c:v>3.2566669971250121E-2</c:v>
                </c:pt>
                <c:pt idx="6">
                  <c:v>5.5517002081887576E-3</c:v>
                </c:pt>
                <c:pt idx="7">
                  <c:v>7.2866065232477448E-3</c:v>
                </c:pt>
                <c:pt idx="8">
                  <c:v>1.1896500446118767E-3</c:v>
                </c:pt>
                <c:pt idx="9">
                  <c:v>1.1896500446118767E-3</c:v>
                </c:pt>
                <c:pt idx="10">
                  <c:v>0.16615445623079211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628D-4677-984E-42B7CFE5A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E8-4DB6-A27F-2088A0D39892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EE8-4DB6-A27F-2088A0D3989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EE8-4DB6-A27F-2088A0D3989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EE8-4DB6-A27F-2088A0D3989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EE8-4DB6-A27F-2088A0D3989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EE8-4DB6-A27F-2088A0D3989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EE8-4DB6-A27F-2088A0D3989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EE8-4DB6-A27F-2088A0D398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189705</c:v>
                </c:pt>
                <c:pt idx="1">
                  <c:v>119009</c:v>
                </c:pt>
                <c:pt idx="2">
                  <c:v>58787</c:v>
                </c:pt>
                <c:pt idx="3">
                  <c:v>60222</c:v>
                </c:pt>
                <c:pt idx="4">
                  <c:v>70696</c:v>
                </c:pt>
                <c:pt idx="5">
                  <c:v>8495</c:v>
                </c:pt>
                <c:pt idx="6">
                  <c:v>9595</c:v>
                </c:pt>
                <c:pt idx="7">
                  <c:v>6665</c:v>
                </c:pt>
                <c:pt idx="8">
                  <c:v>1814</c:v>
                </c:pt>
                <c:pt idx="9">
                  <c:v>1471</c:v>
                </c:pt>
                <c:pt idx="10">
                  <c:v>1028</c:v>
                </c:pt>
                <c:pt idx="11">
                  <c:v>1543</c:v>
                </c:pt>
                <c:pt idx="12">
                  <c:v>40085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EE8-4DB6-A27F-2088A0D39892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910489709072768E-3"/>
                  <c:y val="-0.505897289154645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E8-4DB6-A27F-2088A0D39892}"/>
                </c:ext>
              </c:extLst>
            </c:dLbl>
            <c:dLbl>
              <c:idx val="1"/>
              <c:layout>
                <c:manualLayout>
                  <c:x val="-6.4950711709962266E-3"/>
                  <c:y val="-0.38109691175821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E8-4DB6-A27F-2088A0D39892}"/>
                </c:ext>
              </c:extLst>
            </c:dLbl>
            <c:dLbl>
              <c:idx val="2"/>
              <c:layout>
                <c:manualLayout>
                  <c:x val="-3.977724741447892E-3"/>
                  <c:y val="-0.236305048335123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28-43C3-8CE7-4C2637B40251}"/>
                </c:ext>
              </c:extLst>
            </c:dLbl>
            <c:dLbl>
              <c:idx val="3"/>
              <c:layout>
                <c:manualLayout>
                  <c:x val="-3.977724741447892E-3"/>
                  <c:y val="-0.231531208974818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28-43C3-8CE7-4C2637B40251}"/>
                </c:ext>
              </c:extLst>
            </c:dLbl>
            <c:dLbl>
              <c:idx val="4"/>
              <c:layout>
                <c:manualLayout>
                  <c:x val="-6.4277317363969121E-3"/>
                  <c:y val="-0.262689720175955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E8-4DB6-A27F-2088A0D39892}"/>
                </c:ext>
              </c:extLst>
            </c:dLbl>
            <c:dLbl>
              <c:idx val="5"/>
              <c:layout>
                <c:manualLayout>
                  <c:x val="-5.1018234892476148E-3"/>
                  <c:y val="0.205555320622516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E8-4DB6-A27F-2088A0D39892}"/>
                </c:ext>
              </c:extLst>
            </c:dLbl>
            <c:dLbl>
              <c:idx val="6"/>
              <c:layout>
                <c:manualLayout>
                  <c:x val="-5.1691629238470272E-3"/>
                  <c:y val="0.205697596071167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E8-4DB6-A27F-2088A0D39892}"/>
                </c:ext>
              </c:extLst>
            </c:dLbl>
            <c:dLbl>
              <c:idx val="7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E8-4DB6-A27F-2088A0D39892}"/>
                </c:ext>
              </c:extLst>
            </c:dLbl>
            <c:dLbl>
              <c:idx val="8"/>
              <c:layout>
                <c:manualLayout>
                  <c:x val="-7.8209794181455239E-3"/>
                  <c:y val="0.19728060308250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E8-4DB6-A27F-2088A0D39892}"/>
                </c:ext>
              </c:extLst>
            </c:dLbl>
            <c:dLbl>
              <c:idx val="9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E8-4DB6-A27F-2088A0D39892}"/>
                </c:ext>
              </c:extLst>
            </c:dLbl>
            <c:dLbl>
              <c:idx val="10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E8-4DB6-A27F-2088A0D39892}"/>
                </c:ext>
              </c:extLst>
            </c:dLbl>
            <c:dLbl>
              <c:idx val="11"/>
              <c:layout>
                <c:manualLayout>
                  <c:x val="-3.708680209723285E-3"/>
                  <c:y val="0.209665333186735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E8-4DB6-A27F-2088A0D39892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E8-4DB6-A27F-2088A0D39892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4.2243539029535926E-2</c:v>
                </c:pt>
                <c:pt idx="1">
                  <c:v>6.3520433240096263E-2</c:v>
                </c:pt>
                <c:pt idx="2">
                  <c:v>0.17044956795285304</c:v>
                </c:pt>
                <c:pt idx="3">
                  <c:v>-2.3558978516416751E-2</c:v>
                </c:pt>
                <c:pt idx="4">
                  <c:v>8.2863866505027417E-3</c:v>
                </c:pt>
                <c:pt idx="5">
                  <c:v>-8.3998274746603374E-2</c:v>
                </c:pt>
                <c:pt idx="6">
                  <c:v>-3.6356332228582922E-2</c:v>
                </c:pt>
                <c:pt idx="7">
                  <c:v>-1.4927579071829733E-2</c:v>
                </c:pt>
                <c:pt idx="8">
                  <c:v>-9.7512437810945318E-2</c:v>
                </c:pt>
                <c:pt idx="9">
                  <c:v>6.1327561327561231E-2</c:v>
                </c:pt>
                <c:pt idx="10">
                  <c:v>0.12349726775956293</c:v>
                </c:pt>
                <c:pt idx="11">
                  <c:v>-5.7422113622480175E-2</c:v>
                </c:pt>
                <c:pt idx="12">
                  <c:v>5.0170290804296469E-2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EE8-4DB6-A27F-2088A0D3989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DEE8-4DB6-A27F-2088A0D3989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EE8-4DB6-A27F-2088A0D3989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EE8-4DB6-A27F-2088A0D3989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EE8-4DB6-A27F-2088A0D3989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EE8-4DB6-A27F-2088A0D3989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EE8-4DB6-A27F-2088A0D3989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EE8-4DB6-A27F-2088A0D39892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E8-4DB6-A27F-2088A0D39892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EE8-4DB6-A27F-2088A0D39892}"/>
                </c:ext>
              </c:extLst>
            </c:dLbl>
            <c:dLbl>
              <c:idx val="2"/>
              <c:layout>
                <c:manualLayout>
                  <c:x val="-3.977724741447892E-3"/>
                  <c:y val="5.72866361629608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28-43C3-8CE7-4C2637B40251}"/>
                </c:ext>
              </c:extLst>
            </c:dLbl>
            <c:dLbl>
              <c:idx val="3"/>
              <c:layout>
                <c:manualLayout>
                  <c:x val="-4.8616074111770853E-17"/>
                  <c:y val="5.72866361629608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28-43C3-8CE7-4C2637B40251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EE8-4DB6-A27F-2088A0D39892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E8-4DB6-A27F-2088A0D39892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E8-4DB6-A27F-2088A0D39892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E8-4DB6-A27F-2088A0D39892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EE8-4DB6-A27F-2088A0D39892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EE8-4DB6-A27F-2088A0D39892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EE8-4DB6-A27F-2088A0D39892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EE8-4DB6-A27F-2088A0D39892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EE8-4DB6-A27F-2088A0D3989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0.6273371814132469</c:v>
                </c:pt>
                <c:pt idx="2">
                  <c:v>0.30988640257241507</c:v>
                </c:pt>
                <c:pt idx="3">
                  <c:v>0.31745077884083184</c:v>
                </c:pt>
                <c:pt idx="4">
                  <c:v>0.3726628185867531</c:v>
                </c:pt>
                <c:pt idx="5">
                  <c:v>4.4780053240557706E-2</c:v>
                </c:pt>
                <c:pt idx="6">
                  <c:v>5.0578529822619331E-2</c:v>
                </c:pt>
                <c:pt idx="7">
                  <c:v>3.5133496744946098E-2</c:v>
                </c:pt>
                <c:pt idx="8">
                  <c:v>9.5622150180543469E-3</c:v>
                </c:pt>
                <c:pt idx="9">
                  <c:v>7.7541445929205869E-3</c:v>
                </c:pt>
                <c:pt idx="10">
                  <c:v>5.418939933053952E-3</c:v>
                </c:pt>
                <c:pt idx="11">
                  <c:v>8.1336812419282572E-3</c:v>
                </c:pt>
                <c:pt idx="12">
                  <c:v>0.21130175799267284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DEE8-4DB6-A27F-2088A0D39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F3-49C3-BC91-ED661A626B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50098</c:v>
                </c:pt>
                <c:pt idx="1">
                  <c:v>47287</c:v>
                </c:pt>
                <c:pt idx="2">
                  <c:v>49408</c:v>
                </c:pt>
                <c:pt idx="3">
                  <c:v>37600</c:v>
                </c:pt>
                <c:pt idx="4">
                  <c:v>35022</c:v>
                </c:pt>
                <c:pt idx="5">
                  <c:v>31469</c:v>
                </c:pt>
                <c:pt idx="6">
                  <c:v>40659</c:v>
                </c:pt>
                <c:pt idx="7">
                  <c:v>38714</c:v>
                </c:pt>
                <c:pt idx="8">
                  <c:v>36471</c:v>
                </c:pt>
                <c:pt idx="9">
                  <c:v>40116</c:v>
                </c:pt>
                <c:pt idx="10">
                  <c:v>47646</c:v>
                </c:pt>
                <c:pt idx="11">
                  <c:v>48947</c:v>
                </c:pt>
                <c:pt idx="12">
                  <c:v>503437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F3-49C3-BC91-ED661A626BCD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F3-49C3-BC91-ED661A626BCD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40065</c:v>
                </c:pt>
                <c:pt idx="1">
                  <c:v>41909</c:v>
                </c:pt>
                <c:pt idx="2">
                  <c:v>47103</c:v>
                </c:pt>
                <c:pt idx="3">
                  <c:v>43531</c:v>
                </c:pt>
                <c:pt idx="4">
                  <c:v>44866</c:v>
                </c:pt>
                <c:pt idx="5">
                  <c:v>40470</c:v>
                </c:pt>
                <c:pt idx="6">
                  <c:v>43286</c:v>
                </c:pt>
                <c:pt idx="7">
                  <c:v>41695</c:v>
                </c:pt>
                <c:pt idx="8">
                  <c:v>42224</c:v>
                </c:pt>
                <c:pt idx="9">
                  <c:v>48246</c:v>
                </c:pt>
                <c:pt idx="10">
                  <c:v>56046</c:v>
                </c:pt>
                <c:pt idx="11">
                  <c:v>54058</c:v>
                </c:pt>
                <c:pt idx="12">
                  <c:v>543499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F3-49C3-BC91-ED661A626BCD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F3-49C3-BC91-ED661A626B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F3-49C3-BC91-ED661A626BCD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CF3-49C3-BC91-ED661A626B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CF3-49C3-BC91-ED661A626B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12">
                  <c:v>432765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CF3-49C3-BC91-ED661A626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F3-49C3-BC91-ED661A626B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F3-49C3-BC91-ED661A626B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F3-49C3-BC91-ED661A626B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F3-49C3-BC91-ED661A626B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F3-49C3-BC91-ED661A626B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F3-49C3-BC91-ED661A626B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F3-49C3-BC91-ED661A626B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F3-49C3-BC91-ED661A626B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F3-49C3-BC91-ED661A626B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F3-49C3-BC91-ED661A626B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F3-49C3-BC91-ED661A626B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F3-49C3-BC91-ED661A626B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F3-49C3-BC91-ED661A626BCD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5.1579442075934123E-2</c:v>
                </c:pt>
                <c:pt idx="1">
                  <c:v>7.2096409548990215E-2</c:v>
                </c:pt>
                <c:pt idx="2">
                  <c:v>4.9525311032663222E-3</c:v>
                </c:pt>
                <c:pt idx="3">
                  <c:v>7.9968162558232025E-2</c:v>
                </c:pt>
                <c:pt idx="4">
                  <c:v>-0.10079556921921573</c:v>
                </c:pt>
                <c:pt idx="5">
                  <c:v>3.7138642304407554E-2</c:v>
                </c:pt>
                <c:pt idx="6">
                  <c:v>0.11965748508921714</c:v>
                </c:pt>
                <c:pt idx="7">
                  <c:v>-1.7937426509579746E-2</c:v>
                </c:pt>
                <c:pt idx="8">
                  <c:v>7.479265771711785E-2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3.5263525539203533E-2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CF3-49C3-BC91-ED661A626BCD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0.25056888498542862</c:v>
                </c:pt>
                <c:pt idx="1">
                  <c:v>0.18334848901389389</c:v>
                </c:pt>
                <c:pt idx="2">
                  <c:v>0.18691305051813467</c:v>
                </c:pt>
                <c:pt idx="3">
                  <c:v>0.22694148936170211</c:v>
                </c:pt>
                <c:pt idx="4">
                  <c:v>9.4055165324653078E-2</c:v>
                </c:pt>
                <c:pt idx="5">
                  <c:v>0.27344370650481431</c:v>
                </c:pt>
                <c:pt idx="6">
                  <c:v>0.11271797142084172</c:v>
                </c:pt>
                <c:pt idx="7">
                  <c:v>0.10024797230975868</c:v>
                </c:pt>
                <c:pt idx="8">
                  <c:v>0.18324147953168279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0.18007078815907152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CF3-49C3-BC91-ED661A626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8D-4365-8BC2-932E41CDD65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18636</c:v>
                </c:pt>
                <c:pt idx="1">
                  <c:v>18723</c:v>
                </c:pt>
                <c:pt idx="2">
                  <c:v>20072</c:v>
                </c:pt>
                <c:pt idx="3">
                  <c:v>17529</c:v>
                </c:pt>
                <c:pt idx="4">
                  <c:v>19316</c:v>
                </c:pt>
                <c:pt idx="5">
                  <c:v>18556</c:v>
                </c:pt>
                <c:pt idx="6">
                  <c:v>21704</c:v>
                </c:pt>
                <c:pt idx="7">
                  <c:v>19798</c:v>
                </c:pt>
                <c:pt idx="8">
                  <c:v>18123</c:v>
                </c:pt>
                <c:pt idx="9">
                  <c:v>20320</c:v>
                </c:pt>
                <c:pt idx="10">
                  <c:v>22096</c:v>
                </c:pt>
                <c:pt idx="11">
                  <c:v>20535</c:v>
                </c:pt>
                <c:pt idx="12">
                  <c:v>235408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8D-4365-8BC2-932E41CDD658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8D-4365-8BC2-932E41CDD658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15015</c:v>
                </c:pt>
                <c:pt idx="1">
                  <c:v>18026</c:v>
                </c:pt>
                <c:pt idx="2">
                  <c:v>22226</c:v>
                </c:pt>
                <c:pt idx="3">
                  <c:v>22061</c:v>
                </c:pt>
                <c:pt idx="4">
                  <c:v>26282</c:v>
                </c:pt>
                <c:pt idx="5">
                  <c:v>24304</c:v>
                </c:pt>
                <c:pt idx="6">
                  <c:v>25584</c:v>
                </c:pt>
                <c:pt idx="7">
                  <c:v>20956</c:v>
                </c:pt>
                <c:pt idx="8">
                  <c:v>24548</c:v>
                </c:pt>
                <c:pt idx="9">
                  <c:v>26214</c:v>
                </c:pt>
                <c:pt idx="10">
                  <c:v>25866</c:v>
                </c:pt>
                <c:pt idx="11">
                  <c:v>20862</c:v>
                </c:pt>
                <c:pt idx="12">
                  <c:v>271944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8D-4365-8BC2-932E41CDD658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8D-4365-8BC2-932E41CDD65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21636</c:v>
                </c:pt>
                <c:pt idx="1">
                  <c:v>23651</c:v>
                </c:pt>
                <c:pt idx="2">
                  <c:v>30146</c:v>
                </c:pt>
                <c:pt idx="3">
                  <c:v>25115</c:v>
                </c:pt>
                <c:pt idx="4">
                  <c:v>28209</c:v>
                </c:pt>
                <c:pt idx="5">
                  <c:v>25871</c:v>
                </c:pt>
                <c:pt idx="6">
                  <c:v>25078</c:v>
                </c:pt>
                <c:pt idx="7">
                  <c:v>22168</c:v>
                </c:pt>
                <c:pt idx="8">
                  <c:v>23087</c:v>
                </c:pt>
                <c:pt idx="9">
                  <c:v>28464</c:v>
                </c:pt>
                <c:pt idx="10">
                  <c:v>26745</c:v>
                </c:pt>
                <c:pt idx="11">
                  <c:v>22180</c:v>
                </c:pt>
                <c:pt idx="12">
                  <c:v>302350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8D-4365-8BC2-932E41CDD658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68D-4365-8BC2-932E41CDD6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68D-4365-8BC2-932E41CDD65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25181</c:v>
                </c:pt>
                <c:pt idx="1">
                  <c:v>24442</c:v>
                </c:pt>
                <c:pt idx="2">
                  <c:v>25658</c:v>
                </c:pt>
                <c:pt idx="3">
                  <c:v>22776</c:v>
                </c:pt>
                <c:pt idx="4">
                  <c:v>24741</c:v>
                </c:pt>
                <c:pt idx="5">
                  <c:v>28215</c:v>
                </c:pt>
                <c:pt idx="6">
                  <c:v>30089</c:v>
                </c:pt>
                <c:pt idx="7">
                  <c:v>21698</c:v>
                </c:pt>
                <c:pt idx="8">
                  <c:v>27092</c:v>
                </c:pt>
                <c:pt idx="12">
                  <c:v>229892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68D-4365-8BC2-932E41CDD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8D-4365-8BC2-932E41CDD6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8D-4365-8BC2-932E41CDD6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8D-4365-8BC2-932E41CDD6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8D-4365-8BC2-932E41CDD6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8D-4365-8BC2-932E41CDD6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8D-4365-8BC2-932E41CDD6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8D-4365-8BC2-932E41CDD6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8D-4365-8BC2-932E41CDD6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8D-4365-8BC2-932E41CDD6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8D-4365-8BC2-932E41CDD6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8D-4365-8BC2-932E41CDD6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8D-4365-8BC2-932E41CDD6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8D-4365-8BC2-932E41CDD658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0.16384729155111843</c:v>
                </c:pt>
                <c:pt idx="1">
                  <c:v>3.3444674643778205E-2</c:v>
                </c:pt>
                <c:pt idx="2">
                  <c:v>-0.14887547269952894</c:v>
                </c:pt>
                <c:pt idx="3">
                  <c:v>-9.3131594664543127E-2</c:v>
                </c:pt>
                <c:pt idx="4">
                  <c:v>-0.12293948739763905</c:v>
                </c:pt>
                <c:pt idx="5">
                  <c:v>9.0603378300027071E-2</c:v>
                </c:pt>
                <c:pt idx="6">
                  <c:v>0.19981657229444139</c:v>
                </c:pt>
                <c:pt idx="7">
                  <c:v>-2.1201732226633019E-2</c:v>
                </c:pt>
                <c:pt idx="8">
                  <c:v>0.17347424957768443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2.1919354910406641E-2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68D-4365-8BC2-932E41CDD658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0.35120197467267644</c:v>
                </c:pt>
                <c:pt idx="1">
                  <c:v>0.30545318592105963</c:v>
                </c:pt>
                <c:pt idx="2">
                  <c:v>0.27829812674372256</c:v>
                </c:pt>
                <c:pt idx="3">
                  <c:v>0.29933253465685428</c:v>
                </c:pt>
                <c:pt idx="4">
                  <c:v>0.28085524953406504</c:v>
                </c:pt>
                <c:pt idx="5">
                  <c:v>0.52053244233671059</c:v>
                </c:pt>
                <c:pt idx="6">
                  <c:v>0.38633431625506809</c:v>
                </c:pt>
                <c:pt idx="7">
                  <c:v>9.5969289827255277E-2</c:v>
                </c:pt>
                <c:pt idx="8">
                  <c:v>0.49489598852287142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0.33303954029120297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68D-4365-8BC2-932E41CDD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99-4674-B4C5-7BFD8BC9230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10363</c:v>
                </c:pt>
                <c:pt idx="1">
                  <c:v>11006</c:v>
                </c:pt>
                <c:pt idx="2">
                  <c:v>12047</c:v>
                </c:pt>
                <c:pt idx="3">
                  <c:v>8927</c:v>
                </c:pt>
                <c:pt idx="4">
                  <c:v>10073</c:v>
                </c:pt>
                <c:pt idx="5">
                  <c:v>9826</c:v>
                </c:pt>
                <c:pt idx="6">
                  <c:v>11056</c:v>
                </c:pt>
                <c:pt idx="7">
                  <c:v>8655</c:v>
                </c:pt>
                <c:pt idx="8">
                  <c:v>9923</c:v>
                </c:pt>
                <c:pt idx="9">
                  <c:v>10354</c:v>
                </c:pt>
                <c:pt idx="10">
                  <c:v>12679</c:v>
                </c:pt>
                <c:pt idx="11">
                  <c:v>9788</c:v>
                </c:pt>
                <c:pt idx="12">
                  <c:v>124697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99-4674-B4C5-7BFD8BC92305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99-4674-B4C5-7BFD8BC92305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9522</c:v>
                </c:pt>
                <c:pt idx="1">
                  <c:v>10749</c:v>
                </c:pt>
                <c:pt idx="2">
                  <c:v>12631</c:v>
                </c:pt>
                <c:pt idx="3">
                  <c:v>10238</c:v>
                </c:pt>
                <c:pt idx="4">
                  <c:v>14454</c:v>
                </c:pt>
                <c:pt idx="5">
                  <c:v>12044</c:v>
                </c:pt>
                <c:pt idx="6">
                  <c:v>12331</c:v>
                </c:pt>
                <c:pt idx="7">
                  <c:v>9178</c:v>
                </c:pt>
                <c:pt idx="8">
                  <c:v>13050</c:v>
                </c:pt>
                <c:pt idx="9">
                  <c:v>14337</c:v>
                </c:pt>
                <c:pt idx="10">
                  <c:v>14216</c:v>
                </c:pt>
                <c:pt idx="11">
                  <c:v>10635</c:v>
                </c:pt>
                <c:pt idx="12">
                  <c:v>143385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99-4674-B4C5-7BFD8BC92305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99-4674-B4C5-7BFD8BC9230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11784</c:v>
                </c:pt>
                <c:pt idx="1">
                  <c:v>13893</c:v>
                </c:pt>
                <c:pt idx="2">
                  <c:v>18087</c:v>
                </c:pt>
                <c:pt idx="3">
                  <c:v>14354</c:v>
                </c:pt>
                <c:pt idx="4">
                  <c:v>16688</c:v>
                </c:pt>
                <c:pt idx="5">
                  <c:v>14668</c:v>
                </c:pt>
                <c:pt idx="6">
                  <c:v>16466</c:v>
                </c:pt>
                <c:pt idx="7">
                  <c:v>13548</c:v>
                </c:pt>
                <c:pt idx="8">
                  <c:v>15730</c:v>
                </c:pt>
                <c:pt idx="9">
                  <c:v>16623</c:v>
                </c:pt>
                <c:pt idx="10">
                  <c:v>17852</c:v>
                </c:pt>
                <c:pt idx="11">
                  <c:v>11703</c:v>
                </c:pt>
                <c:pt idx="12">
                  <c:v>181396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99-4674-B4C5-7BFD8BC92305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B99-4674-B4C5-7BFD8BC9230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B99-4674-B4C5-7BFD8BC9230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14922</c:v>
                </c:pt>
                <c:pt idx="1">
                  <c:v>15680</c:v>
                </c:pt>
                <c:pt idx="2">
                  <c:v>14870</c:v>
                </c:pt>
                <c:pt idx="3">
                  <c:v>13713</c:v>
                </c:pt>
                <c:pt idx="4">
                  <c:v>14967</c:v>
                </c:pt>
                <c:pt idx="5">
                  <c:v>15572</c:v>
                </c:pt>
                <c:pt idx="6">
                  <c:v>13056</c:v>
                </c:pt>
                <c:pt idx="7">
                  <c:v>9705</c:v>
                </c:pt>
                <c:pt idx="8">
                  <c:v>13601</c:v>
                </c:pt>
                <c:pt idx="12">
                  <c:v>126086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B99-4674-B4C5-7BFD8BC92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99-4674-B4C5-7BFD8BC923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99-4674-B4C5-7BFD8BC923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99-4674-B4C5-7BFD8BC923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99-4674-B4C5-7BFD8BC923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99-4674-B4C5-7BFD8BC923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99-4674-B4C5-7BFD8BC923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99-4674-B4C5-7BFD8BC923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99-4674-B4C5-7BFD8BC923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99-4674-B4C5-7BFD8BC923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99-4674-B4C5-7BFD8BC923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99-4674-B4C5-7BFD8BC923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99-4674-B4C5-7BFD8BC923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99-4674-B4C5-7BFD8BC92305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0.2662932790224033</c:v>
                </c:pt>
                <c:pt idx="1">
                  <c:v>0.12862592672568929</c:v>
                </c:pt>
                <c:pt idx="2">
                  <c:v>-0.17786255321501632</c:v>
                </c:pt>
                <c:pt idx="3">
                  <c:v>-4.4656541730528021E-2</c:v>
                </c:pt>
                <c:pt idx="4">
                  <c:v>-0.10312799616490886</c:v>
                </c:pt>
                <c:pt idx="5">
                  <c:v>6.1630760839923582E-2</c:v>
                </c:pt>
                <c:pt idx="6">
                  <c:v>-0.20709340459127901</c:v>
                </c:pt>
                <c:pt idx="7">
                  <c:v>-0.28365810451727191</c:v>
                </c:pt>
                <c:pt idx="8">
                  <c:v>-0.13534647171010805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-6.7535387300507344E-2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B99-4674-B4C5-7BFD8BC92305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0.43993052204959948</c:v>
                </c:pt>
                <c:pt idx="1">
                  <c:v>0.42467744866436496</c:v>
                </c:pt>
                <c:pt idx="2">
                  <c:v>0.23433219888768986</c:v>
                </c:pt>
                <c:pt idx="3">
                  <c:v>0.53612635823905008</c:v>
                </c:pt>
                <c:pt idx="4">
                  <c:v>0.48585327112081811</c:v>
                </c:pt>
                <c:pt idx="5">
                  <c:v>0.58477508650519039</c:v>
                </c:pt>
                <c:pt idx="6">
                  <c:v>0.18089725036179449</c:v>
                </c:pt>
                <c:pt idx="7">
                  <c:v>0.12131715771230511</c:v>
                </c:pt>
                <c:pt idx="8">
                  <c:v>0.37065403607779901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0.37234968871087126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B99-4674-B4C5-7BFD8BC92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9F-4EDF-80F9-576F6061FEF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4741</c:v>
                </c:pt>
                <c:pt idx="1">
                  <c:v>5394</c:v>
                </c:pt>
                <c:pt idx="2">
                  <c:v>5891</c:v>
                </c:pt>
                <c:pt idx="3">
                  <c:v>4434</c:v>
                </c:pt>
                <c:pt idx="4">
                  <c:v>5220</c:v>
                </c:pt>
                <c:pt idx="5">
                  <c:v>4948</c:v>
                </c:pt>
                <c:pt idx="6">
                  <c:v>4858</c:v>
                </c:pt>
                <c:pt idx="7">
                  <c:v>3119</c:v>
                </c:pt>
                <c:pt idx="8">
                  <c:v>4658</c:v>
                </c:pt>
                <c:pt idx="9">
                  <c:v>5219</c:v>
                </c:pt>
                <c:pt idx="10">
                  <c:v>6273</c:v>
                </c:pt>
                <c:pt idx="11">
                  <c:v>4311</c:v>
                </c:pt>
                <c:pt idx="12">
                  <c:v>59066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9F-4EDF-80F9-576F6061FEFD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9F-4EDF-80F9-576F6061FEFD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3917</c:v>
                </c:pt>
                <c:pt idx="1">
                  <c:v>4988</c:v>
                </c:pt>
                <c:pt idx="2">
                  <c:v>6328</c:v>
                </c:pt>
                <c:pt idx="3">
                  <c:v>4470</c:v>
                </c:pt>
                <c:pt idx="4">
                  <c:v>6157</c:v>
                </c:pt>
                <c:pt idx="5">
                  <c:v>5602</c:v>
                </c:pt>
                <c:pt idx="6">
                  <c:v>5240</c:v>
                </c:pt>
                <c:pt idx="7">
                  <c:v>3658</c:v>
                </c:pt>
                <c:pt idx="8">
                  <c:v>6176</c:v>
                </c:pt>
                <c:pt idx="9">
                  <c:v>6564</c:v>
                </c:pt>
                <c:pt idx="10">
                  <c:v>6965</c:v>
                </c:pt>
                <c:pt idx="11">
                  <c:v>4956</c:v>
                </c:pt>
                <c:pt idx="12">
                  <c:v>65021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9F-4EDF-80F9-576F6061FEFD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9F-4EDF-80F9-576F6061FEF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5450</c:v>
                </c:pt>
                <c:pt idx="1">
                  <c:v>6445</c:v>
                </c:pt>
                <c:pt idx="2">
                  <c:v>8798</c:v>
                </c:pt>
                <c:pt idx="3">
                  <c:v>6595</c:v>
                </c:pt>
                <c:pt idx="4">
                  <c:v>6899</c:v>
                </c:pt>
                <c:pt idx="5">
                  <c:v>6717</c:v>
                </c:pt>
                <c:pt idx="6">
                  <c:v>7240</c:v>
                </c:pt>
                <c:pt idx="7">
                  <c:v>4888</c:v>
                </c:pt>
                <c:pt idx="8">
                  <c:v>6477</c:v>
                </c:pt>
                <c:pt idx="9">
                  <c:v>7061</c:v>
                </c:pt>
                <c:pt idx="10">
                  <c:v>8507</c:v>
                </c:pt>
                <c:pt idx="11">
                  <c:v>5232</c:v>
                </c:pt>
                <c:pt idx="12">
                  <c:v>80309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9F-4EDF-80F9-576F6061FEFD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79F-4EDF-80F9-576F6061FEF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79F-4EDF-80F9-576F6061FEF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6504</c:v>
                </c:pt>
                <c:pt idx="1">
                  <c:v>6868</c:v>
                </c:pt>
                <c:pt idx="2">
                  <c:v>6861</c:v>
                </c:pt>
                <c:pt idx="3">
                  <c:v>7072</c:v>
                </c:pt>
                <c:pt idx="4">
                  <c:v>6981</c:v>
                </c:pt>
                <c:pt idx="5">
                  <c:v>7542</c:v>
                </c:pt>
                <c:pt idx="6">
                  <c:v>6419</c:v>
                </c:pt>
                <c:pt idx="7">
                  <c:v>3964</c:v>
                </c:pt>
                <c:pt idx="8">
                  <c:v>6205</c:v>
                </c:pt>
                <c:pt idx="12">
                  <c:v>58416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79F-4EDF-80F9-576F6061F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9F-4EDF-80F9-576F6061FE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9F-4EDF-80F9-576F6061FE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9F-4EDF-80F9-576F6061FE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9F-4EDF-80F9-576F6061FE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9F-4EDF-80F9-576F6061FE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9F-4EDF-80F9-576F6061FE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9F-4EDF-80F9-576F6061FE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9F-4EDF-80F9-576F6061FE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9F-4EDF-80F9-576F6061FE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9F-4EDF-80F9-576F6061FE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9F-4EDF-80F9-576F6061FE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9F-4EDF-80F9-576F6061FE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9F-4EDF-80F9-576F6061FEFD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0.19339449541284415</c:v>
                </c:pt>
                <c:pt idx="1">
                  <c:v>6.5632273079906822E-2</c:v>
                </c:pt>
                <c:pt idx="2">
                  <c:v>-0.22016367356217326</c:v>
                </c:pt>
                <c:pt idx="3">
                  <c:v>7.232752084912808E-2</c:v>
                </c:pt>
                <c:pt idx="4">
                  <c:v>1.1885780547905567E-2</c:v>
                </c:pt>
                <c:pt idx="5">
                  <c:v>0.12282268870031254</c:v>
                </c:pt>
                <c:pt idx="6">
                  <c:v>-0.11339779005524864</c:v>
                </c:pt>
                <c:pt idx="7">
                  <c:v>-0.18903436988543376</c:v>
                </c:pt>
                <c:pt idx="8">
                  <c:v>-4.1994750656167978E-2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-1.8366969702061864E-2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79F-4EDF-80F9-576F6061FEFD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0.37186247627082891</c:v>
                </c:pt>
                <c:pt idx="1">
                  <c:v>0.27326659251019647</c:v>
                </c:pt>
                <c:pt idx="2">
                  <c:v>0.16465795280937012</c:v>
                </c:pt>
                <c:pt idx="3">
                  <c:v>0.59494812810103737</c:v>
                </c:pt>
                <c:pt idx="4">
                  <c:v>0.33735632183908049</c:v>
                </c:pt>
                <c:pt idx="5">
                  <c:v>0.52425222312045272</c:v>
                </c:pt>
                <c:pt idx="6">
                  <c:v>0.32132564841498557</c:v>
                </c:pt>
                <c:pt idx="7">
                  <c:v>0.27092016672010266</c:v>
                </c:pt>
                <c:pt idx="8">
                  <c:v>0.33211678832116798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0.35025310311351499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79F-4EDF-80F9-576F6061F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D1-422C-968C-680BD260531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8273</c:v>
                </c:pt>
                <c:pt idx="1">
                  <c:v>7717</c:v>
                </c:pt>
                <c:pt idx="2">
                  <c:v>8025</c:v>
                </c:pt>
                <c:pt idx="3">
                  <c:v>8602</c:v>
                </c:pt>
                <c:pt idx="4">
                  <c:v>9243</c:v>
                </c:pt>
                <c:pt idx="5">
                  <c:v>8730</c:v>
                </c:pt>
                <c:pt idx="6">
                  <c:v>10648</c:v>
                </c:pt>
                <c:pt idx="7">
                  <c:v>11143</c:v>
                </c:pt>
                <c:pt idx="8">
                  <c:v>8200</c:v>
                </c:pt>
                <c:pt idx="9">
                  <c:v>9966</c:v>
                </c:pt>
                <c:pt idx="10">
                  <c:v>9417</c:v>
                </c:pt>
                <c:pt idx="11">
                  <c:v>10747</c:v>
                </c:pt>
                <c:pt idx="12">
                  <c:v>110711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D1-422C-968C-680BD2605310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D1-422C-968C-680BD2605310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5493</c:v>
                </c:pt>
                <c:pt idx="1">
                  <c:v>7277</c:v>
                </c:pt>
                <c:pt idx="2">
                  <c:v>9595</c:v>
                </c:pt>
                <c:pt idx="3">
                  <c:v>11823</c:v>
                </c:pt>
                <c:pt idx="4">
                  <c:v>11828</c:v>
                </c:pt>
                <c:pt idx="5">
                  <c:v>12260</c:v>
                </c:pt>
                <c:pt idx="6">
                  <c:v>13253</c:v>
                </c:pt>
                <c:pt idx="7">
                  <c:v>11778</c:v>
                </c:pt>
                <c:pt idx="8">
                  <c:v>11498</c:v>
                </c:pt>
                <c:pt idx="9">
                  <c:v>11877</c:v>
                </c:pt>
                <c:pt idx="10">
                  <c:v>11650</c:v>
                </c:pt>
                <c:pt idx="11">
                  <c:v>10227</c:v>
                </c:pt>
                <c:pt idx="12">
                  <c:v>128559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D1-422C-968C-680BD2605310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D1-422C-968C-680BD260531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9852</c:v>
                </c:pt>
                <c:pt idx="1">
                  <c:v>9758</c:v>
                </c:pt>
                <c:pt idx="2">
                  <c:v>12059</c:v>
                </c:pt>
                <c:pt idx="3">
                  <c:v>10761</c:v>
                </c:pt>
                <c:pt idx="4">
                  <c:v>11521</c:v>
                </c:pt>
                <c:pt idx="5">
                  <c:v>11203</c:v>
                </c:pt>
                <c:pt idx="6">
                  <c:v>8612</c:v>
                </c:pt>
                <c:pt idx="7">
                  <c:v>8620</c:v>
                </c:pt>
                <c:pt idx="8">
                  <c:v>7357</c:v>
                </c:pt>
                <c:pt idx="9">
                  <c:v>11841</c:v>
                </c:pt>
                <c:pt idx="10">
                  <c:v>8893</c:v>
                </c:pt>
                <c:pt idx="11">
                  <c:v>10477</c:v>
                </c:pt>
                <c:pt idx="12">
                  <c:v>120954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D1-422C-968C-680BD2605310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DD1-422C-968C-680BD26053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DD1-422C-968C-680BD260531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10259</c:v>
                </c:pt>
                <c:pt idx="1">
                  <c:v>8762</c:v>
                </c:pt>
                <c:pt idx="2">
                  <c:v>10788</c:v>
                </c:pt>
                <c:pt idx="3">
                  <c:v>9063</c:v>
                </c:pt>
                <c:pt idx="4">
                  <c:v>9774</c:v>
                </c:pt>
                <c:pt idx="5">
                  <c:v>12643</c:v>
                </c:pt>
                <c:pt idx="6">
                  <c:v>17033</c:v>
                </c:pt>
                <c:pt idx="7">
                  <c:v>11993</c:v>
                </c:pt>
                <c:pt idx="8">
                  <c:v>13491</c:v>
                </c:pt>
                <c:pt idx="12">
                  <c:v>103806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DD1-422C-968C-680BD2605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D1-422C-968C-680BD26053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D1-422C-968C-680BD26053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D1-422C-968C-680BD26053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D1-422C-968C-680BD26053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D1-422C-968C-680BD26053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D1-422C-968C-680BD26053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D1-422C-968C-680BD26053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D1-422C-968C-680BD26053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D1-422C-968C-680BD26053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D1-422C-968C-680BD26053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D1-422C-968C-680BD26053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D1-422C-968C-680BD26053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D1-422C-968C-680BD2605310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4.1311408850994713E-2</c:v>
                </c:pt>
                <c:pt idx="1">
                  <c:v>-0.10207009633121544</c:v>
                </c:pt>
                <c:pt idx="2">
                  <c:v>-0.1053984575835476</c:v>
                </c:pt>
                <c:pt idx="3">
                  <c:v>-0.15779202676331194</c:v>
                </c:pt>
                <c:pt idx="4">
                  <c:v>-0.1516361426959465</c:v>
                </c:pt>
                <c:pt idx="5">
                  <c:v>0.12853699901812021</c:v>
                </c:pt>
                <c:pt idx="6">
                  <c:v>0.97782164421737106</c:v>
                </c:pt>
                <c:pt idx="7">
                  <c:v>0.39129930394431556</c:v>
                </c:pt>
                <c:pt idx="8">
                  <c:v>0.83376376240315353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0.15670302976276695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DD1-422C-968C-680BD2605310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0.24005802006527266</c:v>
                </c:pt>
                <c:pt idx="1">
                  <c:v>0.13541531683296615</c:v>
                </c:pt>
                <c:pt idx="2">
                  <c:v>0.34429906542056066</c:v>
                </c:pt>
                <c:pt idx="3">
                  <c:v>5.3592187863287677E-2</c:v>
                </c:pt>
                <c:pt idx="4">
                  <c:v>5.7448880233690325E-2</c:v>
                </c:pt>
                <c:pt idx="5">
                  <c:v>0.44822451317296674</c:v>
                </c:pt>
                <c:pt idx="6">
                  <c:v>0.59964312546957177</c:v>
                </c:pt>
                <c:pt idx="7">
                  <c:v>7.6281073319572901E-2</c:v>
                </c:pt>
                <c:pt idx="8">
                  <c:v>0.64524390243902441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0.28821930728087275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DD1-422C-968C-680BD2605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E0-46F0-9B7C-17EA6FF2E38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31462</c:v>
                </c:pt>
                <c:pt idx="1">
                  <c:v>28564</c:v>
                </c:pt>
                <c:pt idx="2">
                  <c:v>29336</c:v>
                </c:pt>
                <c:pt idx="3">
                  <c:v>20071</c:v>
                </c:pt>
                <c:pt idx="4">
                  <c:v>15706</c:v>
                </c:pt>
                <c:pt idx="5">
                  <c:v>12913</c:v>
                </c:pt>
                <c:pt idx="6">
                  <c:v>18955</c:v>
                </c:pt>
                <c:pt idx="7">
                  <c:v>18916</c:v>
                </c:pt>
                <c:pt idx="8">
                  <c:v>18348</c:v>
                </c:pt>
                <c:pt idx="9">
                  <c:v>19796</c:v>
                </c:pt>
                <c:pt idx="10">
                  <c:v>25550</c:v>
                </c:pt>
                <c:pt idx="11">
                  <c:v>28412</c:v>
                </c:pt>
                <c:pt idx="12">
                  <c:v>268029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E0-46F0-9B7C-17EA6FF2E388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E0-46F0-9B7C-17EA6FF2E388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25050</c:v>
                </c:pt>
                <c:pt idx="1">
                  <c:v>23883</c:v>
                </c:pt>
                <c:pt idx="2">
                  <c:v>24877</c:v>
                </c:pt>
                <c:pt idx="3">
                  <c:v>21470</c:v>
                </c:pt>
                <c:pt idx="4">
                  <c:v>18584</c:v>
                </c:pt>
                <c:pt idx="5">
                  <c:v>16166</c:v>
                </c:pt>
                <c:pt idx="6">
                  <c:v>17702</c:v>
                </c:pt>
                <c:pt idx="7">
                  <c:v>20739</c:v>
                </c:pt>
                <c:pt idx="8">
                  <c:v>17676</c:v>
                </c:pt>
                <c:pt idx="9">
                  <c:v>22032</c:v>
                </c:pt>
                <c:pt idx="10">
                  <c:v>30180</c:v>
                </c:pt>
                <c:pt idx="11">
                  <c:v>33196</c:v>
                </c:pt>
                <c:pt idx="12">
                  <c:v>271555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E0-46F0-9B7C-17EA6FF2E388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E0-46F0-9B7C-17EA6FF2E38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37942</c:v>
                </c:pt>
                <c:pt idx="1">
                  <c:v>28543</c:v>
                </c:pt>
                <c:pt idx="2">
                  <c:v>28208</c:v>
                </c:pt>
                <c:pt idx="3">
                  <c:v>17602</c:v>
                </c:pt>
                <c:pt idx="4">
                  <c:v>14402</c:v>
                </c:pt>
                <c:pt idx="5">
                  <c:v>12768</c:v>
                </c:pt>
                <c:pt idx="6">
                  <c:v>15329</c:v>
                </c:pt>
                <c:pt idx="7">
                  <c:v>21205</c:v>
                </c:pt>
                <c:pt idx="8">
                  <c:v>17064</c:v>
                </c:pt>
                <c:pt idx="9">
                  <c:v>20857</c:v>
                </c:pt>
                <c:pt idx="10">
                  <c:v>29246</c:v>
                </c:pt>
                <c:pt idx="11">
                  <c:v>30946</c:v>
                </c:pt>
                <c:pt idx="12">
                  <c:v>274112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E0-46F0-9B7C-17EA6FF2E388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8E0-46F0-9B7C-17EA6FF2E3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8E0-46F0-9B7C-17EA6FF2E38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37470</c:v>
                </c:pt>
                <c:pt idx="1">
                  <c:v>31515</c:v>
                </c:pt>
                <c:pt idx="2">
                  <c:v>32985</c:v>
                </c:pt>
                <c:pt idx="3">
                  <c:v>23357</c:v>
                </c:pt>
                <c:pt idx="4">
                  <c:v>13575</c:v>
                </c:pt>
                <c:pt idx="5">
                  <c:v>11859</c:v>
                </c:pt>
                <c:pt idx="6">
                  <c:v>15153</c:v>
                </c:pt>
                <c:pt idx="7">
                  <c:v>20897</c:v>
                </c:pt>
                <c:pt idx="8">
                  <c:v>16062</c:v>
                </c:pt>
                <c:pt idx="12">
                  <c:v>202873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8E0-46F0-9B7C-17EA6FF2E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E0-46F0-9B7C-17EA6FF2E3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E0-46F0-9B7C-17EA6FF2E3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E0-46F0-9B7C-17EA6FF2E3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E0-46F0-9B7C-17EA6FF2E3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E0-46F0-9B7C-17EA6FF2E3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E0-46F0-9B7C-17EA6FF2E3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E0-46F0-9B7C-17EA6FF2E3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E0-46F0-9B7C-17EA6FF2E3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E0-46F0-9B7C-17EA6FF2E3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E0-46F0-9B7C-17EA6FF2E3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E0-46F0-9B7C-17EA6FF2E3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E0-46F0-9B7C-17EA6FF2E3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E0-46F0-9B7C-17EA6FF2E388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-1.2440040061145963E-2</c:v>
                </c:pt>
                <c:pt idx="1">
                  <c:v>0.10412360298497014</c:v>
                </c:pt>
                <c:pt idx="2">
                  <c:v>0.16934912081678966</c:v>
                </c:pt>
                <c:pt idx="3">
                  <c:v>0.32695148278604713</c:v>
                </c:pt>
                <c:pt idx="4">
                  <c:v>-5.7422580197194817E-2</c:v>
                </c:pt>
                <c:pt idx="5">
                  <c:v>-7.1193609022556337E-2</c:v>
                </c:pt>
                <c:pt idx="6">
                  <c:v>-1.148150564289907E-2</c:v>
                </c:pt>
                <c:pt idx="7">
                  <c:v>-1.4524876208441451E-2</c:v>
                </c:pt>
                <c:pt idx="8">
                  <c:v>-5.8720112517580914E-2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5.0812429103453294E-2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8E0-46F0-9B7C-17EA6FF2E388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0.19096052380649664</c:v>
                </c:pt>
                <c:pt idx="1">
                  <c:v>0.10331186108388191</c:v>
                </c:pt>
                <c:pt idx="2">
                  <c:v>0.12438641941641659</c:v>
                </c:pt>
                <c:pt idx="3">
                  <c:v>0.16371879826615521</c:v>
                </c:pt>
                <c:pt idx="4">
                  <c:v>-0.13568063160575572</c:v>
                </c:pt>
                <c:pt idx="5">
                  <c:v>-8.1623170448385296E-2</c:v>
                </c:pt>
                <c:pt idx="6">
                  <c:v>-0.20058032181482455</c:v>
                </c:pt>
                <c:pt idx="7">
                  <c:v>0.1047261577500529</c:v>
                </c:pt>
                <c:pt idx="8">
                  <c:v>-0.12459123610202749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4.4278353434120454E-2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8E0-46F0-9B7C-17EA6FF2E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B8-4725-B32B-C7F97E6603E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4130</c:v>
                </c:pt>
                <c:pt idx="1">
                  <c:v>4194</c:v>
                </c:pt>
                <c:pt idx="2">
                  <c:v>3947</c:v>
                </c:pt>
                <c:pt idx="3">
                  <c:v>2305</c:v>
                </c:pt>
                <c:pt idx="4">
                  <c:v>1499</c:v>
                </c:pt>
                <c:pt idx="5">
                  <c:v>1360</c:v>
                </c:pt>
                <c:pt idx="6">
                  <c:v>2375</c:v>
                </c:pt>
                <c:pt idx="7">
                  <c:v>2246</c:v>
                </c:pt>
                <c:pt idx="8">
                  <c:v>2147</c:v>
                </c:pt>
                <c:pt idx="9">
                  <c:v>2070</c:v>
                </c:pt>
                <c:pt idx="10">
                  <c:v>3126</c:v>
                </c:pt>
                <c:pt idx="11">
                  <c:v>3601</c:v>
                </c:pt>
                <c:pt idx="12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B8-4725-B32B-C7F97E6603E5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B8-4725-B32B-C7F97E6603E5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3433</c:v>
                </c:pt>
                <c:pt idx="1">
                  <c:v>3574</c:v>
                </c:pt>
                <c:pt idx="2">
                  <c:v>3753</c:v>
                </c:pt>
                <c:pt idx="3">
                  <c:v>2500</c:v>
                </c:pt>
                <c:pt idx="4">
                  <c:v>1644</c:v>
                </c:pt>
                <c:pt idx="5">
                  <c:v>2004</c:v>
                </c:pt>
                <c:pt idx="6">
                  <c:v>2896</c:v>
                </c:pt>
                <c:pt idx="7">
                  <c:v>2814</c:v>
                </c:pt>
                <c:pt idx="8">
                  <c:v>2245</c:v>
                </c:pt>
                <c:pt idx="9">
                  <c:v>2166</c:v>
                </c:pt>
                <c:pt idx="10">
                  <c:v>2705</c:v>
                </c:pt>
                <c:pt idx="11">
                  <c:v>3617</c:v>
                </c:pt>
                <c:pt idx="12">
                  <c:v>33351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B8-4725-B32B-C7F97E6603E5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B8-4725-B32B-C7F97E6603E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5079</c:v>
                </c:pt>
                <c:pt idx="1">
                  <c:v>3403</c:v>
                </c:pt>
                <c:pt idx="2">
                  <c:v>3286</c:v>
                </c:pt>
                <c:pt idx="3">
                  <c:v>2023</c:v>
                </c:pt>
                <c:pt idx="4">
                  <c:v>1553</c:v>
                </c:pt>
                <c:pt idx="5">
                  <c:v>1777</c:v>
                </c:pt>
                <c:pt idx="6">
                  <c:v>1965</c:v>
                </c:pt>
                <c:pt idx="7">
                  <c:v>4366</c:v>
                </c:pt>
                <c:pt idx="8">
                  <c:v>4909</c:v>
                </c:pt>
                <c:pt idx="9">
                  <c:v>4936</c:v>
                </c:pt>
                <c:pt idx="10">
                  <c:v>3283</c:v>
                </c:pt>
                <c:pt idx="11">
                  <c:v>3687</c:v>
                </c:pt>
                <c:pt idx="12">
                  <c:v>40267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B8-4725-B32B-C7F97E6603E5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B8-4725-B32B-C7F97E6603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4B8-4725-B32B-C7F97E6603E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5741</c:v>
                </c:pt>
                <c:pt idx="1">
                  <c:v>4850</c:v>
                </c:pt>
                <c:pt idx="2">
                  <c:v>4425</c:v>
                </c:pt>
                <c:pt idx="3">
                  <c:v>3860</c:v>
                </c:pt>
                <c:pt idx="4">
                  <c:v>1323</c:v>
                </c:pt>
                <c:pt idx="5">
                  <c:v>1481</c:v>
                </c:pt>
                <c:pt idx="6">
                  <c:v>1886</c:v>
                </c:pt>
                <c:pt idx="7">
                  <c:v>2083</c:v>
                </c:pt>
                <c:pt idx="8">
                  <c:v>2363</c:v>
                </c:pt>
                <c:pt idx="12">
                  <c:v>28012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B8-4725-B32B-C7F97E660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B8-4725-B32B-C7F97E6603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B8-4725-B32B-C7F97E6603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B8-4725-B32B-C7F97E6603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B8-4725-B32B-C7F97E6603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B8-4725-B32B-C7F97E6603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B8-4725-B32B-C7F97E6603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B8-4725-B32B-C7F97E6603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B8-4725-B32B-C7F97E6603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B8-4725-B32B-C7F97E6603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B8-4725-B32B-C7F97E6603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B8-4725-B32B-C7F97E6603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B8-4725-B32B-C7F97E6603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B8-4725-B32B-C7F97E6603E5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0.13034061823193532</c:v>
                </c:pt>
                <c:pt idx="1">
                  <c:v>0.42521304731119591</c:v>
                </c:pt>
                <c:pt idx="2">
                  <c:v>0.34662203286670734</c:v>
                </c:pt>
                <c:pt idx="3">
                  <c:v>0.90805734058329213</c:v>
                </c:pt>
                <c:pt idx="4">
                  <c:v>-0.14810045074050227</c:v>
                </c:pt>
                <c:pt idx="5">
                  <c:v>-0.16657287563308942</c:v>
                </c:pt>
                <c:pt idx="6">
                  <c:v>-4.0203562340966892E-2</c:v>
                </c:pt>
                <c:pt idx="7">
                  <c:v>-0.52290426019239578</c:v>
                </c:pt>
                <c:pt idx="8">
                  <c:v>-0.51863923405988999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-1.2305630972109571E-2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B8-4725-B32B-C7F97E6603E5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0.39007263922518165</c:v>
                </c:pt>
                <c:pt idx="1">
                  <c:v>0.15641392465426796</c:v>
                </c:pt>
                <c:pt idx="2">
                  <c:v>0.12110463643273373</c:v>
                </c:pt>
                <c:pt idx="3">
                  <c:v>0.67462039045553146</c:v>
                </c:pt>
                <c:pt idx="4">
                  <c:v>-0.11741160773849235</c:v>
                </c:pt>
                <c:pt idx="5">
                  <c:v>8.8970588235294024E-2</c:v>
                </c:pt>
                <c:pt idx="6">
                  <c:v>-0.20589473684210524</c:v>
                </c:pt>
                <c:pt idx="7">
                  <c:v>-7.257346393588604E-2</c:v>
                </c:pt>
                <c:pt idx="8">
                  <c:v>0.10060549604098745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0.1573771846465315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4B8-4725-B32B-C7F97E660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76-4EAC-9188-807C61B90DB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4801</c:v>
                </c:pt>
                <c:pt idx="1">
                  <c:v>3264</c:v>
                </c:pt>
                <c:pt idx="2">
                  <c:v>3606</c:v>
                </c:pt>
                <c:pt idx="3">
                  <c:v>2384</c:v>
                </c:pt>
                <c:pt idx="4">
                  <c:v>1291</c:v>
                </c:pt>
                <c:pt idx="5">
                  <c:v>907</c:v>
                </c:pt>
                <c:pt idx="6">
                  <c:v>1493</c:v>
                </c:pt>
                <c:pt idx="7">
                  <c:v>1907</c:v>
                </c:pt>
                <c:pt idx="8">
                  <c:v>1505</c:v>
                </c:pt>
                <c:pt idx="9">
                  <c:v>2455</c:v>
                </c:pt>
                <c:pt idx="10">
                  <c:v>3469</c:v>
                </c:pt>
                <c:pt idx="11">
                  <c:v>3783</c:v>
                </c:pt>
                <c:pt idx="12">
                  <c:v>30865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76-4EAC-9188-807C61B90DB8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76-4EAC-9188-807C61B90DB8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3311</c:v>
                </c:pt>
                <c:pt idx="1">
                  <c:v>2826</c:v>
                </c:pt>
                <c:pt idx="2">
                  <c:v>3699</c:v>
                </c:pt>
                <c:pt idx="3">
                  <c:v>3126</c:v>
                </c:pt>
                <c:pt idx="4">
                  <c:v>1982</c:v>
                </c:pt>
                <c:pt idx="5">
                  <c:v>1123</c:v>
                </c:pt>
                <c:pt idx="6">
                  <c:v>2041</c:v>
                </c:pt>
                <c:pt idx="7">
                  <c:v>1858</c:v>
                </c:pt>
                <c:pt idx="8">
                  <c:v>1872</c:v>
                </c:pt>
                <c:pt idx="9">
                  <c:v>2874</c:v>
                </c:pt>
                <c:pt idx="10">
                  <c:v>4788</c:v>
                </c:pt>
                <c:pt idx="11">
                  <c:v>5291</c:v>
                </c:pt>
                <c:pt idx="12">
                  <c:v>34791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76-4EAC-9188-807C61B90DB8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76-4EAC-9188-807C61B90DB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6542</c:v>
                </c:pt>
                <c:pt idx="1">
                  <c:v>4664</c:v>
                </c:pt>
                <c:pt idx="2">
                  <c:v>5403</c:v>
                </c:pt>
                <c:pt idx="3">
                  <c:v>3248</c:v>
                </c:pt>
                <c:pt idx="4">
                  <c:v>1617</c:v>
                </c:pt>
                <c:pt idx="5">
                  <c:v>1064</c:v>
                </c:pt>
                <c:pt idx="6">
                  <c:v>1913</c:v>
                </c:pt>
                <c:pt idx="7">
                  <c:v>2985</c:v>
                </c:pt>
                <c:pt idx="8">
                  <c:v>2184</c:v>
                </c:pt>
                <c:pt idx="9">
                  <c:v>3162</c:v>
                </c:pt>
                <c:pt idx="10">
                  <c:v>4616</c:v>
                </c:pt>
                <c:pt idx="11">
                  <c:v>6047</c:v>
                </c:pt>
                <c:pt idx="12">
                  <c:v>43445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76-4EAC-9188-807C61B90DB8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C76-4EAC-9188-807C61B90D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C76-4EAC-9188-807C61B90DB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6067</c:v>
                </c:pt>
                <c:pt idx="1">
                  <c:v>4561</c:v>
                </c:pt>
                <c:pt idx="2">
                  <c:v>5795</c:v>
                </c:pt>
                <c:pt idx="3">
                  <c:v>3013</c:v>
                </c:pt>
                <c:pt idx="4">
                  <c:v>1644</c:v>
                </c:pt>
                <c:pt idx="5">
                  <c:v>1312</c:v>
                </c:pt>
                <c:pt idx="6">
                  <c:v>1547</c:v>
                </c:pt>
                <c:pt idx="7">
                  <c:v>2860</c:v>
                </c:pt>
                <c:pt idx="8">
                  <c:v>2212</c:v>
                </c:pt>
                <c:pt idx="12">
                  <c:v>29011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C76-4EAC-9188-807C61B90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76-4EAC-9188-807C61B90D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76-4EAC-9188-807C61B90D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76-4EAC-9188-807C61B90D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76-4EAC-9188-807C61B90D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76-4EAC-9188-807C61B90D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76-4EAC-9188-807C61B90D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76-4EAC-9188-807C61B90D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76-4EAC-9188-807C61B90D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76-4EAC-9188-807C61B90D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76-4EAC-9188-807C61B90D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76-4EAC-9188-807C61B90D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76-4EAC-9188-807C61B90D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76-4EAC-9188-807C61B90DB8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-7.2607765209416031E-2</c:v>
                </c:pt>
                <c:pt idx="1">
                  <c:v>-2.2084048027444236E-2</c:v>
                </c:pt>
                <c:pt idx="2">
                  <c:v>7.2552285767166325E-2</c:v>
                </c:pt>
                <c:pt idx="3">
                  <c:v>-7.2352216748768461E-2</c:v>
                </c:pt>
                <c:pt idx="4">
                  <c:v>1.6697588126159513E-2</c:v>
                </c:pt>
                <c:pt idx="5">
                  <c:v>0.23308270676691722</c:v>
                </c:pt>
                <c:pt idx="6">
                  <c:v>-0.19132253005750133</c:v>
                </c:pt>
                <c:pt idx="7">
                  <c:v>-4.1876046901172526E-2</c:v>
                </c:pt>
                <c:pt idx="8">
                  <c:v>1.2820512820512775E-2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-2.0560432140445672E-2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C76-4EAC-9188-807C61B90DB8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0.26369506352843164</c:v>
                </c:pt>
                <c:pt idx="1">
                  <c:v>0.39736519607843146</c:v>
                </c:pt>
                <c:pt idx="2">
                  <c:v>0.60704381586245137</c:v>
                </c:pt>
                <c:pt idx="3">
                  <c:v>0.26384228187919456</c:v>
                </c:pt>
                <c:pt idx="4">
                  <c:v>0.27343144848954304</c:v>
                </c:pt>
                <c:pt idx="5">
                  <c:v>0.44652701212789414</c:v>
                </c:pt>
                <c:pt idx="6">
                  <c:v>3.6168787675820546E-2</c:v>
                </c:pt>
                <c:pt idx="7">
                  <c:v>0.49973780807551127</c:v>
                </c:pt>
                <c:pt idx="8">
                  <c:v>0.46976744186046515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0.37115984497589571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C76-4EAC-9188-807C61B90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9C-4D07-A495-5941DCEE046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1809</c:v>
                </c:pt>
                <c:pt idx="1">
                  <c:v>2212</c:v>
                </c:pt>
                <c:pt idx="2">
                  <c:v>1654</c:v>
                </c:pt>
                <c:pt idx="3">
                  <c:v>1396</c:v>
                </c:pt>
                <c:pt idx="4">
                  <c:v>1484</c:v>
                </c:pt>
                <c:pt idx="5">
                  <c:v>920</c:v>
                </c:pt>
                <c:pt idx="6">
                  <c:v>1498</c:v>
                </c:pt>
                <c:pt idx="7">
                  <c:v>2197</c:v>
                </c:pt>
                <c:pt idx="8">
                  <c:v>1701</c:v>
                </c:pt>
                <c:pt idx="9">
                  <c:v>1738</c:v>
                </c:pt>
                <c:pt idx="10">
                  <c:v>1784</c:v>
                </c:pt>
                <c:pt idx="11">
                  <c:v>1917</c:v>
                </c:pt>
                <c:pt idx="12">
                  <c:v>20310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9C-4D07-A495-5941DCEE0462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9C-4D07-A495-5941DCEE0462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1697</c:v>
                </c:pt>
                <c:pt idx="1">
                  <c:v>2208</c:v>
                </c:pt>
                <c:pt idx="2">
                  <c:v>2855</c:v>
                </c:pt>
                <c:pt idx="3">
                  <c:v>1982</c:v>
                </c:pt>
                <c:pt idx="4">
                  <c:v>1622</c:v>
                </c:pt>
                <c:pt idx="5">
                  <c:v>1049</c:v>
                </c:pt>
                <c:pt idx="6">
                  <c:v>1231</c:v>
                </c:pt>
                <c:pt idx="7">
                  <c:v>2883</c:v>
                </c:pt>
                <c:pt idx="8">
                  <c:v>1536</c:v>
                </c:pt>
                <c:pt idx="9">
                  <c:v>1751</c:v>
                </c:pt>
                <c:pt idx="10">
                  <c:v>2465</c:v>
                </c:pt>
                <c:pt idx="11">
                  <c:v>2595</c:v>
                </c:pt>
                <c:pt idx="12">
                  <c:v>23874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9C-4D07-A495-5941DCEE0462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9C-4D07-A495-5941DCEE046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3344</c:v>
                </c:pt>
                <c:pt idx="1">
                  <c:v>2356</c:v>
                </c:pt>
                <c:pt idx="2">
                  <c:v>2785</c:v>
                </c:pt>
                <c:pt idx="3">
                  <c:v>1759</c:v>
                </c:pt>
                <c:pt idx="4">
                  <c:v>2014</c:v>
                </c:pt>
                <c:pt idx="5">
                  <c:v>1678</c:v>
                </c:pt>
                <c:pt idx="6">
                  <c:v>1543</c:v>
                </c:pt>
                <c:pt idx="7">
                  <c:v>3093</c:v>
                </c:pt>
                <c:pt idx="8">
                  <c:v>1358</c:v>
                </c:pt>
                <c:pt idx="9">
                  <c:v>1685</c:v>
                </c:pt>
                <c:pt idx="10">
                  <c:v>2852</c:v>
                </c:pt>
                <c:pt idx="11">
                  <c:v>2270</c:v>
                </c:pt>
                <c:pt idx="12">
                  <c:v>26737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9C-4D07-A495-5941DCEE0462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A9C-4D07-A495-5941DCEE04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A9C-4D07-A495-5941DCEE046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2895</c:v>
                </c:pt>
                <c:pt idx="1">
                  <c:v>2461</c:v>
                </c:pt>
                <c:pt idx="2">
                  <c:v>2820</c:v>
                </c:pt>
                <c:pt idx="3">
                  <c:v>1879</c:v>
                </c:pt>
                <c:pt idx="4">
                  <c:v>1952</c:v>
                </c:pt>
                <c:pt idx="5">
                  <c:v>905</c:v>
                </c:pt>
                <c:pt idx="6">
                  <c:v>1293</c:v>
                </c:pt>
                <c:pt idx="7">
                  <c:v>3962</c:v>
                </c:pt>
                <c:pt idx="8">
                  <c:v>2078</c:v>
                </c:pt>
                <c:pt idx="12">
                  <c:v>20245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A9C-4D07-A495-5941DCEE0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9C-4D07-A495-5941DCEE04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9C-4D07-A495-5941DCEE04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9C-4D07-A495-5941DCEE04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9C-4D07-A495-5941DCEE04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9C-4D07-A495-5941DCEE04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9C-4D07-A495-5941DCEE04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9C-4D07-A495-5941DCEE04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9C-4D07-A495-5941DCEE04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9C-4D07-A495-5941DCEE04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9C-4D07-A495-5941DCEE04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9C-4D07-A495-5941DCEE04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9C-4D07-A495-5941DCEE04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9C-4D07-A495-5941DCEE0462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-0.13427033492822971</c:v>
                </c:pt>
                <c:pt idx="1">
                  <c:v>4.4567062818336112E-2</c:v>
                </c:pt>
                <c:pt idx="2">
                  <c:v>1.2567324955116588E-2</c:v>
                </c:pt>
                <c:pt idx="3">
                  <c:v>6.8220579874928911E-2</c:v>
                </c:pt>
                <c:pt idx="4">
                  <c:v>-3.0784508440913627E-2</c:v>
                </c:pt>
                <c:pt idx="5">
                  <c:v>-0.46066746126340885</c:v>
                </c:pt>
                <c:pt idx="6">
                  <c:v>-0.1620220349967596</c:v>
                </c:pt>
                <c:pt idx="7">
                  <c:v>0.28095699967668919</c:v>
                </c:pt>
                <c:pt idx="8">
                  <c:v>0.53019145802650947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1.5805318615152997E-2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A9C-4D07-A495-5941DCEE0462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0.60033167495854056</c:v>
                </c:pt>
                <c:pt idx="1">
                  <c:v>0.11256781193490051</c:v>
                </c:pt>
                <c:pt idx="2">
                  <c:v>0.70495767835550183</c:v>
                </c:pt>
                <c:pt idx="3">
                  <c:v>0.34598853868194834</c:v>
                </c:pt>
                <c:pt idx="4">
                  <c:v>0.31536388140161731</c:v>
                </c:pt>
                <c:pt idx="5">
                  <c:v>-1.6304347826086918E-2</c:v>
                </c:pt>
                <c:pt idx="6">
                  <c:v>-0.13684913217623496</c:v>
                </c:pt>
                <c:pt idx="7">
                  <c:v>0.80336822940373231</c:v>
                </c:pt>
                <c:pt idx="8">
                  <c:v>0.22163433274544375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0.36137448725707744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A9C-4D07-A495-5941DCEE0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F3-4C42-8347-4FBDEF5B9D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323</c:v>
                </c:pt>
                <c:pt idx="1">
                  <c:v>356</c:v>
                </c:pt>
                <c:pt idx="2">
                  <c:v>421</c:v>
                </c:pt>
                <c:pt idx="3">
                  <c:v>301</c:v>
                </c:pt>
                <c:pt idx="4">
                  <c:v>265</c:v>
                </c:pt>
                <c:pt idx="5">
                  <c:v>253</c:v>
                </c:pt>
                <c:pt idx="6">
                  <c:v>276</c:v>
                </c:pt>
                <c:pt idx="7">
                  <c:v>226</c:v>
                </c:pt>
                <c:pt idx="8">
                  <c:v>328</c:v>
                </c:pt>
                <c:pt idx="9">
                  <c:v>285</c:v>
                </c:pt>
                <c:pt idx="10">
                  <c:v>523</c:v>
                </c:pt>
                <c:pt idx="11">
                  <c:v>366</c:v>
                </c:pt>
                <c:pt idx="12">
                  <c:v>3923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F3-4C42-8347-4FBDEF5B9D61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F3-4C42-8347-4FBDEF5B9D61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413</c:v>
                </c:pt>
                <c:pt idx="1">
                  <c:v>507</c:v>
                </c:pt>
                <c:pt idx="2">
                  <c:v>494</c:v>
                </c:pt>
                <c:pt idx="3">
                  <c:v>320</c:v>
                </c:pt>
                <c:pt idx="4">
                  <c:v>325</c:v>
                </c:pt>
                <c:pt idx="5">
                  <c:v>268</c:v>
                </c:pt>
                <c:pt idx="6">
                  <c:v>406</c:v>
                </c:pt>
                <c:pt idx="7">
                  <c:v>450</c:v>
                </c:pt>
                <c:pt idx="8">
                  <c:v>243</c:v>
                </c:pt>
                <c:pt idx="9">
                  <c:v>291</c:v>
                </c:pt>
                <c:pt idx="10">
                  <c:v>472</c:v>
                </c:pt>
                <c:pt idx="11">
                  <c:v>662</c:v>
                </c:pt>
                <c:pt idx="12">
                  <c:v>4851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F3-4C42-8347-4FBDEF5B9D61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F3-4C42-8347-4FBDEF5B9D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618</c:v>
                </c:pt>
                <c:pt idx="1">
                  <c:v>515</c:v>
                </c:pt>
                <c:pt idx="2">
                  <c:v>852</c:v>
                </c:pt>
                <c:pt idx="3">
                  <c:v>425</c:v>
                </c:pt>
                <c:pt idx="4">
                  <c:v>258</c:v>
                </c:pt>
                <c:pt idx="5">
                  <c:v>221</c:v>
                </c:pt>
                <c:pt idx="6">
                  <c:v>344</c:v>
                </c:pt>
                <c:pt idx="7">
                  <c:v>416</c:v>
                </c:pt>
                <c:pt idx="8">
                  <c:v>288</c:v>
                </c:pt>
                <c:pt idx="9">
                  <c:v>386</c:v>
                </c:pt>
                <c:pt idx="10">
                  <c:v>961</c:v>
                </c:pt>
                <c:pt idx="11">
                  <c:v>674</c:v>
                </c:pt>
                <c:pt idx="12">
                  <c:v>5958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F3-4C42-8347-4FBDEF5B9D61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F3-4C42-8347-4FBDEF5B9D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5F3-4C42-8347-4FBDEF5B9D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796</c:v>
                </c:pt>
                <c:pt idx="1">
                  <c:v>580</c:v>
                </c:pt>
                <c:pt idx="2">
                  <c:v>529</c:v>
                </c:pt>
                <c:pt idx="3">
                  <c:v>432</c:v>
                </c:pt>
                <c:pt idx="4">
                  <c:v>367</c:v>
                </c:pt>
                <c:pt idx="5">
                  <c:v>272</c:v>
                </c:pt>
                <c:pt idx="6">
                  <c:v>325</c:v>
                </c:pt>
                <c:pt idx="7">
                  <c:v>463</c:v>
                </c:pt>
                <c:pt idx="8">
                  <c:v>439</c:v>
                </c:pt>
                <c:pt idx="12">
                  <c:v>4203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5F3-4C42-8347-4FBDEF5B9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F3-4C42-8347-4FBDEF5B9D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F3-4C42-8347-4FBDEF5B9D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F3-4C42-8347-4FBDEF5B9D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F3-4C42-8347-4FBDEF5B9D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F3-4C42-8347-4FBDEF5B9D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F3-4C42-8347-4FBDEF5B9D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F3-4C42-8347-4FBDEF5B9D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F3-4C42-8347-4FBDEF5B9D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F3-4C42-8347-4FBDEF5B9D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F3-4C42-8347-4FBDEF5B9D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F3-4C42-8347-4FBDEF5B9D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F3-4C42-8347-4FBDEF5B9D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F3-4C42-8347-4FBDEF5B9D61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0.28802588996763756</c:v>
                </c:pt>
                <c:pt idx="1">
                  <c:v>0.12621359223300965</c:v>
                </c:pt>
                <c:pt idx="2">
                  <c:v>-0.37910798122065725</c:v>
                </c:pt>
                <c:pt idx="3">
                  <c:v>1.6470588235294015E-2</c:v>
                </c:pt>
                <c:pt idx="4">
                  <c:v>0.42248062015503884</c:v>
                </c:pt>
                <c:pt idx="5">
                  <c:v>0.23076923076923084</c:v>
                </c:pt>
                <c:pt idx="6">
                  <c:v>-5.5232558139534871E-2</c:v>
                </c:pt>
                <c:pt idx="7">
                  <c:v>0.11298076923076916</c:v>
                </c:pt>
                <c:pt idx="8">
                  <c:v>0.52430555555555558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6.7564135128270308E-2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5F3-4C42-8347-4FBDEF5B9D61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1.4643962848297214</c:v>
                </c:pt>
                <c:pt idx="1">
                  <c:v>0.6292134831460674</c:v>
                </c:pt>
                <c:pt idx="2">
                  <c:v>0.25653206650831351</c:v>
                </c:pt>
                <c:pt idx="3">
                  <c:v>0.4352159468438539</c:v>
                </c:pt>
                <c:pt idx="4">
                  <c:v>0.38490566037735841</c:v>
                </c:pt>
                <c:pt idx="5">
                  <c:v>7.5098814229249022E-2</c:v>
                </c:pt>
                <c:pt idx="6">
                  <c:v>0.17753623188405787</c:v>
                </c:pt>
                <c:pt idx="7">
                  <c:v>1.0486725663716814</c:v>
                </c:pt>
                <c:pt idx="8">
                  <c:v>0.33841463414634143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0.52891960712986541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5F3-4C42-8347-4FBDEF5B9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77-4899-9B64-468BB63897C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645</c:v>
                </c:pt>
                <c:pt idx="1">
                  <c:v>446</c:v>
                </c:pt>
                <c:pt idx="2">
                  <c:v>550</c:v>
                </c:pt>
                <c:pt idx="3">
                  <c:v>183</c:v>
                </c:pt>
                <c:pt idx="4">
                  <c:v>227</c:v>
                </c:pt>
                <c:pt idx="5">
                  <c:v>252</c:v>
                </c:pt>
                <c:pt idx="6">
                  <c:v>388</c:v>
                </c:pt>
                <c:pt idx="7">
                  <c:v>437</c:v>
                </c:pt>
                <c:pt idx="8">
                  <c:v>361</c:v>
                </c:pt>
                <c:pt idx="9">
                  <c:v>306</c:v>
                </c:pt>
                <c:pt idx="10">
                  <c:v>367</c:v>
                </c:pt>
                <c:pt idx="11">
                  <c:v>768</c:v>
                </c:pt>
                <c:pt idx="12">
                  <c:v>4930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77-4899-9B64-468BB63897CB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77-4899-9B64-468BB63897CB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841</c:v>
                </c:pt>
                <c:pt idx="1">
                  <c:v>652</c:v>
                </c:pt>
                <c:pt idx="2">
                  <c:v>550</c:v>
                </c:pt>
                <c:pt idx="3">
                  <c:v>388</c:v>
                </c:pt>
                <c:pt idx="4">
                  <c:v>435</c:v>
                </c:pt>
                <c:pt idx="5">
                  <c:v>373</c:v>
                </c:pt>
                <c:pt idx="6">
                  <c:v>244</c:v>
                </c:pt>
                <c:pt idx="7">
                  <c:v>636</c:v>
                </c:pt>
                <c:pt idx="8">
                  <c:v>373</c:v>
                </c:pt>
                <c:pt idx="9">
                  <c:v>371</c:v>
                </c:pt>
                <c:pt idx="10">
                  <c:v>765</c:v>
                </c:pt>
                <c:pt idx="11">
                  <c:v>835</c:v>
                </c:pt>
                <c:pt idx="12">
                  <c:v>6463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77-4899-9B64-468BB63897CB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77-4899-9B64-468BB63897C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839</c:v>
                </c:pt>
                <c:pt idx="1">
                  <c:v>647</c:v>
                </c:pt>
                <c:pt idx="2">
                  <c:v>645</c:v>
                </c:pt>
                <c:pt idx="3">
                  <c:v>482</c:v>
                </c:pt>
                <c:pt idx="4">
                  <c:v>431</c:v>
                </c:pt>
                <c:pt idx="5">
                  <c:v>225</c:v>
                </c:pt>
                <c:pt idx="6">
                  <c:v>569</c:v>
                </c:pt>
                <c:pt idx="7">
                  <c:v>720</c:v>
                </c:pt>
                <c:pt idx="8">
                  <c:v>576</c:v>
                </c:pt>
                <c:pt idx="9">
                  <c:v>441</c:v>
                </c:pt>
                <c:pt idx="10">
                  <c:v>827</c:v>
                </c:pt>
                <c:pt idx="11">
                  <c:v>981</c:v>
                </c:pt>
                <c:pt idx="12">
                  <c:v>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77-4899-9B64-468BB63897CB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077-4899-9B64-468BB63897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077-4899-9B64-468BB63897C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913</c:v>
                </c:pt>
                <c:pt idx="1">
                  <c:v>794</c:v>
                </c:pt>
                <c:pt idx="2">
                  <c:v>658</c:v>
                </c:pt>
                <c:pt idx="3">
                  <c:v>538</c:v>
                </c:pt>
                <c:pt idx="4">
                  <c:v>534</c:v>
                </c:pt>
                <c:pt idx="5">
                  <c:v>267</c:v>
                </c:pt>
                <c:pt idx="6">
                  <c:v>431</c:v>
                </c:pt>
                <c:pt idx="7">
                  <c:v>977</c:v>
                </c:pt>
                <c:pt idx="8">
                  <c:v>351</c:v>
                </c:pt>
                <c:pt idx="12">
                  <c:v>5463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077-4899-9B64-468BB6389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77-4899-9B64-468BB63897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77-4899-9B64-468BB63897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77-4899-9B64-468BB63897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77-4899-9B64-468BB63897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77-4899-9B64-468BB63897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77-4899-9B64-468BB63897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77-4899-9B64-468BB63897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77-4899-9B64-468BB63897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77-4899-9B64-468BB63897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77-4899-9B64-468BB63897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77-4899-9B64-468BB63897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77-4899-9B64-468BB63897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77-4899-9B64-468BB63897CB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8.8200238379022577E-2</c:v>
                </c:pt>
                <c:pt idx="1">
                  <c:v>0.22720247295208651</c:v>
                </c:pt>
                <c:pt idx="2">
                  <c:v>2.0155038759689825E-2</c:v>
                </c:pt>
                <c:pt idx="3">
                  <c:v>0.11618257261410792</c:v>
                </c:pt>
                <c:pt idx="4">
                  <c:v>0.23897911832946628</c:v>
                </c:pt>
                <c:pt idx="5">
                  <c:v>0.18666666666666676</c:v>
                </c:pt>
                <c:pt idx="6">
                  <c:v>-0.24253075571177507</c:v>
                </c:pt>
                <c:pt idx="7">
                  <c:v>0.35694444444444451</c:v>
                </c:pt>
                <c:pt idx="8">
                  <c:v>-0.390625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6.4082586677054909E-2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077-4899-9B64-468BB63897CB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0.41550387596899219</c:v>
                </c:pt>
                <c:pt idx="1">
                  <c:v>0.78026905829596416</c:v>
                </c:pt>
                <c:pt idx="2">
                  <c:v>0.1963636363636363</c:v>
                </c:pt>
                <c:pt idx="3">
                  <c:v>1.9398907103825138</c:v>
                </c:pt>
                <c:pt idx="4">
                  <c:v>1.3524229074889869</c:v>
                </c:pt>
                <c:pt idx="5">
                  <c:v>5.9523809523809534E-2</c:v>
                </c:pt>
                <c:pt idx="6">
                  <c:v>0.11082474226804129</c:v>
                </c:pt>
                <c:pt idx="7">
                  <c:v>1.2356979405034325</c:v>
                </c:pt>
                <c:pt idx="8">
                  <c:v>-2.7700831024930705E-2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0.56577815993121239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077-4899-9B64-468BB6389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56-41DA-98C6-E53AE58FE8B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816</c:v>
                </c:pt>
                <c:pt idx="1">
                  <c:v>537</c:v>
                </c:pt>
                <c:pt idx="2">
                  <c:v>925</c:v>
                </c:pt>
                <c:pt idx="3">
                  <c:v>371</c:v>
                </c:pt>
                <c:pt idx="4">
                  <c:v>85</c:v>
                </c:pt>
                <c:pt idx="5">
                  <c:v>61</c:v>
                </c:pt>
                <c:pt idx="6">
                  <c:v>142</c:v>
                </c:pt>
                <c:pt idx="7">
                  <c:v>196</c:v>
                </c:pt>
                <c:pt idx="8">
                  <c:v>237</c:v>
                </c:pt>
                <c:pt idx="9">
                  <c:v>168</c:v>
                </c:pt>
                <c:pt idx="10">
                  <c:v>317</c:v>
                </c:pt>
                <c:pt idx="11">
                  <c:v>448</c:v>
                </c:pt>
                <c:pt idx="12">
                  <c:v>4303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56-41DA-98C6-E53AE58FE8B6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56-41DA-98C6-E53AE58FE8B6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507</c:v>
                </c:pt>
                <c:pt idx="1">
                  <c:v>218</c:v>
                </c:pt>
                <c:pt idx="2">
                  <c:v>305</c:v>
                </c:pt>
                <c:pt idx="3">
                  <c:v>251</c:v>
                </c:pt>
                <c:pt idx="4">
                  <c:v>88</c:v>
                </c:pt>
                <c:pt idx="5">
                  <c:v>91</c:v>
                </c:pt>
                <c:pt idx="6">
                  <c:v>118</c:v>
                </c:pt>
                <c:pt idx="7">
                  <c:v>75</c:v>
                </c:pt>
                <c:pt idx="8">
                  <c:v>50</c:v>
                </c:pt>
                <c:pt idx="9">
                  <c:v>275</c:v>
                </c:pt>
                <c:pt idx="10">
                  <c:v>369</c:v>
                </c:pt>
                <c:pt idx="11">
                  <c:v>400</c:v>
                </c:pt>
                <c:pt idx="12">
                  <c:v>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56-41DA-98C6-E53AE58FE8B6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56-41DA-98C6-E53AE58FE8B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531</c:v>
                </c:pt>
                <c:pt idx="1">
                  <c:v>389</c:v>
                </c:pt>
                <c:pt idx="2">
                  <c:v>538</c:v>
                </c:pt>
                <c:pt idx="3">
                  <c:v>210</c:v>
                </c:pt>
                <c:pt idx="4">
                  <c:v>51</c:v>
                </c:pt>
                <c:pt idx="5">
                  <c:v>162</c:v>
                </c:pt>
                <c:pt idx="6">
                  <c:v>144</c:v>
                </c:pt>
                <c:pt idx="7">
                  <c:v>234</c:v>
                </c:pt>
                <c:pt idx="8">
                  <c:v>136</c:v>
                </c:pt>
                <c:pt idx="9">
                  <c:v>223</c:v>
                </c:pt>
                <c:pt idx="10">
                  <c:v>445</c:v>
                </c:pt>
                <c:pt idx="11">
                  <c:v>442</c:v>
                </c:pt>
                <c:pt idx="12">
                  <c:v>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56-41DA-98C6-E53AE58FE8B6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756-41DA-98C6-E53AE58FE8B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756-41DA-98C6-E53AE58FE8B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839</c:v>
                </c:pt>
                <c:pt idx="1">
                  <c:v>667</c:v>
                </c:pt>
                <c:pt idx="2">
                  <c:v>523</c:v>
                </c:pt>
                <c:pt idx="3">
                  <c:v>220</c:v>
                </c:pt>
                <c:pt idx="4">
                  <c:v>37</c:v>
                </c:pt>
                <c:pt idx="5">
                  <c:v>228</c:v>
                </c:pt>
                <c:pt idx="6">
                  <c:v>319</c:v>
                </c:pt>
                <c:pt idx="7">
                  <c:v>102</c:v>
                </c:pt>
                <c:pt idx="8">
                  <c:v>55</c:v>
                </c:pt>
                <c:pt idx="12">
                  <c:v>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756-41DA-98C6-E53AE58FE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56-41DA-98C6-E53AE58FE8B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56-41DA-98C6-E53AE58FE8B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56-41DA-98C6-E53AE58FE8B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56-41DA-98C6-E53AE58FE8B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56-41DA-98C6-E53AE58FE8B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56-41DA-98C6-E53AE58FE8B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56-41DA-98C6-E53AE58FE8B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56-41DA-98C6-E53AE58FE8B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56-41DA-98C6-E53AE58FE8B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56-41DA-98C6-E53AE58FE8B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56-41DA-98C6-E53AE58FE8B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56-41DA-98C6-E53AE58FE8B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56-41DA-98C6-E53AE58FE8B6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0.58003766478342755</c:v>
                </c:pt>
                <c:pt idx="1">
                  <c:v>0.71465295629820047</c:v>
                </c:pt>
                <c:pt idx="2">
                  <c:v>-2.7881040892193343E-2</c:v>
                </c:pt>
                <c:pt idx="3">
                  <c:v>4.7619047619047672E-2</c:v>
                </c:pt>
                <c:pt idx="4">
                  <c:v>-0.27450980392156865</c:v>
                </c:pt>
                <c:pt idx="5">
                  <c:v>0.40740740740740744</c:v>
                </c:pt>
                <c:pt idx="6">
                  <c:v>1.2152777777777777</c:v>
                </c:pt>
                <c:pt idx="7">
                  <c:v>-0.5641025641025641</c:v>
                </c:pt>
                <c:pt idx="8">
                  <c:v>-0.59558823529411764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0.24843423799582465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756-41DA-98C6-E53AE58FE8B6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2.8186274509803821E-2</c:v>
                </c:pt>
                <c:pt idx="1">
                  <c:v>0.24208566108007457</c:v>
                </c:pt>
                <c:pt idx="2">
                  <c:v>-0.4345945945945946</c:v>
                </c:pt>
                <c:pt idx="3">
                  <c:v>-0.40700808625336926</c:v>
                </c:pt>
                <c:pt idx="4">
                  <c:v>-0.56470588235294117</c:v>
                </c:pt>
                <c:pt idx="5">
                  <c:v>2.737704918032787</c:v>
                </c:pt>
                <c:pt idx="6">
                  <c:v>1.2464788732394365</c:v>
                </c:pt>
                <c:pt idx="7">
                  <c:v>-0.47959183673469385</c:v>
                </c:pt>
                <c:pt idx="8">
                  <c:v>-0.76793248945147674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-0.11275964391691395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756-41DA-98C6-E53AE58FE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98-44E0-95A8-8ACA593401A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1087</c:v>
                </c:pt>
                <c:pt idx="1">
                  <c:v>944</c:v>
                </c:pt>
                <c:pt idx="2">
                  <c:v>806</c:v>
                </c:pt>
                <c:pt idx="3">
                  <c:v>457</c:v>
                </c:pt>
                <c:pt idx="4">
                  <c:v>96</c:v>
                </c:pt>
                <c:pt idx="5">
                  <c:v>80</c:v>
                </c:pt>
                <c:pt idx="6">
                  <c:v>188</c:v>
                </c:pt>
                <c:pt idx="7">
                  <c:v>162</c:v>
                </c:pt>
                <c:pt idx="8">
                  <c:v>101</c:v>
                </c:pt>
                <c:pt idx="9">
                  <c:v>472</c:v>
                </c:pt>
                <c:pt idx="10">
                  <c:v>649</c:v>
                </c:pt>
                <c:pt idx="11">
                  <c:v>837</c:v>
                </c:pt>
                <c:pt idx="12">
                  <c:v>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98-44E0-95A8-8ACA593401A1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98-44E0-95A8-8ACA593401A1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571</c:v>
                </c:pt>
                <c:pt idx="1">
                  <c:v>551</c:v>
                </c:pt>
                <c:pt idx="2">
                  <c:v>386</c:v>
                </c:pt>
                <c:pt idx="3">
                  <c:v>324</c:v>
                </c:pt>
                <c:pt idx="4">
                  <c:v>196</c:v>
                </c:pt>
                <c:pt idx="5">
                  <c:v>343</c:v>
                </c:pt>
                <c:pt idx="6">
                  <c:v>64</c:v>
                </c:pt>
                <c:pt idx="7">
                  <c:v>25</c:v>
                </c:pt>
                <c:pt idx="8">
                  <c:v>73</c:v>
                </c:pt>
                <c:pt idx="9">
                  <c:v>286</c:v>
                </c:pt>
                <c:pt idx="10">
                  <c:v>541</c:v>
                </c:pt>
                <c:pt idx="11">
                  <c:v>662</c:v>
                </c:pt>
                <c:pt idx="12">
                  <c:v>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98-44E0-95A8-8ACA593401A1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98-44E0-95A8-8ACA593401A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1003</c:v>
                </c:pt>
                <c:pt idx="1">
                  <c:v>608</c:v>
                </c:pt>
                <c:pt idx="2">
                  <c:v>626</c:v>
                </c:pt>
                <c:pt idx="3">
                  <c:v>411</c:v>
                </c:pt>
                <c:pt idx="4">
                  <c:v>95</c:v>
                </c:pt>
                <c:pt idx="5">
                  <c:v>78</c:v>
                </c:pt>
                <c:pt idx="6">
                  <c:v>141</c:v>
                </c:pt>
                <c:pt idx="7">
                  <c:v>102</c:v>
                </c:pt>
                <c:pt idx="8">
                  <c:v>105</c:v>
                </c:pt>
                <c:pt idx="9">
                  <c:v>452</c:v>
                </c:pt>
                <c:pt idx="10">
                  <c:v>635</c:v>
                </c:pt>
                <c:pt idx="11">
                  <c:v>656</c:v>
                </c:pt>
                <c:pt idx="12">
                  <c:v>4912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98-44E0-95A8-8ACA593401A1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E98-44E0-95A8-8ACA593401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E98-44E0-95A8-8ACA593401A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905</c:v>
                </c:pt>
                <c:pt idx="1">
                  <c:v>788</c:v>
                </c:pt>
                <c:pt idx="2">
                  <c:v>694</c:v>
                </c:pt>
                <c:pt idx="3">
                  <c:v>581</c:v>
                </c:pt>
                <c:pt idx="4">
                  <c:v>78</c:v>
                </c:pt>
                <c:pt idx="5">
                  <c:v>57</c:v>
                </c:pt>
                <c:pt idx="6">
                  <c:v>175</c:v>
                </c:pt>
                <c:pt idx="7">
                  <c:v>168</c:v>
                </c:pt>
                <c:pt idx="8">
                  <c:v>48</c:v>
                </c:pt>
                <c:pt idx="12">
                  <c:v>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E98-44E0-95A8-8ACA59340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98-44E0-95A8-8ACA593401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98-44E0-95A8-8ACA593401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98-44E0-95A8-8ACA593401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98-44E0-95A8-8ACA593401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98-44E0-95A8-8ACA593401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98-44E0-95A8-8ACA593401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98-44E0-95A8-8ACA593401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98-44E0-95A8-8ACA593401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98-44E0-95A8-8ACA593401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98-44E0-95A8-8ACA593401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98-44E0-95A8-8ACA593401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98-44E0-95A8-8ACA593401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98-44E0-95A8-8ACA593401A1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-9.7706879361914245E-2</c:v>
                </c:pt>
                <c:pt idx="1">
                  <c:v>0.29605263157894735</c:v>
                </c:pt>
                <c:pt idx="2">
                  <c:v>0.10862619808306717</c:v>
                </c:pt>
                <c:pt idx="3">
                  <c:v>0.41362530413625298</c:v>
                </c:pt>
                <c:pt idx="4">
                  <c:v>-0.17894736842105263</c:v>
                </c:pt>
                <c:pt idx="5">
                  <c:v>-0.26923076923076927</c:v>
                </c:pt>
                <c:pt idx="6">
                  <c:v>0.24113475177304955</c:v>
                </c:pt>
                <c:pt idx="7">
                  <c:v>0.64705882352941169</c:v>
                </c:pt>
                <c:pt idx="8">
                  <c:v>-0.54285714285714293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0.10255601136005055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E98-44E0-95A8-8ACA593401A1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-0.16743330266789325</c:v>
                </c:pt>
                <c:pt idx="1">
                  <c:v>-0.1652542372881356</c:v>
                </c:pt>
                <c:pt idx="2">
                  <c:v>-0.13895781637717119</c:v>
                </c:pt>
                <c:pt idx="3">
                  <c:v>0.27133479212253819</c:v>
                </c:pt>
                <c:pt idx="4">
                  <c:v>-0.1875</c:v>
                </c:pt>
                <c:pt idx="5">
                  <c:v>-0.28749999999999998</c:v>
                </c:pt>
                <c:pt idx="6">
                  <c:v>-6.9148936170212782E-2</c:v>
                </c:pt>
                <c:pt idx="7">
                  <c:v>3.7037037037036979E-2</c:v>
                </c:pt>
                <c:pt idx="8">
                  <c:v>-0.52475247524752477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-0.10890079061463909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E98-44E0-95A8-8ACA59340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BA-45BF-A190-3078203E508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50098</c:v>
                </c:pt>
                <c:pt idx="1">
                  <c:v>47287</c:v>
                </c:pt>
                <c:pt idx="2">
                  <c:v>49408</c:v>
                </c:pt>
                <c:pt idx="3">
                  <c:v>37600</c:v>
                </c:pt>
                <c:pt idx="4">
                  <c:v>35022</c:v>
                </c:pt>
                <c:pt idx="5">
                  <c:v>31469</c:v>
                </c:pt>
                <c:pt idx="6">
                  <c:v>40659</c:v>
                </c:pt>
                <c:pt idx="7">
                  <c:v>38714</c:v>
                </c:pt>
                <c:pt idx="8">
                  <c:v>36471</c:v>
                </c:pt>
                <c:pt idx="9">
                  <c:v>40116</c:v>
                </c:pt>
                <c:pt idx="10">
                  <c:v>47646</c:v>
                </c:pt>
                <c:pt idx="11">
                  <c:v>48947</c:v>
                </c:pt>
                <c:pt idx="12">
                  <c:v>503437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BA-45BF-A190-3078203E5087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BA-45BF-A190-3078203E5087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40065</c:v>
                </c:pt>
                <c:pt idx="1">
                  <c:v>41909</c:v>
                </c:pt>
                <c:pt idx="2">
                  <c:v>47103</c:v>
                </c:pt>
                <c:pt idx="3">
                  <c:v>43531</c:v>
                </c:pt>
                <c:pt idx="4">
                  <c:v>44866</c:v>
                </c:pt>
                <c:pt idx="5">
                  <c:v>40470</c:v>
                </c:pt>
                <c:pt idx="6">
                  <c:v>43286</c:v>
                </c:pt>
                <c:pt idx="7">
                  <c:v>41695</c:v>
                </c:pt>
                <c:pt idx="8">
                  <c:v>42224</c:v>
                </c:pt>
                <c:pt idx="9">
                  <c:v>48246</c:v>
                </c:pt>
                <c:pt idx="10">
                  <c:v>56046</c:v>
                </c:pt>
                <c:pt idx="11">
                  <c:v>54058</c:v>
                </c:pt>
                <c:pt idx="12">
                  <c:v>543499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BA-45BF-A190-3078203E5087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BA-45BF-A190-3078203E508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BA-45BF-A190-3078203E5087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ABA-45BF-A190-3078203E50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ABA-45BF-A190-3078203E508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12">
                  <c:v>432765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BA-45BF-A190-3078203E5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BA-45BF-A190-3078203E50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BA-45BF-A190-3078203E50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BA-45BF-A190-3078203E50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BA-45BF-A190-3078203E50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BA-45BF-A190-3078203E50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BA-45BF-A190-3078203E50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BA-45BF-A190-3078203E50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BA-45BF-A190-3078203E50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BA-45BF-A190-3078203E50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BA-45BF-A190-3078203E50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BA-45BF-A190-3078203E50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BA-45BF-A190-3078203E50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BA-45BF-A190-3078203E5087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5.1579442075934123E-2</c:v>
                </c:pt>
                <c:pt idx="1">
                  <c:v>7.2096409548990215E-2</c:v>
                </c:pt>
                <c:pt idx="2">
                  <c:v>4.9525311032663222E-3</c:v>
                </c:pt>
                <c:pt idx="3">
                  <c:v>7.9968162558232025E-2</c:v>
                </c:pt>
                <c:pt idx="4">
                  <c:v>-0.10079556921921573</c:v>
                </c:pt>
                <c:pt idx="5">
                  <c:v>3.7138642304407554E-2</c:v>
                </c:pt>
                <c:pt idx="6">
                  <c:v>0.11965748508921714</c:v>
                </c:pt>
                <c:pt idx="7">
                  <c:v>-1.7937426509579746E-2</c:v>
                </c:pt>
                <c:pt idx="8">
                  <c:v>7.479265771711785E-2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3.5263525539203533E-2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ABA-45BF-A190-3078203E5087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0.25056888498542862</c:v>
                </c:pt>
                <c:pt idx="1">
                  <c:v>0.18334848901389389</c:v>
                </c:pt>
                <c:pt idx="2">
                  <c:v>0.18691305051813467</c:v>
                </c:pt>
                <c:pt idx="3">
                  <c:v>0.22694148936170211</c:v>
                </c:pt>
                <c:pt idx="4">
                  <c:v>9.4055165324653078E-2</c:v>
                </c:pt>
                <c:pt idx="5">
                  <c:v>0.27344370650481431</c:v>
                </c:pt>
                <c:pt idx="6">
                  <c:v>0.11271797142084172</c:v>
                </c:pt>
                <c:pt idx="7">
                  <c:v>0.10024797230975868</c:v>
                </c:pt>
                <c:pt idx="8">
                  <c:v>0.18324147953168279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0.18007078815907152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ABA-45BF-A190-3078203E5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73-4E40-9AA5-7734987E8BE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4331</c:v>
                </c:pt>
                <c:pt idx="1">
                  <c:v>4613</c:v>
                </c:pt>
                <c:pt idx="2">
                  <c:v>4636</c:v>
                </c:pt>
                <c:pt idx="3">
                  <c:v>4546</c:v>
                </c:pt>
                <c:pt idx="4">
                  <c:v>5401</c:v>
                </c:pt>
                <c:pt idx="5">
                  <c:v>5128</c:v>
                </c:pt>
                <c:pt idx="6">
                  <c:v>5984</c:v>
                </c:pt>
                <c:pt idx="7">
                  <c:v>4991</c:v>
                </c:pt>
                <c:pt idx="8">
                  <c:v>4621</c:v>
                </c:pt>
                <c:pt idx="9">
                  <c:v>5681</c:v>
                </c:pt>
                <c:pt idx="10">
                  <c:v>5200</c:v>
                </c:pt>
                <c:pt idx="11">
                  <c:v>5944</c:v>
                </c:pt>
                <c:pt idx="12">
                  <c:v>61076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73-4E40-9AA5-7734987E8BEF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73-4E40-9AA5-7734987E8BEF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2656</c:v>
                </c:pt>
                <c:pt idx="1">
                  <c:v>4007</c:v>
                </c:pt>
                <c:pt idx="2">
                  <c:v>5247</c:v>
                </c:pt>
                <c:pt idx="3">
                  <c:v>6233</c:v>
                </c:pt>
                <c:pt idx="4">
                  <c:v>6564</c:v>
                </c:pt>
                <c:pt idx="5">
                  <c:v>6807</c:v>
                </c:pt>
                <c:pt idx="6">
                  <c:v>7285</c:v>
                </c:pt>
                <c:pt idx="7">
                  <c:v>5224</c:v>
                </c:pt>
                <c:pt idx="8">
                  <c:v>6683</c:v>
                </c:pt>
                <c:pt idx="9">
                  <c:v>6599</c:v>
                </c:pt>
                <c:pt idx="10">
                  <c:v>6822</c:v>
                </c:pt>
                <c:pt idx="11">
                  <c:v>5738</c:v>
                </c:pt>
                <c:pt idx="12">
                  <c:v>69865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73-4E40-9AA5-7734987E8BEF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73-4E40-9AA5-7734987E8BE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5002</c:v>
                </c:pt>
                <c:pt idx="1">
                  <c:v>5638</c:v>
                </c:pt>
                <c:pt idx="2">
                  <c:v>6582</c:v>
                </c:pt>
                <c:pt idx="3">
                  <c:v>5675</c:v>
                </c:pt>
                <c:pt idx="4">
                  <c:v>6315</c:v>
                </c:pt>
                <c:pt idx="5">
                  <c:v>6349</c:v>
                </c:pt>
                <c:pt idx="6">
                  <c:v>4487</c:v>
                </c:pt>
                <c:pt idx="7">
                  <c:v>3934</c:v>
                </c:pt>
                <c:pt idx="8">
                  <c:v>4833</c:v>
                </c:pt>
                <c:pt idx="9">
                  <c:v>6901</c:v>
                </c:pt>
                <c:pt idx="10">
                  <c:v>5188</c:v>
                </c:pt>
                <c:pt idx="11">
                  <c:v>5217</c:v>
                </c:pt>
                <c:pt idx="12">
                  <c:v>66121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73-4E40-9AA5-7734987E8BEF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173-4E40-9AA5-7734987E8B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173-4E40-9AA5-7734987E8BE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5396</c:v>
                </c:pt>
                <c:pt idx="1">
                  <c:v>5012</c:v>
                </c:pt>
                <c:pt idx="2">
                  <c:v>5942</c:v>
                </c:pt>
                <c:pt idx="3">
                  <c:v>4760</c:v>
                </c:pt>
                <c:pt idx="4">
                  <c:v>5666</c:v>
                </c:pt>
                <c:pt idx="5">
                  <c:v>7333</c:v>
                </c:pt>
                <c:pt idx="6">
                  <c:v>9878</c:v>
                </c:pt>
                <c:pt idx="7">
                  <c:v>5339</c:v>
                </c:pt>
                <c:pt idx="8">
                  <c:v>8109</c:v>
                </c:pt>
                <c:pt idx="12">
                  <c:v>57435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173-4E40-9AA5-7734987E8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73-4E40-9AA5-7734987E8B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73-4E40-9AA5-7734987E8B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73-4E40-9AA5-7734987E8B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73-4E40-9AA5-7734987E8B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73-4E40-9AA5-7734987E8B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73-4E40-9AA5-7734987E8B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73-4E40-9AA5-7734987E8B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73-4E40-9AA5-7734987E8B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73-4E40-9AA5-7734987E8B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73-4E40-9AA5-7734987E8B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73-4E40-9AA5-7734987E8B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73-4E40-9AA5-7734987E8B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73-4E40-9AA5-7734987E8BEF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7.8768492602958817E-2</c:v>
                </c:pt>
                <c:pt idx="1">
                  <c:v>-0.11103228095069173</c:v>
                </c:pt>
                <c:pt idx="2">
                  <c:v>-9.7234883014281404E-2</c:v>
                </c:pt>
                <c:pt idx="3">
                  <c:v>-0.16123348017621142</c:v>
                </c:pt>
                <c:pt idx="4">
                  <c:v>-0.10277117973079963</c:v>
                </c:pt>
                <c:pt idx="5">
                  <c:v>0.15498503701370292</c:v>
                </c:pt>
                <c:pt idx="6">
                  <c:v>1.2014709159794963</c:v>
                </c:pt>
                <c:pt idx="7">
                  <c:v>0.35714285714285721</c:v>
                </c:pt>
                <c:pt idx="8">
                  <c:v>0.67783985102420852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0.17658506606575841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173-4E40-9AA5-7734987E8BEF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0.24590163934426235</c:v>
                </c:pt>
                <c:pt idx="1">
                  <c:v>8.6494688922609919E-2</c:v>
                </c:pt>
                <c:pt idx="2">
                  <c:v>0.28170836928386533</c:v>
                </c:pt>
                <c:pt idx="3">
                  <c:v>4.7074351077870613E-2</c:v>
                </c:pt>
                <c:pt idx="4">
                  <c:v>4.9064987965191653E-2</c:v>
                </c:pt>
                <c:pt idx="5">
                  <c:v>0.42999219968798741</c:v>
                </c:pt>
                <c:pt idx="6">
                  <c:v>0.65073529411764697</c:v>
                </c:pt>
                <c:pt idx="7">
                  <c:v>6.9725505910639196E-2</c:v>
                </c:pt>
                <c:pt idx="8">
                  <c:v>0.75481497511361173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0.29793676979051331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173-4E40-9AA5-7734987E8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49-4C36-BFFF-1CCBA8ABBF7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50098</c:v>
                </c:pt>
                <c:pt idx="1">
                  <c:v>47287</c:v>
                </c:pt>
                <c:pt idx="2">
                  <c:v>49408</c:v>
                </c:pt>
                <c:pt idx="3">
                  <c:v>37600</c:v>
                </c:pt>
                <c:pt idx="4">
                  <c:v>35022</c:v>
                </c:pt>
                <c:pt idx="5">
                  <c:v>31469</c:v>
                </c:pt>
                <c:pt idx="6">
                  <c:v>40659</c:v>
                </c:pt>
                <c:pt idx="7">
                  <c:v>38714</c:v>
                </c:pt>
                <c:pt idx="8">
                  <c:v>36471</c:v>
                </c:pt>
                <c:pt idx="9">
                  <c:v>40116</c:v>
                </c:pt>
                <c:pt idx="10">
                  <c:v>47646</c:v>
                </c:pt>
                <c:pt idx="11">
                  <c:v>48947</c:v>
                </c:pt>
                <c:pt idx="12">
                  <c:v>503437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49-4C36-BFFF-1CCBA8ABBF70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49-4C36-BFFF-1CCBA8ABBF70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40065</c:v>
                </c:pt>
                <c:pt idx="1">
                  <c:v>41909</c:v>
                </c:pt>
                <c:pt idx="2">
                  <c:v>47103</c:v>
                </c:pt>
                <c:pt idx="3">
                  <c:v>43531</c:v>
                </c:pt>
                <c:pt idx="4">
                  <c:v>44866</c:v>
                </c:pt>
                <c:pt idx="5">
                  <c:v>40470</c:v>
                </c:pt>
                <c:pt idx="6">
                  <c:v>43286</c:v>
                </c:pt>
                <c:pt idx="7">
                  <c:v>41695</c:v>
                </c:pt>
                <c:pt idx="8">
                  <c:v>42224</c:v>
                </c:pt>
                <c:pt idx="9">
                  <c:v>48246</c:v>
                </c:pt>
                <c:pt idx="10">
                  <c:v>56046</c:v>
                </c:pt>
                <c:pt idx="11">
                  <c:v>54058</c:v>
                </c:pt>
                <c:pt idx="12">
                  <c:v>543499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49-4C36-BFFF-1CCBA8ABBF70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49-4C36-BFFF-1CCBA8ABBF7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49-4C36-BFFF-1CCBA8ABBF70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49-4C36-BFFF-1CCBA8ABBF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B49-4C36-BFFF-1CCBA8ABBF7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12">
                  <c:v>432765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49-4C36-BFFF-1CCBA8ABB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49-4C36-BFFF-1CCBA8ABBF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49-4C36-BFFF-1CCBA8ABBF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49-4C36-BFFF-1CCBA8ABBF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49-4C36-BFFF-1CCBA8ABBF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49-4C36-BFFF-1CCBA8ABBF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49-4C36-BFFF-1CCBA8ABBF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49-4C36-BFFF-1CCBA8ABBF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49-4C36-BFFF-1CCBA8ABBF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49-4C36-BFFF-1CCBA8ABBF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49-4C36-BFFF-1CCBA8ABBF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49-4C36-BFFF-1CCBA8ABBF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49-4C36-BFFF-1CCBA8ABBF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49-4C36-BFFF-1CCBA8ABBF70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5.1579442075934123E-2</c:v>
                </c:pt>
                <c:pt idx="1">
                  <c:v>7.2096409548990215E-2</c:v>
                </c:pt>
                <c:pt idx="2">
                  <c:v>4.9525311032663222E-3</c:v>
                </c:pt>
                <c:pt idx="3">
                  <c:v>7.9968162558232025E-2</c:v>
                </c:pt>
                <c:pt idx="4">
                  <c:v>-0.10079556921921573</c:v>
                </c:pt>
                <c:pt idx="5">
                  <c:v>3.7138642304407554E-2</c:v>
                </c:pt>
                <c:pt idx="6">
                  <c:v>0.11965748508921714</c:v>
                </c:pt>
                <c:pt idx="7">
                  <c:v>-1.7937426509579746E-2</c:v>
                </c:pt>
                <c:pt idx="8">
                  <c:v>7.479265771711785E-2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3.5263525539203533E-2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B49-4C36-BFFF-1CCBA8ABBF70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0.25056888498542862</c:v>
                </c:pt>
                <c:pt idx="1">
                  <c:v>0.18334848901389389</c:v>
                </c:pt>
                <c:pt idx="2">
                  <c:v>0.18691305051813467</c:v>
                </c:pt>
                <c:pt idx="3">
                  <c:v>0.22694148936170211</c:v>
                </c:pt>
                <c:pt idx="4">
                  <c:v>9.4055165324653078E-2</c:v>
                </c:pt>
                <c:pt idx="5">
                  <c:v>0.27344370650481431</c:v>
                </c:pt>
                <c:pt idx="6">
                  <c:v>0.11271797142084172</c:v>
                </c:pt>
                <c:pt idx="7">
                  <c:v>0.10024797230975868</c:v>
                </c:pt>
                <c:pt idx="8">
                  <c:v>0.18324147953168279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0.18007078815907152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B49-4C36-BFFF-1CCBA8ABB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060277777777779"/>
          <c:y val="0.1350110429771994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27-400B-8324-B1AEE521899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26360</c:v>
                </c:pt>
                <c:pt idx="1">
                  <c:v>25016</c:v>
                </c:pt>
                <c:pt idx="2">
                  <c:v>26899</c:v>
                </c:pt>
                <c:pt idx="3">
                  <c:v>21696</c:v>
                </c:pt>
                <c:pt idx="4">
                  <c:v>17980</c:v>
                </c:pt>
                <c:pt idx="5">
                  <c:v>16631</c:v>
                </c:pt>
                <c:pt idx="6">
                  <c:v>22079</c:v>
                </c:pt>
                <c:pt idx="7">
                  <c:v>22120</c:v>
                </c:pt>
                <c:pt idx="8">
                  <c:v>18388</c:v>
                </c:pt>
                <c:pt idx="9">
                  <c:v>20627</c:v>
                </c:pt>
                <c:pt idx="10">
                  <c:v>25700</c:v>
                </c:pt>
                <c:pt idx="11">
                  <c:v>24184</c:v>
                </c:pt>
                <c:pt idx="12">
                  <c:v>267680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7-400B-8324-B1AEE521899D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27-400B-8324-B1AEE521899D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25732</c:v>
                </c:pt>
                <c:pt idx="1">
                  <c:v>27332</c:v>
                </c:pt>
                <c:pt idx="2">
                  <c:v>30980</c:v>
                </c:pt>
                <c:pt idx="3">
                  <c:v>29287</c:v>
                </c:pt>
                <c:pt idx="4">
                  <c:v>26797</c:v>
                </c:pt>
                <c:pt idx="5">
                  <c:v>24434</c:v>
                </c:pt>
                <c:pt idx="6">
                  <c:v>27739</c:v>
                </c:pt>
                <c:pt idx="7">
                  <c:v>26708</c:v>
                </c:pt>
                <c:pt idx="8">
                  <c:v>24257</c:v>
                </c:pt>
                <c:pt idx="9">
                  <c:v>27227</c:v>
                </c:pt>
                <c:pt idx="10">
                  <c:v>33332</c:v>
                </c:pt>
                <c:pt idx="11">
                  <c:v>31034</c:v>
                </c:pt>
                <c:pt idx="12">
                  <c:v>334859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27-400B-8324-B1AEE521899D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27-400B-8324-B1AEE521899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35523</c:v>
                </c:pt>
                <c:pt idx="1">
                  <c:v>32889</c:v>
                </c:pt>
                <c:pt idx="2">
                  <c:v>34565</c:v>
                </c:pt>
                <c:pt idx="3">
                  <c:v>27273</c:v>
                </c:pt>
                <c:pt idx="4">
                  <c:v>24835</c:v>
                </c:pt>
                <c:pt idx="5">
                  <c:v>22412</c:v>
                </c:pt>
                <c:pt idx="6">
                  <c:v>26095</c:v>
                </c:pt>
                <c:pt idx="7">
                  <c:v>29282</c:v>
                </c:pt>
                <c:pt idx="8">
                  <c:v>26434</c:v>
                </c:pt>
                <c:pt idx="9">
                  <c:v>31067</c:v>
                </c:pt>
                <c:pt idx="10">
                  <c:v>34767</c:v>
                </c:pt>
                <c:pt idx="11">
                  <c:v>32286</c:v>
                </c:pt>
                <c:pt idx="12">
                  <c:v>357428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27-400B-8324-B1AEE521899D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427-400B-8324-B1AEE52189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427-400B-8324-B1AEE521899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36719</c:v>
                </c:pt>
                <c:pt idx="1">
                  <c:v>33731</c:v>
                </c:pt>
                <c:pt idx="2">
                  <c:v>33512</c:v>
                </c:pt>
                <c:pt idx="3">
                  <c:v>28433</c:v>
                </c:pt>
                <c:pt idx="4">
                  <c:v>22675</c:v>
                </c:pt>
                <c:pt idx="5">
                  <c:v>24289</c:v>
                </c:pt>
                <c:pt idx="6">
                  <c:v>28719</c:v>
                </c:pt>
                <c:pt idx="7">
                  <c:v>30070</c:v>
                </c:pt>
                <c:pt idx="8">
                  <c:v>29036</c:v>
                </c:pt>
                <c:pt idx="12">
                  <c:v>267184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427-400B-8324-B1AEE5218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27-400B-8324-B1AEE52189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27-400B-8324-B1AEE52189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27-400B-8324-B1AEE52189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27-400B-8324-B1AEE52189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27-400B-8324-B1AEE52189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27-400B-8324-B1AEE52189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27-400B-8324-B1AEE52189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27-400B-8324-B1AEE52189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27-400B-8324-B1AEE52189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27-400B-8324-B1AEE52189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27-400B-8324-B1AEE52189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27-400B-8324-B1AEE52189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27-400B-8324-B1AEE521899D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3.3668327562424327E-2</c:v>
                </c:pt>
                <c:pt idx="1">
                  <c:v>2.5601264860591666E-2</c:v>
                </c:pt>
                <c:pt idx="2">
                  <c:v>-3.0464342543034872E-2</c:v>
                </c:pt>
                <c:pt idx="3">
                  <c:v>4.2532908004253356E-2</c:v>
                </c:pt>
                <c:pt idx="4">
                  <c:v>-8.6974028588685304E-2</c:v>
                </c:pt>
                <c:pt idx="5">
                  <c:v>8.3749776905229334E-2</c:v>
                </c:pt>
                <c:pt idx="6">
                  <c:v>0.1005556620042154</c:v>
                </c:pt>
                <c:pt idx="7">
                  <c:v>2.6910730141383787E-2</c:v>
                </c:pt>
                <c:pt idx="8">
                  <c:v>9.8433835212226706E-2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3.0373146991222733E-2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427-400B-8324-B1AEE521899D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0.39298179059180582</c:v>
                </c:pt>
                <c:pt idx="1">
                  <c:v>0.34837703869523495</c:v>
                </c:pt>
                <c:pt idx="2">
                  <c:v>0.24584557046730371</c:v>
                </c:pt>
                <c:pt idx="3">
                  <c:v>0.31051806784660774</c:v>
                </c:pt>
                <c:pt idx="4">
                  <c:v>0.26112347052280316</c:v>
                </c:pt>
                <c:pt idx="5">
                  <c:v>0.46046539594732727</c:v>
                </c:pt>
                <c:pt idx="6">
                  <c:v>0.30073825807328225</c:v>
                </c:pt>
                <c:pt idx="7">
                  <c:v>0.35940325497287517</c:v>
                </c:pt>
                <c:pt idx="8">
                  <c:v>0.57907330867957363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0.35510146118304609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427-400B-8324-B1AEE5218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45-45C7-B3B5-6CB0F560725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23738</c:v>
                </c:pt>
                <c:pt idx="1">
                  <c:v>22271</c:v>
                </c:pt>
                <c:pt idx="2">
                  <c:v>22509</c:v>
                </c:pt>
                <c:pt idx="3">
                  <c:v>15904</c:v>
                </c:pt>
                <c:pt idx="4">
                  <c:v>17042</c:v>
                </c:pt>
                <c:pt idx="5">
                  <c:v>14838</c:v>
                </c:pt>
                <c:pt idx="6">
                  <c:v>18580</c:v>
                </c:pt>
                <c:pt idx="7">
                  <c:v>16594</c:v>
                </c:pt>
                <c:pt idx="8">
                  <c:v>18083</c:v>
                </c:pt>
                <c:pt idx="9">
                  <c:v>19489</c:v>
                </c:pt>
                <c:pt idx="10">
                  <c:v>21946</c:v>
                </c:pt>
                <c:pt idx="11">
                  <c:v>24763</c:v>
                </c:pt>
                <c:pt idx="12">
                  <c:v>235757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45-45C7-B3B5-6CB0F5607256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45-45C7-B3B5-6CB0F5607256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14333</c:v>
                </c:pt>
                <c:pt idx="1">
                  <c:v>14577</c:v>
                </c:pt>
                <c:pt idx="2">
                  <c:v>16123</c:v>
                </c:pt>
                <c:pt idx="3">
                  <c:v>14244</c:v>
                </c:pt>
                <c:pt idx="4">
                  <c:v>18069</c:v>
                </c:pt>
                <c:pt idx="5">
                  <c:v>16036</c:v>
                </c:pt>
                <c:pt idx="6">
                  <c:v>15547</c:v>
                </c:pt>
                <c:pt idx="7">
                  <c:v>14987</c:v>
                </c:pt>
                <c:pt idx="8">
                  <c:v>17967</c:v>
                </c:pt>
                <c:pt idx="9">
                  <c:v>21019</c:v>
                </c:pt>
                <c:pt idx="10">
                  <c:v>22714</c:v>
                </c:pt>
                <c:pt idx="11">
                  <c:v>23024</c:v>
                </c:pt>
                <c:pt idx="12">
                  <c:v>208640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45-45C7-B3B5-6CB0F5607256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45-45C7-B3B5-6CB0F560725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24055</c:v>
                </c:pt>
                <c:pt idx="1">
                  <c:v>19305</c:v>
                </c:pt>
                <c:pt idx="2">
                  <c:v>23789</c:v>
                </c:pt>
                <c:pt idx="3">
                  <c:v>15444</c:v>
                </c:pt>
                <c:pt idx="4">
                  <c:v>17776</c:v>
                </c:pt>
                <c:pt idx="5">
                  <c:v>16227</c:v>
                </c:pt>
                <c:pt idx="6">
                  <c:v>14312</c:v>
                </c:pt>
                <c:pt idx="7">
                  <c:v>14091</c:v>
                </c:pt>
                <c:pt idx="8">
                  <c:v>13717</c:v>
                </c:pt>
                <c:pt idx="9">
                  <c:v>18254</c:v>
                </c:pt>
                <c:pt idx="10">
                  <c:v>21224</c:v>
                </c:pt>
                <c:pt idx="11">
                  <c:v>20840</c:v>
                </c:pt>
                <c:pt idx="12">
                  <c:v>219034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45-45C7-B3B5-6CB0F5607256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045-45C7-B3B5-6CB0F56072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045-45C7-B3B5-6CB0F560725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25932</c:v>
                </c:pt>
                <c:pt idx="1">
                  <c:v>22226</c:v>
                </c:pt>
                <c:pt idx="2">
                  <c:v>25131</c:v>
                </c:pt>
                <c:pt idx="3">
                  <c:v>17700</c:v>
                </c:pt>
                <c:pt idx="4">
                  <c:v>15641</c:v>
                </c:pt>
                <c:pt idx="5">
                  <c:v>15785</c:v>
                </c:pt>
                <c:pt idx="6">
                  <c:v>16523</c:v>
                </c:pt>
                <c:pt idx="7">
                  <c:v>12525</c:v>
                </c:pt>
                <c:pt idx="8">
                  <c:v>14118</c:v>
                </c:pt>
                <c:pt idx="12">
                  <c:v>165581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45-45C7-B3B5-6CB0F5607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45-45C7-B3B5-6CB0F56072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45-45C7-B3B5-6CB0F56072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45-45C7-B3B5-6CB0F56072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45-45C7-B3B5-6CB0F56072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45-45C7-B3B5-6CB0F56072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45-45C7-B3B5-6CB0F56072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45-45C7-B3B5-6CB0F56072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45-45C7-B3B5-6CB0F56072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45-45C7-B3B5-6CB0F56072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45-45C7-B3B5-6CB0F56072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45-45C7-B3B5-6CB0F56072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45-45C7-B3B5-6CB0F56072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45-45C7-B3B5-6CB0F5607256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7.8029515693203155E-2</c:v>
                </c:pt>
                <c:pt idx="1">
                  <c:v>0.15130795130795138</c:v>
                </c:pt>
                <c:pt idx="2">
                  <c:v>5.6412627685064498E-2</c:v>
                </c:pt>
                <c:pt idx="3">
                  <c:v>0.14607614607614616</c:v>
                </c:pt>
                <c:pt idx="4">
                  <c:v>-0.1201057605760576</c:v>
                </c:pt>
                <c:pt idx="5">
                  <c:v>-2.7238553028902435E-2</c:v>
                </c:pt>
                <c:pt idx="6">
                  <c:v>0.15448574622694244</c:v>
                </c:pt>
                <c:pt idx="7">
                  <c:v>-0.11113476687247181</c:v>
                </c:pt>
                <c:pt idx="8">
                  <c:v>2.9233797477582479E-2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4.3253358199551339E-2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045-45C7-B3B5-6CB0F5607256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9.2425646642514181E-2</c:v>
                </c:pt>
                <c:pt idx="1">
                  <c:v>-2.0205648601320236E-3</c:v>
                </c:pt>
                <c:pt idx="2">
                  <c:v>0.11648673863787828</c:v>
                </c:pt>
                <c:pt idx="3">
                  <c:v>0.11292756539235405</c:v>
                </c:pt>
                <c:pt idx="4">
                  <c:v>-8.2208660955286894E-2</c:v>
                </c:pt>
                <c:pt idx="5">
                  <c:v>6.3822617603450649E-2</c:v>
                </c:pt>
                <c:pt idx="6">
                  <c:v>-0.11071044133476859</c:v>
                </c:pt>
                <c:pt idx="7">
                  <c:v>-0.24520911172713034</c:v>
                </c:pt>
                <c:pt idx="8">
                  <c:v>-0.21926671459381741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-2.3460860231541814E-2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045-45C7-B3B5-6CB0F5607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83-4A8C-AAEC-C85A81D8B0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2.4375030409186005</c:v>
                </c:pt>
                <c:pt idx="1">
                  <c:v>2.2594008313822926</c:v>
                </c:pt>
                <c:pt idx="2">
                  <c:v>2.2686073740759447</c:v>
                </c:pt>
                <c:pt idx="3">
                  <c:v>2.2437044993435973</c:v>
                </c:pt>
                <c:pt idx="4">
                  <c:v>2.0568508838902919</c:v>
                </c:pt>
                <c:pt idx="5">
                  <c:v>2.0880498971534736</c:v>
                </c:pt>
                <c:pt idx="6">
                  <c:v>2.3600534014395169</c:v>
                </c:pt>
                <c:pt idx="7">
                  <c:v>2.8067860508953819</c:v>
                </c:pt>
                <c:pt idx="8">
                  <c:v>2.2805777888944472</c:v>
                </c:pt>
                <c:pt idx="9">
                  <c:v>2.147882422230551</c:v>
                </c:pt>
                <c:pt idx="10">
                  <c:v>2.1971869956190915</c:v>
                </c:pt>
                <c:pt idx="11">
                  <c:v>2.3393872771591071</c:v>
                </c:pt>
                <c:pt idx="12">
                  <c:v>2.2840414672322664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83-4A8C-AAEC-C85A81D8B0A5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83-4A8C-AAEC-C85A81D8B0A5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2.8322493991234272</c:v>
                </c:pt>
                <c:pt idx="1">
                  <c:v>2.4567090685268771</c:v>
                </c:pt>
                <c:pt idx="2">
                  <c:v>2.3488082178119076</c:v>
                </c:pt>
                <c:pt idx="3">
                  <c:v>2.5104382929642446</c:v>
                </c:pt>
                <c:pt idx="4">
                  <c:v>2.4632700120786208</c:v>
                </c:pt>
                <c:pt idx="5">
                  <c:v>2.2983870967741935</c:v>
                </c:pt>
                <c:pt idx="6">
                  <c:v>2.3937399767737655</c:v>
                </c:pt>
                <c:pt idx="7">
                  <c:v>2.6865335051546393</c:v>
                </c:pt>
                <c:pt idx="8">
                  <c:v>2.1155368505436143</c:v>
                </c:pt>
                <c:pt idx="9">
                  <c:v>2.1997993799015139</c:v>
                </c:pt>
                <c:pt idx="10">
                  <c:v>2.2195556611619343</c:v>
                </c:pt>
                <c:pt idx="11">
                  <c:v>2.2557062382641351</c:v>
                </c:pt>
                <c:pt idx="12">
                  <c:v>2.3720011696365835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83-4A8C-AAEC-C85A81D8B0A5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83-4A8C-AAEC-C85A81D8B0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83-4A8C-AAEC-C85A81D8B0A5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483-4A8C-AAEC-C85A81D8B0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483-4A8C-AAEC-C85A81D8B0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12">
                  <c:v>2.3801836981630182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83-4A8C-AAEC-C85A81D8B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83-4A8C-AAEC-C85A81D8B0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83-4A8C-AAEC-C85A81D8B0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83-4A8C-AAEC-C85A81D8B0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83-4A8C-AAEC-C85A81D8B0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83-4A8C-AAEC-C85A81D8B0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83-4A8C-AAEC-C85A81D8B0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83-4A8C-AAEC-C85A81D8B0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83-4A8C-AAEC-C85A81D8B0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83-4A8C-AAEC-C85A81D8B0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83-4A8C-AAEC-C85A81D8B0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83-4A8C-AAEC-C85A81D8B0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83-4A8C-AAEC-C85A81D8B0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83-4A8C-AAEC-C85A81D8B0A5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0.10147607474953979</c:v>
                </c:pt>
                <c:pt idx="1">
                  <c:v>0.18151418816066345</c:v>
                </c:pt>
                <c:pt idx="2">
                  <c:v>0.23488800911136698</c:v>
                </c:pt>
                <c:pt idx="3">
                  <c:v>0.1941653982482614</c:v>
                </c:pt>
                <c:pt idx="4">
                  <c:v>-0.1858879372183706</c:v>
                </c:pt>
                <c:pt idx="5">
                  <c:v>-9.1347913770983613E-2</c:v>
                </c:pt>
                <c:pt idx="6">
                  <c:v>-0.31230915971755335</c:v>
                </c:pt>
                <c:pt idx="7">
                  <c:v>-9.0765063869268303E-2</c:v>
                </c:pt>
                <c:pt idx="8">
                  <c:v>-0.3156685603905518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-1.7952976305750212E-2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483-4A8C-AAEC-C85A81D8B0A5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0.18750219643841959</c:v>
                </c:pt>
                <c:pt idx="1">
                  <c:v>0.21383673767848066</c:v>
                </c:pt>
                <c:pt idx="2">
                  <c:v>0.28430717034963537</c:v>
                </c:pt>
                <c:pt idx="3">
                  <c:v>0.18064780503393196</c:v>
                </c:pt>
                <c:pt idx="4">
                  <c:v>0.14029344778010211</c:v>
                </c:pt>
                <c:pt idx="5">
                  <c:v>-3.0757428340906223E-2</c:v>
                </c:pt>
                <c:pt idx="6">
                  <c:v>-0.26861479197206117</c:v>
                </c:pt>
                <c:pt idx="7">
                  <c:v>-4.6677692033880724E-3</c:v>
                </c:pt>
                <c:pt idx="8">
                  <c:v>-7.6256391336087859E-2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7.5602538105203898E-2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483-4A8C-AAEC-C85A81D8B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F4-42B4-A9EF-2965161B49F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2.0542328042328042</c:v>
                </c:pt>
                <c:pt idx="1">
                  <c:v>1.8709903067852502</c:v>
                </c:pt>
                <c:pt idx="2">
                  <c:v>1.9067160634558753</c:v>
                </c:pt>
                <c:pt idx="3">
                  <c:v>1.9520044543429844</c:v>
                </c:pt>
                <c:pt idx="4">
                  <c:v>1.8186611430185482</c:v>
                </c:pt>
                <c:pt idx="5">
                  <c:v>1.8416038110361255</c:v>
                </c:pt>
                <c:pt idx="6">
                  <c:v>2.0018446781036707</c:v>
                </c:pt>
                <c:pt idx="7">
                  <c:v>2.4411837237977805</c:v>
                </c:pt>
                <c:pt idx="8">
                  <c:v>1.9531199482702877</c:v>
                </c:pt>
                <c:pt idx="9">
                  <c:v>1.8642201834862386</c:v>
                </c:pt>
                <c:pt idx="10">
                  <c:v>1.9259130131613353</c:v>
                </c:pt>
                <c:pt idx="11">
                  <c:v>2.0024378352023402</c:v>
                </c:pt>
                <c:pt idx="12">
                  <c:v>1.9594146926137403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F4-42B4-A9EF-2965161B49FB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F4-42B4-A9EF-2965161B49FB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2.2843450479233227</c:v>
                </c:pt>
                <c:pt idx="1">
                  <c:v>2.0040022234574764</c:v>
                </c:pt>
                <c:pt idx="2">
                  <c:v>1.9201727861771059</c:v>
                </c:pt>
                <c:pt idx="3">
                  <c:v>2.0611977950107447</c:v>
                </c:pt>
                <c:pt idx="4">
                  <c:v>2.0660325446112728</c:v>
                </c:pt>
                <c:pt idx="5">
                  <c:v>1.9585784511241842</c:v>
                </c:pt>
                <c:pt idx="6">
                  <c:v>2.0426347305389223</c:v>
                </c:pt>
                <c:pt idx="7">
                  <c:v>2.3593785183517224</c:v>
                </c:pt>
                <c:pt idx="8">
                  <c:v>1.9090131425460766</c:v>
                </c:pt>
                <c:pt idx="9">
                  <c:v>1.9914913013750666</c:v>
                </c:pt>
                <c:pt idx="10">
                  <c:v>1.8761151809675782</c:v>
                </c:pt>
                <c:pt idx="11">
                  <c:v>1.9508135403029736</c:v>
                </c:pt>
                <c:pt idx="12">
                  <c:v>2.016102486544193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F4-42B4-A9EF-2965161B49FB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F4-42B4-A9EF-2965161B49F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2.0700344431687716</c:v>
                </c:pt>
                <c:pt idx="1">
                  <c:v>1.9573781345692296</c:v>
                </c:pt>
                <c:pt idx="2">
                  <c:v>1.9600780234070221</c:v>
                </c:pt>
                <c:pt idx="3">
                  <c:v>2.0468622656886715</c:v>
                </c:pt>
                <c:pt idx="4">
                  <c:v>2.1347812925684879</c:v>
                </c:pt>
                <c:pt idx="5">
                  <c:v>1.9800244910454614</c:v>
                </c:pt>
                <c:pt idx="6">
                  <c:v>2.1384838407094739</c:v>
                </c:pt>
                <c:pt idx="7">
                  <c:v>2.5128088868737248</c:v>
                </c:pt>
                <c:pt idx="8">
                  <c:v>2.0412908930150309</c:v>
                </c:pt>
                <c:pt idx="9">
                  <c:v>2.0386764073914914</c:v>
                </c:pt>
                <c:pt idx="10">
                  <c:v>1.9529025191675795</c:v>
                </c:pt>
                <c:pt idx="11">
                  <c:v>2.1226911666188153</c:v>
                </c:pt>
                <c:pt idx="12">
                  <c:v>2.0648091238134261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F4-42B4-A9EF-2965161B49FB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AF4-42B4-A9EF-2965161B49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AF4-42B4-A9EF-2965161B49F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2.1160504201680674</c:v>
                </c:pt>
                <c:pt idx="1">
                  <c:v>2.0574074074074074</c:v>
                </c:pt>
                <c:pt idx="2">
                  <c:v>2.0040615480746702</c:v>
                </c:pt>
                <c:pt idx="3">
                  <c:v>1.924949290060852</c:v>
                </c:pt>
                <c:pt idx="4">
                  <c:v>1.9562742152289081</c:v>
                </c:pt>
                <c:pt idx="5">
                  <c:v>1.8968067226890757</c:v>
                </c:pt>
                <c:pt idx="6">
                  <c:v>1.8462907283549119</c:v>
                </c:pt>
                <c:pt idx="7">
                  <c:v>2.3323659034719983</c:v>
                </c:pt>
                <c:pt idx="8">
                  <c:v>1.8926924689115552</c:v>
                </c:pt>
                <c:pt idx="12">
                  <c:v>1.984376483586676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AF4-42B4-A9EF-2965161B4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F4-42B4-A9EF-2965161B49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F4-42B4-A9EF-2965161B49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F4-42B4-A9EF-2965161B49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F4-42B4-A9EF-2965161B49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F4-42B4-A9EF-2965161B49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F4-42B4-A9EF-2965161B49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F4-42B4-A9EF-2965161B49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F4-42B4-A9EF-2965161B49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F4-42B4-A9EF-2965161B49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F4-42B4-A9EF-2965161B49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F4-42B4-A9EF-2965161B49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F4-42B4-A9EF-2965161B49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F4-42B4-A9EF-2965161B49FB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4.6015976999295827E-2</c:v>
                </c:pt>
                <c:pt idx="1">
                  <c:v>0.10002927283817775</c:v>
                </c:pt>
                <c:pt idx="2">
                  <c:v>4.39835246676481E-2</c:v>
                </c:pt>
                <c:pt idx="3">
                  <c:v>-0.12191297562781944</c:v>
                </c:pt>
                <c:pt idx="4">
                  <c:v>-0.17850707733957982</c:v>
                </c:pt>
                <c:pt idx="5">
                  <c:v>-8.3217768356385724E-2</c:v>
                </c:pt>
                <c:pt idx="6">
                  <c:v>-0.29219311235456202</c:v>
                </c:pt>
                <c:pt idx="7">
                  <c:v>-0.18044298340172649</c:v>
                </c:pt>
                <c:pt idx="8">
                  <c:v>-0.14859842410347568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-9.2365512646845671E-2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AF4-42B4-A9EF-2965161B49FB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6.1817615935263248E-2</c:v>
                </c:pt>
                <c:pt idx="1">
                  <c:v>0.18641710062215711</c:v>
                </c:pt>
                <c:pt idx="2">
                  <c:v>9.7345484618794886E-2</c:v>
                </c:pt>
                <c:pt idx="3">
                  <c:v>-2.7055164282132393E-2</c:v>
                </c:pt>
                <c:pt idx="4">
                  <c:v>0.1376130722103599</c:v>
                </c:pt>
                <c:pt idx="5">
                  <c:v>5.5202911652950215E-2</c:v>
                </c:pt>
                <c:pt idx="6">
                  <c:v>-0.1555539497487588</c:v>
                </c:pt>
                <c:pt idx="7">
                  <c:v>-0.10881782032578213</c:v>
                </c:pt>
                <c:pt idx="8">
                  <c:v>-6.0427479358732494E-2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1.3754640224471038E-2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AF4-42B4-A9EF-2965161B4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C2-43DB-9D9C-F67CDCAC555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2.1858257751529213</c:v>
                </c:pt>
                <c:pt idx="1">
                  <c:v>2.0404152762328511</c:v>
                </c:pt>
                <c:pt idx="2">
                  <c:v>2.0449838737056525</c:v>
                </c:pt>
                <c:pt idx="3">
                  <c:v>2.0133062697338744</c:v>
                </c:pt>
                <c:pt idx="4">
                  <c:v>1.9296934865900384</c:v>
                </c:pt>
                <c:pt idx="5">
                  <c:v>1.9858528698464026</c:v>
                </c:pt>
                <c:pt idx="6">
                  <c:v>2.2758336764100453</c:v>
                </c:pt>
                <c:pt idx="7">
                  <c:v>2.7749278614940684</c:v>
                </c:pt>
                <c:pt idx="8">
                  <c:v>2.1303134392443108</c:v>
                </c:pt>
                <c:pt idx="9">
                  <c:v>1.9839049626365204</c:v>
                </c:pt>
                <c:pt idx="10">
                  <c:v>2.0212019767256497</c:v>
                </c:pt>
                <c:pt idx="11">
                  <c:v>2.2704708884249594</c:v>
                </c:pt>
                <c:pt idx="12">
                  <c:v>2.1111468526732806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C2-43DB-9D9C-F67CDCAC5557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C2-43DB-9D9C-F67CDCAC5557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2.4309420474853205</c:v>
                </c:pt>
                <c:pt idx="1">
                  <c:v>2.1549719326383321</c:v>
                </c:pt>
                <c:pt idx="2">
                  <c:v>1.9960493046776233</c:v>
                </c:pt>
                <c:pt idx="3">
                  <c:v>2.2903803131991052</c:v>
                </c:pt>
                <c:pt idx="4">
                  <c:v>2.3475718694169236</c:v>
                </c:pt>
                <c:pt idx="5">
                  <c:v>2.1499464476972512</c:v>
                </c:pt>
                <c:pt idx="6">
                  <c:v>2.3532442748091604</c:v>
                </c:pt>
                <c:pt idx="7">
                  <c:v>2.5090213231273921</c:v>
                </c:pt>
                <c:pt idx="8">
                  <c:v>2.1130181347150261</c:v>
                </c:pt>
                <c:pt idx="9">
                  <c:v>2.1841864716636197</c:v>
                </c:pt>
                <c:pt idx="10">
                  <c:v>2.0410624551328067</c:v>
                </c:pt>
                <c:pt idx="11">
                  <c:v>2.1458837772397095</c:v>
                </c:pt>
                <c:pt idx="12">
                  <c:v>2.2052106242598546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C2-43DB-9D9C-F67CDCAC5557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C2-43DB-9D9C-F67CDCAC555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2.1622018348623855</c:v>
                </c:pt>
                <c:pt idx="1">
                  <c:v>2.155624515128006</c:v>
                </c:pt>
                <c:pt idx="2">
                  <c:v>2.0558081382132305</c:v>
                </c:pt>
                <c:pt idx="3">
                  <c:v>2.1764973464746018</c:v>
                </c:pt>
                <c:pt idx="4">
                  <c:v>2.4189012900420352</c:v>
                </c:pt>
                <c:pt idx="5">
                  <c:v>2.183712967098407</c:v>
                </c:pt>
                <c:pt idx="6">
                  <c:v>2.2743093922651934</c:v>
                </c:pt>
                <c:pt idx="7">
                  <c:v>2.771685761047463</c:v>
                </c:pt>
                <c:pt idx="8">
                  <c:v>2.4285934846379496</c:v>
                </c:pt>
                <c:pt idx="9">
                  <c:v>2.3541991219374028</c:v>
                </c:pt>
                <c:pt idx="10">
                  <c:v>2.0985071117902905</c:v>
                </c:pt>
                <c:pt idx="11">
                  <c:v>2.2368119266055047</c:v>
                </c:pt>
                <c:pt idx="12">
                  <c:v>2.2587256720915465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C2-43DB-9D9C-F67CDCAC5557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C2-43DB-9D9C-F67CDCAC55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EC2-43DB-9D9C-F67CDCAC555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2.2942804428044279</c:v>
                </c:pt>
                <c:pt idx="1">
                  <c:v>2.2830518345952244</c:v>
                </c:pt>
                <c:pt idx="2">
                  <c:v>2.1673225477335665</c:v>
                </c:pt>
                <c:pt idx="3">
                  <c:v>1.9390554298642535</c:v>
                </c:pt>
                <c:pt idx="4">
                  <c:v>2.1439621830683282</c:v>
                </c:pt>
                <c:pt idx="5">
                  <c:v>2.0647043224608859</c:v>
                </c:pt>
                <c:pt idx="6">
                  <c:v>2.0339616762735631</c:v>
                </c:pt>
                <c:pt idx="7">
                  <c:v>2.4482845610494448</c:v>
                </c:pt>
                <c:pt idx="8">
                  <c:v>2.1919419822723611</c:v>
                </c:pt>
                <c:pt idx="12">
                  <c:v>2.1584155026020269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C2-43DB-9D9C-F67CDCAC5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C2-43DB-9D9C-F67CDCAC55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C2-43DB-9D9C-F67CDCAC55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C2-43DB-9D9C-F67CDCAC55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C2-43DB-9D9C-F67CDCAC55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C2-43DB-9D9C-F67CDCAC55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C2-43DB-9D9C-F67CDCAC55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C2-43DB-9D9C-F67CDCAC55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C2-43DB-9D9C-F67CDCAC55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C2-43DB-9D9C-F67CDCAC55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C2-43DB-9D9C-F67CDCAC55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C2-43DB-9D9C-F67CDCAC55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C2-43DB-9D9C-F67CDCAC55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C2-43DB-9D9C-F67CDCAC5557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0.1320786079420424</c:v>
                </c:pt>
                <c:pt idx="1">
                  <c:v>0.12742731946721841</c:v>
                </c:pt>
                <c:pt idx="2">
                  <c:v>0.11151440952033598</c:v>
                </c:pt>
                <c:pt idx="3">
                  <c:v>-0.2374419166103483</c:v>
                </c:pt>
                <c:pt idx="4">
                  <c:v>-0.27493910697370705</c:v>
                </c:pt>
                <c:pt idx="5">
                  <c:v>-0.11900864463752114</c:v>
                </c:pt>
                <c:pt idx="6">
                  <c:v>-0.2403477159916303</c:v>
                </c:pt>
                <c:pt idx="7">
                  <c:v>-0.3234011999980182</c:v>
                </c:pt>
                <c:pt idx="8">
                  <c:v>-0.23665150236558841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-0.11381222765726173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EC2-43DB-9D9C-F67CDCAC5557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0.10845466765150658</c:v>
                </c:pt>
                <c:pt idx="1">
                  <c:v>0.2426365583623733</c:v>
                </c:pt>
                <c:pt idx="2">
                  <c:v>0.12233867402791399</c:v>
                </c:pt>
                <c:pt idx="3">
                  <c:v>-7.4250839869620888E-2</c:v>
                </c:pt>
                <c:pt idx="4">
                  <c:v>0.21426869647828983</c:v>
                </c:pt>
                <c:pt idx="5">
                  <c:v>7.8851452614483231E-2</c:v>
                </c:pt>
                <c:pt idx="6">
                  <c:v>-0.24187200013648225</c:v>
                </c:pt>
                <c:pt idx="7">
                  <c:v>-0.32664330044462364</c:v>
                </c:pt>
                <c:pt idx="8">
                  <c:v>6.162854302805032E-2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3.4753250793321921E-2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EC2-43DB-9D9C-F67CDCAC5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F6-48BD-AAC3-9AE7B497C23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1.9101824059108752</c:v>
                </c:pt>
                <c:pt idx="1">
                  <c:v>1.6728809885107305</c:v>
                </c:pt>
                <c:pt idx="2">
                  <c:v>1.7310181190681622</c:v>
                </c:pt>
                <c:pt idx="3">
                  <c:v>1.8922129344478662</c:v>
                </c:pt>
                <c:pt idx="4">
                  <c:v>1.7113497500462878</c:v>
                </c:pt>
                <c:pt idx="5">
                  <c:v>1.7024180967238689</c:v>
                </c:pt>
                <c:pt idx="6">
                  <c:v>1.7794117647058822</c:v>
                </c:pt>
                <c:pt idx="7">
                  <c:v>2.2326187136846323</c:v>
                </c:pt>
                <c:pt idx="8">
                  <c:v>1.7745076823198442</c:v>
                </c:pt>
                <c:pt idx="9">
                  <c:v>1.754268614680514</c:v>
                </c:pt>
                <c:pt idx="10">
                  <c:v>1.8109615384615385</c:v>
                </c:pt>
                <c:pt idx="11">
                  <c:v>1.8080417227456258</c:v>
                </c:pt>
                <c:pt idx="12">
                  <c:v>1.8126760102167792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F6-48BD-AAC3-9AE7B497C235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F6-48BD-AAC3-9AE7B497C235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2.0681475903614457</c:v>
                </c:pt>
                <c:pt idx="1">
                  <c:v>1.8160718742201147</c:v>
                </c:pt>
                <c:pt idx="2">
                  <c:v>1.8286639984753192</c:v>
                </c:pt>
                <c:pt idx="3">
                  <c:v>1.8968394031766405</c:v>
                </c:pt>
                <c:pt idx="4">
                  <c:v>1.801950030469226</c:v>
                </c:pt>
                <c:pt idx="5">
                  <c:v>1.8010871162039077</c:v>
                </c:pt>
                <c:pt idx="6">
                  <c:v>1.8192175703500344</c:v>
                </c:pt>
                <c:pt idx="7">
                  <c:v>2.2545941807044412</c:v>
                </c:pt>
                <c:pt idx="8">
                  <c:v>1.7204848122100853</c:v>
                </c:pt>
                <c:pt idx="9">
                  <c:v>1.7998181542657978</c:v>
                </c:pt>
                <c:pt idx="10">
                  <c:v>1.7077103488712988</c:v>
                </c:pt>
                <c:pt idx="11">
                  <c:v>1.7823283373997909</c:v>
                </c:pt>
                <c:pt idx="12">
                  <c:v>1.8401059185572175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F6-48BD-AAC3-9AE7B497C235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F6-48BD-AAC3-9AE7B497C23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1.9696121551379449</c:v>
                </c:pt>
                <c:pt idx="1">
                  <c:v>1.7307555870876197</c:v>
                </c:pt>
                <c:pt idx="2">
                  <c:v>1.8321178972956549</c:v>
                </c:pt>
                <c:pt idx="3">
                  <c:v>1.8962114537444934</c:v>
                </c:pt>
                <c:pt idx="4">
                  <c:v>1.8243863816310373</c:v>
                </c:pt>
                <c:pt idx="5">
                  <c:v>1.7645298472200346</c:v>
                </c:pt>
                <c:pt idx="6">
                  <c:v>1.9193224871852017</c:v>
                </c:pt>
                <c:pt idx="7">
                  <c:v>2.1911540416878497</c:v>
                </c:pt>
                <c:pt idx="8">
                  <c:v>1.5222429133043658</c:v>
                </c:pt>
                <c:pt idx="9">
                  <c:v>1.7158382843066222</c:v>
                </c:pt>
                <c:pt idx="10">
                  <c:v>1.714148033924441</c:v>
                </c:pt>
                <c:pt idx="11">
                  <c:v>2.0082422848380297</c:v>
                </c:pt>
                <c:pt idx="12">
                  <c:v>1.8292826787253671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F6-48BD-AAC3-9AE7B497C235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9F6-48BD-AAC3-9AE7B497C2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9F6-48BD-AAC3-9AE7B497C23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1.9012231282431431</c:v>
                </c:pt>
                <c:pt idx="1">
                  <c:v>1.7482043096568236</c:v>
                </c:pt>
                <c:pt idx="2">
                  <c:v>1.8155503197576575</c:v>
                </c:pt>
                <c:pt idx="3">
                  <c:v>1.9039915966386554</c:v>
                </c:pt>
                <c:pt idx="4">
                  <c:v>1.7250264737027885</c:v>
                </c:pt>
                <c:pt idx="5">
                  <c:v>1.7241238238101733</c:v>
                </c:pt>
                <c:pt idx="6">
                  <c:v>1.72433691030573</c:v>
                </c:pt>
                <c:pt idx="7">
                  <c:v>2.2463008053942688</c:v>
                </c:pt>
                <c:pt idx="8">
                  <c:v>1.6637069922308545</c:v>
                </c:pt>
                <c:pt idx="12">
                  <c:v>1.807364847218595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9F6-48BD-AAC3-9AE7B497C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F6-48BD-AAC3-9AE7B497C2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F6-48BD-AAC3-9AE7B497C2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F6-48BD-AAC3-9AE7B497C2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F6-48BD-AAC3-9AE7B497C2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F6-48BD-AAC3-9AE7B497C2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F6-48BD-AAC3-9AE7B497C2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F6-48BD-AAC3-9AE7B497C2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F6-48BD-AAC3-9AE7B497C2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F6-48BD-AAC3-9AE7B497C2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F6-48BD-AAC3-9AE7B497C2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F6-48BD-AAC3-9AE7B497C2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F6-48BD-AAC3-9AE7B497C2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F6-48BD-AAC3-9AE7B497C235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-6.8389026894801752E-2</c:v>
                </c:pt>
                <c:pt idx="1">
                  <c:v>1.7448722569203934E-2</c:v>
                </c:pt>
                <c:pt idx="2">
                  <c:v>-1.6567577537997424E-2</c:v>
                </c:pt>
                <c:pt idx="3">
                  <c:v>7.7801428941619566E-3</c:v>
                </c:pt>
                <c:pt idx="4">
                  <c:v>-9.9359907928248781E-2</c:v>
                </c:pt>
                <c:pt idx="5">
                  <c:v>-4.0406023409861325E-2</c:v>
                </c:pt>
                <c:pt idx="6">
                  <c:v>-0.19498557687947171</c:v>
                </c:pt>
                <c:pt idx="7">
                  <c:v>5.5146763706419133E-2</c:v>
                </c:pt>
                <c:pt idx="8">
                  <c:v>0.14146407892648871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-3.1065962983187312E-2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9F6-48BD-AAC3-9AE7B497C235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-8.9592776677320796E-3</c:v>
                </c:pt>
                <c:pt idx="1">
                  <c:v>7.5323321146093081E-2</c:v>
                </c:pt>
                <c:pt idx="2">
                  <c:v>8.4532200689495296E-2</c:v>
                </c:pt>
                <c:pt idx="3">
                  <c:v>1.1778662190789158E-2</c:v>
                </c:pt>
                <c:pt idx="4">
                  <c:v>1.3676723656500744E-2</c:v>
                </c:pt>
                <c:pt idx="5">
                  <c:v>2.1705727086304361E-2</c:v>
                </c:pt>
                <c:pt idx="6">
                  <c:v>-5.5074854400152251E-2</c:v>
                </c:pt>
                <c:pt idx="7">
                  <c:v>1.3682091709636524E-2</c:v>
                </c:pt>
                <c:pt idx="8">
                  <c:v>-0.11080069008898974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-1.363354829789043E-2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9F6-48BD-AAC3-9AE7B497C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E3-4991-9B6A-B4F31485DC0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2.7403536277327758</c:v>
                </c:pt>
                <c:pt idx="1">
                  <c:v>2.615271928218275</c:v>
                </c:pt>
                <c:pt idx="2">
                  <c:v>2.6071809456096693</c:v>
                </c:pt>
                <c:pt idx="3">
                  <c:v>2.5804834147595783</c:v>
                </c:pt>
                <c:pt idx="4">
                  <c:v>2.4517639712769279</c:v>
                </c:pt>
                <c:pt idx="5">
                  <c:v>2.585185185185185</c:v>
                </c:pt>
                <c:pt idx="6">
                  <c:v>2.9682117131224555</c:v>
                </c:pt>
                <c:pt idx="7">
                  <c:v>3.3285236670772478</c:v>
                </c:pt>
                <c:pt idx="8">
                  <c:v>2.7332042305973485</c:v>
                </c:pt>
                <c:pt idx="9">
                  <c:v>2.5454545454545454</c:v>
                </c:pt>
                <c:pt idx="10">
                  <c:v>2.5019584802193497</c:v>
                </c:pt>
                <c:pt idx="11">
                  <c:v>2.6632920884889391</c:v>
                </c:pt>
                <c:pt idx="12">
                  <c:v>2.6729927298475165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E3-4991-9B6A-B4F31485DC0F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E3-4991-9B6A-B4F31485DC0F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3.307804040670804</c:v>
                </c:pt>
                <c:pt idx="1">
                  <c:v>2.9616815476190474</c:v>
                </c:pt>
                <c:pt idx="2">
                  <c:v>2.9339544757636515</c:v>
                </c:pt>
                <c:pt idx="3">
                  <c:v>3.2348952840138616</c:v>
                </c:pt>
                <c:pt idx="4">
                  <c:v>3.3832150009102495</c:v>
                </c:pt>
                <c:pt idx="5">
                  <c:v>3.109444123869975</c:v>
                </c:pt>
                <c:pt idx="6">
                  <c:v>3.1849586182079883</c:v>
                </c:pt>
                <c:pt idx="7">
                  <c:v>3.1242844230189815</c:v>
                </c:pt>
                <c:pt idx="8">
                  <c:v>2.4895774647887325</c:v>
                </c:pt>
                <c:pt idx="9">
                  <c:v>2.5124871707150187</c:v>
                </c:pt>
                <c:pt idx="10">
                  <c:v>2.6325889741800417</c:v>
                </c:pt>
                <c:pt idx="11">
                  <c:v>2.5013940170296136</c:v>
                </c:pt>
                <c:pt idx="12">
                  <c:v>2.8813730171361875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E3-4991-9B6A-B4F31485DC0F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E3-4991-9B6A-B4F31485DC0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2.883788097590636</c:v>
                </c:pt>
                <c:pt idx="1">
                  <c:v>2.6695660306771418</c:v>
                </c:pt>
                <c:pt idx="2">
                  <c:v>2.8801306922605678</c:v>
                </c:pt>
                <c:pt idx="3">
                  <c:v>2.5569436374201047</c:v>
                </c:pt>
                <c:pt idx="4">
                  <c:v>3.0859224341118492</c:v>
                </c:pt>
                <c:pt idx="5">
                  <c:v>2.596705308114704</c:v>
                </c:pt>
                <c:pt idx="6">
                  <c:v>3.0157387369663584</c:v>
                </c:pt>
                <c:pt idx="7">
                  <c:v>3.4362339977313239</c:v>
                </c:pt>
                <c:pt idx="8">
                  <c:v>3.6911096690460741</c:v>
                </c:pt>
                <c:pt idx="9">
                  <c:v>3.1644666970110755</c:v>
                </c:pt>
                <c:pt idx="10">
                  <c:v>2.9328118732450861</c:v>
                </c:pt>
                <c:pt idx="11">
                  <c:v>3.0554897314375986</c:v>
                </c:pt>
                <c:pt idx="12">
                  <c:v>2.9576495214665672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E3-4991-9B6A-B4F31485DC0F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2E3-4991-9B6A-B4F31485DC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2E3-4991-9B6A-B4F31485DC0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3.1311105540235649</c:v>
                </c:pt>
                <c:pt idx="1">
                  <c:v>2.9329920893438808</c:v>
                </c:pt>
                <c:pt idx="2">
                  <c:v>3.2440007867820615</c:v>
                </c:pt>
                <c:pt idx="3">
                  <c:v>3.2453800194525497</c:v>
                </c:pt>
                <c:pt idx="4">
                  <c:v>2.832846410684474</c:v>
                </c:pt>
                <c:pt idx="5">
                  <c:v>2.5758036490008687</c:v>
                </c:pt>
                <c:pt idx="6">
                  <c:v>2.8402999062792875</c:v>
                </c:pt>
                <c:pt idx="7">
                  <c:v>3.5430654459138693</c:v>
                </c:pt>
                <c:pt idx="8">
                  <c:v>3.0518715561466845</c:v>
                </c:pt>
                <c:pt idx="12">
                  <c:v>3.0752777819885098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2E3-4991-9B6A-B4F31485D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E3-4991-9B6A-B4F31485DC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E3-4991-9B6A-B4F31485DC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E3-4991-9B6A-B4F31485DC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E3-4991-9B6A-B4F31485DC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E3-4991-9B6A-B4F31485DC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E3-4991-9B6A-B4F31485DC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E3-4991-9B6A-B4F31485DC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E3-4991-9B6A-B4F31485DC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E3-4991-9B6A-B4F31485DC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E3-4991-9B6A-B4F31485DC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E3-4991-9B6A-B4F31485DC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E3-4991-9B6A-B4F31485DC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E3-4991-9B6A-B4F31485DC0F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0.24732245643292883</c:v>
                </c:pt>
                <c:pt idx="1">
                  <c:v>0.26342605866673896</c:v>
                </c:pt>
                <c:pt idx="2">
                  <c:v>0.36387009452149366</c:v>
                </c:pt>
                <c:pt idx="3">
                  <c:v>0.68843638203244506</c:v>
                </c:pt>
                <c:pt idx="4">
                  <c:v>-0.25307602342737523</c:v>
                </c:pt>
                <c:pt idx="5">
                  <c:v>-2.0901659113835347E-2</c:v>
                </c:pt>
                <c:pt idx="6">
                  <c:v>-0.17543883068707089</c:v>
                </c:pt>
                <c:pt idx="7">
                  <c:v>0.10683144818254542</c:v>
                </c:pt>
                <c:pt idx="8">
                  <c:v>-0.63923811289938959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0.14954886157873837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2E3-4991-9B6A-B4F31485DC0F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0.39075692629078906</c:v>
                </c:pt>
                <c:pt idx="1">
                  <c:v>0.31772016112560575</c:v>
                </c:pt>
                <c:pt idx="2">
                  <c:v>0.63681984117239221</c:v>
                </c:pt>
                <c:pt idx="3">
                  <c:v>0.6648966046929714</c:v>
                </c:pt>
                <c:pt idx="4">
                  <c:v>0.38108243940754605</c:v>
                </c:pt>
                <c:pt idx="5">
                  <c:v>-9.3815361843163636E-3</c:v>
                </c:pt>
                <c:pt idx="6">
                  <c:v>-0.12791180684316794</c:v>
                </c:pt>
                <c:pt idx="7">
                  <c:v>0.21454177883662151</c:v>
                </c:pt>
                <c:pt idx="8">
                  <c:v>0.31866732554933597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0.36260184365070813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2E3-4991-9B6A-B4F31485D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E8-4DD6-9B6E-02B4FBACB96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3.1240544629349469</c:v>
                </c:pt>
                <c:pt idx="1">
                  <c:v>3.3365155131264919</c:v>
                </c:pt>
                <c:pt idx="2">
                  <c:v>3.4531933508311461</c:v>
                </c:pt>
                <c:pt idx="3">
                  <c:v>3.2419127988748242</c:v>
                </c:pt>
                <c:pt idx="4">
                  <c:v>2.375594294770206</c:v>
                </c:pt>
                <c:pt idx="5">
                  <c:v>2.6824457593688362</c:v>
                </c:pt>
                <c:pt idx="6">
                  <c:v>3.5714285714285716</c:v>
                </c:pt>
                <c:pt idx="7">
                  <c:v>4.5836734693877554</c:v>
                </c:pt>
                <c:pt idx="8">
                  <c:v>2.311087190527449</c:v>
                </c:pt>
                <c:pt idx="9">
                  <c:v>3.1603053435114505</c:v>
                </c:pt>
                <c:pt idx="10">
                  <c:v>3.0557184750733137</c:v>
                </c:pt>
                <c:pt idx="11">
                  <c:v>3.1952085181898848</c:v>
                </c:pt>
                <c:pt idx="12">
                  <c:v>3.1548757170172084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E8-4DD6-9B6E-02B4FBACB96C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E8-4DD6-9B6E-02B4FBACB96C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4.2645962732919251</c:v>
                </c:pt>
                <c:pt idx="1">
                  <c:v>4.1703617269544928</c:v>
                </c:pt>
                <c:pt idx="2">
                  <c:v>4.5992647058823533</c:v>
                </c:pt>
                <c:pt idx="3">
                  <c:v>4.1050903119868636</c:v>
                </c:pt>
                <c:pt idx="4">
                  <c:v>3.5278969957081543</c:v>
                </c:pt>
                <c:pt idx="5">
                  <c:v>3.9064327485380117</c:v>
                </c:pt>
                <c:pt idx="6">
                  <c:v>3.967123287671233</c:v>
                </c:pt>
                <c:pt idx="7">
                  <c:v>3.4109090909090911</c:v>
                </c:pt>
                <c:pt idx="8">
                  <c:v>2.1020599250936329</c:v>
                </c:pt>
                <c:pt idx="9">
                  <c:v>2.1703406813627253</c:v>
                </c:pt>
                <c:pt idx="10">
                  <c:v>2.9498364231188661</c:v>
                </c:pt>
                <c:pt idx="11">
                  <c:v>2.7547600913937549</c:v>
                </c:pt>
                <c:pt idx="12">
                  <c:v>3.3630130079661189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E8-4DD6-9B6E-02B4FBACB96C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E8-4DD6-9B6E-02B4FBACB96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3.0178253119429592</c:v>
                </c:pt>
                <c:pt idx="1">
                  <c:v>2.7137161084529504</c:v>
                </c:pt>
                <c:pt idx="2">
                  <c:v>2.840103716508211</c:v>
                </c:pt>
                <c:pt idx="3">
                  <c:v>3.3218390804597702</c:v>
                </c:pt>
                <c:pt idx="4">
                  <c:v>3.4131868131868131</c:v>
                </c:pt>
                <c:pt idx="5">
                  <c:v>2.0308571428571427</c:v>
                </c:pt>
                <c:pt idx="6">
                  <c:v>2.9682779456193353</c:v>
                </c:pt>
                <c:pt idx="7">
                  <c:v>2.9539918809201624</c:v>
                </c:pt>
                <c:pt idx="8">
                  <c:v>9.6633858267716537</c:v>
                </c:pt>
                <c:pt idx="9">
                  <c:v>6.4522875816993466</c:v>
                </c:pt>
                <c:pt idx="10">
                  <c:v>3.0739700374531833</c:v>
                </c:pt>
                <c:pt idx="11">
                  <c:v>3.2570671378091873</c:v>
                </c:pt>
                <c:pt idx="12">
                  <c:v>3.4575820024042589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E8-4DD6-9B6E-02B4FBACB96C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E8-4DD6-9B6E-02B4FBACB96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3E8-4DD6-9B6E-02B4FBACB96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3.6590184831102612</c:v>
                </c:pt>
                <c:pt idx="1">
                  <c:v>3.0872056015276894</c:v>
                </c:pt>
                <c:pt idx="2">
                  <c:v>4.0447897623400362</c:v>
                </c:pt>
                <c:pt idx="3">
                  <c:v>5.2445652173913047</c:v>
                </c:pt>
                <c:pt idx="4">
                  <c:v>3.4363636363636365</c:v>
                </c:pt>
                <c:pt idx="5">
                  <c:v>2.1683748169838948</c:v>
                </c:pt>
                <c:pt idx="6">
                  <c:v>3.1173553719008265</c:v>
                </c:pt>
                <c:pt idx="7">
                  <c:v>3.9154135338345863</c:v>
                </c:pt>
                <c:pt idx="8">
                  <c:v>3.7929373996789728</c:v>
                </c:pt>
                <c:pt idx="12">
                  <c:v>3.5922031290074377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E8-4DD6-9B6E-02B4FBACB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E8-4DD6-9B6E-02B4FBACB96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E8-4DD6-9B6E-02B4FBACB96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E8-4DD6-9B6E-02B4FBACB96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E8-4DD6-9B6E-02B4FBACB96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E8-4DD6-9B6E-02B4FBACB96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E8-4DD6-9B6E-02B4FBACB96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E8-4DD6-9B6E-02B4FBACB96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E8-4DD6-9B6E-02B4FBACB96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E8-4DD6-9B6E-02B4FBACB96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E8-4DD6-9B6E-02B4FBACB96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E8-4DD6-9B6E-02B4FBACB96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E8-4DD6-9B6E-02B4FBACB96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E8-4DD6-9B6E-02B4FBACB96C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0.64119317116730201</c:v>
                </c:pt>
                <c:pt idx="1">
                  <c:v>0.373489493074739</c:v>
                </c:pt>
                <c:pt idx="2">
                  <c:v>1.2046860458318251</c:v>
                </c:pt>
                <c:pt idx="3">
                  <c:v>1.9227261369315345</c:v>
                </c:pt>
                <c:pt idx="4">
                  <c:v>2.3176823176823458E-2</c:v>
                </c:pt>
                <c:pt idx="5">
                  <c:v>0.13751767412675209</c:v>
                </c:pt>
                <c:pt idx="6">
                  <c:v>0.14907742628149112</c:v>
                </c:pt>
                <c:pt idx="7">
                  <c:v>0.96142165291442394</c:v>
                </c:pt>
                <c:pt idx="8">
                  <c:v>-5.8704484270926809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0.32518320042778104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3E8-4DD6-9B6E-02B4FBACB96C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0.5349640201753143</c:v>
                </c:pt>
                <c:pt idx="1">
                  <c:v>-0.24930991159880245</c:v>
                </c:pt>
                <c:pt idx="2">
                  <c:v>0.59159641150889009</c:v>
                </c:pt>
                <c:pt idx="3">
                  <c:v>2.0026524185164805</c:v>
                </c:pt>
                <c:pt idx="4">
                  <c:v>1.0607693415934305</c:v>
                </c:pt>
                <c:pt idx="5">
                  <c:v>-0.51407094238494144</c:v>
                </c:pt>
                <c:pt idx="6">
                  <c:v>-0.45407319952774516</c:v>
                </c:pt>
                <c:pt idx="7">
                  <c:v>-0.66825993555316909</c:v>
                </c:pt>
                <c:pt idx="8">
                  <c:v>1.4818502091515238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0.43047876584610512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3E8-4DD6-9B6E-02B4FBACB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77-4CBA-BFC4-35B497BA90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3.1564760026298488</c:v>
                </c:pt>
                <c:pt idx="1">
                  <c:v>2.9194991055456172</c:v>
                </c:pt>
                <c:pt idx="2">
                  <c:v>2.9104116222760292</c:v>
                </c:pt>
                <c:pt idx="3">
                  <c:v>2.9073170731707316</c:v>
                </c:pt>
                <c:pt idx="4">
                  <c:v>3.2683544303797469</c:v>
                </c:pt>
                <c:pt idx="5">
                  <c:v>2.8885350318471339</c:v>
                </c:pt>
                <c:pt idx="6">
                  <c:v>4.2535612535612533</c:v>
                </c:pt>
                <c:pt idx="7">
                  <c:v>5.2679558011049723</c:v>
                </c:pt>
                <c:pt idx="8">
                  <c:v>4.024064171122995</c:v>
                </c:pt>
                <c:pt idx="9">
                  <c:v>3.1800518134715028</c:v>
                </c:pt>
                <c:pt idx="10">
                  <c:v>3.2572769953051641</c:v>
                </c:pt>
                <c:pt idx="11">
                  <c:v>3.1033634126333061</c:v>
                </c:pt>
                <c:pt idx="12">
                  <c:v>3.2319371727748689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77-4CBA-BFC4-35B497BA904D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77-4CBA-BFC4-35B497BA904D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3.4815983175604628</c:v>
                </c:pt>
                <c:pt idx="1">
                  <c:v>3.0127931769722816</c:v>
                </c:pt>
                <c:pt idx="2">
                  <c:v>3.3627272727272728</c:v>
                </c:pt>
                <c:pt idx="3">
                  <c:v>3.6690140845070425</c:v>
                </c:pt>
                <c:pt idx="4">
                  <c:v>4.1291666666666664</c:v>
                </c:pt>
                <c:pt idx="5">
                  <c:v>3.4030303030303028</c:v>
                </c:pt>
                <c:pt idx="6">
                  <c:v>4.4758771929824563</c:v>
                </c:pt>
                <c:pt idx="7">
                  <c:v>3.3537906137184117</c:v>
                </c:pt>
                <c:pt idx="8">
                  <c:v>2.6366197183098592</c:v>
                </c:pt>
                <c:pt idx="9">
                  <c:v>2.5501330967169475</c:v>
                </c:pt>
                <c:pt idx="10">
                  <c:v>2.7950963222416814</c:v>
                </c:pt>
                <c:pt idx="11">
                  <c:v>2.5809756097560976</c:v>
                </c:pt>
                <c:pt idx="12">
                  <c:v>3.0895124766894591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77-4CBA-BFC4-35B497BA904D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77-4CBA-BFC4-35B497BA90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3.0078160919540231</c:v>
                </c:pt>
                <c:pt idx="1">
                  <c:v>2.9518987341772154</c:v>
                </c:pt>
                <c:pt idx="2">
                  <c:v>3.0681431005110733</c:v>
                </c:pt>
                <c:pt idx="3">
                  <c:v>2.8441330998248686</c:v>
                </c:pt>
                <c:pt idx="4">
                  <c:v>3.4113924050632911</c:v>
                </c:pt>
                <c:pt idx="5">
                  <c:v>2.2542372881355934</c:v>
                </c:pt>
                <c:pt idx="6">
                  <c:v>3.7583497053045187</c:v>
                </c:pt>
                <c:pt idx="7">
                  <c:v>5.3590664272890489</c:v>
                </c:pt>
                <c:pt idx="8">
                  <c:v>3.9280575539568345</c:v>
                </c:pt>
                <c:pt idx="9">
                  <c:v>3.7243816254416959</c:v>
                </c:pt>
                <c:pt idx="10">
                  <c:v>3.3473531544597535</c:v>
                </c:pt>
                <c:pt idx="11">
                  <c:v>3.2475832438238452</c:v>
                </c:pt>
                <c:pt idx="12">
                  <c:v>3.262616401321718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77-4CBA-BFC4-35B497BA904D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77-4CBA-BFC4-35B497BA90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777-4CBA-BFC4-35B497BA90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3.0891038696537678</c:v>
                </c:pt>
                <c:pt idx="1">
                  <c:v>2.8136952498457743</c:v>
                </c:pt>
                <c:pt idx="2">
                  <c:v>3.3477758521086076</c:v>
                </c:pt>
                <c:pt idx="3">
                  <c:v>3.0526849037487334</c:v>
                </c:pt>
                <c:pt idx="4">
                  <c:v>3.6533333333333333</c:v>
                </c:pt>
                <c:pt idx="5">
                  <c:v>3.1690821256038646</c:v>
                </c:pt>
                <c:pt idx="6">
                  <c:v>3.1252525252525252</c:v>
                </c:pt>
                <c:pt idx="7">
                  <c:v>4.5181674565560819</c:v>
                </c:pt>
                <c:pt idx="8">
                  <c:v>4.2538461538461538</c:v>
                </c:pt>
                <c:pt idx="12">
                  <c:v>3.2910947249007374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77-4CBA-BFC4-35B497BA9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0777-4CBA-BFC4-35B497BA904D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2.1025641025641026</c:v>
                      </c:pt>
                      <c:pt idx="1">
                        <c:v>1.8482142857142858</c:v>
                      </c:pt>
                      <c:pt idx="2">
                        <c:v>2.0061475409836067</c:v>
                      </c:pt>
                      <c:pt idx="3">
                        <c:v>3.1631419939577041</c:v>
                      </c:pt>
                      <c:pt idx="4">
                        <c:v>1.9887005649717515</c:v>
                      </c:pt>
                      <c:pt idx="5">
                        <c:v>2.6368421052631579</c:v>
                      </c:pt>
                      <c:pt idx="6">
                        <c:v>2.7804347826086957</c:v>
                      </c:pt>
                      <c:pt idx="7">
                        <c:v>4.0877192982456139</c:v>
                      </c:pt>
                      <c:pt idx="8">
                        <c:v>3.1950718685831623</c:v>
                      </c:pt>
                      <c:pt idx="9">
                        <c:v>3.2486938349007315</c:v>
                      </c:pt>
                      <c:pt idx="10">
                        <c:v>3.2394548994159638</c:v>
                      </c:pt>
                      <c:pt idx="11">
                        <c:v>4.466221232368226</c:v>
                      </c:pt>
                      <c:pt idx="12">
                        <c:v>3.2031719989062073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0777-4CBA-BFC4-35B497BA904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77-4CBA-BFC4-35B497BA90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77-4CBA-BFC4-35B497BA90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77-4CBA-BFC4-35B497BA90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77-4CBA-BFC4-35B497BA90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77-4CBA-BFC4-35B497BA90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77-4CBA-BFC4-35B497BA90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77-4CBA-BFC4-35B497BA90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77-4CBA-BFC4-35B497BA90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77-4CBA-BFC4-35B497BA90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77-4CBA-BFC4-35B497BA90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77-4CBA-BFC4-35B497BA90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77-4CBA-BFC4-35B497BA90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77-4CBA-BFC4-35B497BA904D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8.1287777699744712E-2</c:v>
                </c:pt>
                <c:pt idx="1">
                  <c:v>-0.13820348433144103</c:v>
                </c:pt>
                <c:pt idx="2">
                  <c:v>0.27963275159753431</c:v>
                </c:pt>
                <c:pt idx="3">
                  <c:v>0.20855180392386474</c:v>
                </c:pt>
                <c:pt idx="4">
                  <c:v>0.24194092827004221</c:v>
                </c:pt>
                <c:pt idx="5">
                  <c:v>0.91484483746827117</c:v>
                </c:pt>
                <c:pt idx="6">
                  <c:v>-0.63309718005199356</c:v>
                </c:pt>
                <c:pt idx="7">
                  <c:v>-0.84089897073296704</c:v>
                </c:pt>
                <c:pt idx="8">
                  <c:v>0.3257885998893193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8.0602637322155335E-2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77-4CBA-BFC4-35B497BA904D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-6.7372132976081023E-2</c:v>
                </c:pt>
                <c:pt idx="1">
                  <c:v>-0.10580385569984285</c:v>
                </c:pt>
                <c:pt idx="2">
                  <c:v>0.43736422983257839</c:v>
                </c:pt>
                <c:pt idx="3">
                  <c:v>0.14536783057800173</c:v>
                </c:pt>
                <c:pt idx="4">
                  <c:v>0.38497890295358639</c:v>
                </c:pt>
                <c:pt idx="5">
                  <c:v>0.2805470937567307</c:v>
                </c:pt>
                <c:pt idx="6">
                  <c:v>-1.1283087283087281</c:v>
                </c:pt>
                <c:pt idx="7">
                  <c:v>-0.74978834454889043</c:v>
                </c:pt>
                <c:pt idx="8">
                  <c:v>0.22978198272315886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3.3010339314042181E-2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777-4CBA-BFC4-35B497BA9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19-4768-8700-780C3DE521B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11481</c:v>
                </c:pt>
                <c:pt idx="1">
                  <c:v>10922</c:v>
                </c:pt>
                <c:pt idx="2">
                  <c:v>11252</c:v>
                </c:pt>
                <c:pt idx="3">
                  <c:v>7778</c:v>
                </c:pt>
                <c:pt idx="4">
                  <c:v>6406</c:v>
                </c:pt>
                <c:pt idx="5">
                  <c:v>4995</c:v>
                </c:pt>
                <c:pt idx="6">
                  <c:v>6386</c:v>
                </c:pt>
                <c:pt idx="7">
                  <c:v>5683</c:v>
                </c:pt>
                <c:pt idx="8">
                  <c:v>6713</c:v>
                </c:pt>
                <c:pt idx="9">
                  <c:v>7777</c:v>
                </c:pt>
                <c:pt idx="10">
                  <c:v>10212</c:v>
                </c:pt>
                <c:pt idx="11">
                  <c:v>10668</c:v>
                </c:pt>
                <c:pt idx="12">
                  <c:v>100273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19-4768-8700-780C3DE521BF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19-4768-8700-780C3DE521BF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7573</c:v>
                </c:pt>
                <c:pt idx="1">
                  <c:v>8064</c:v>
                </c:pt>
                <c:pt idx="2">
                  <c:v>8479</c:v>
                </c:pt>
                <c:pt idx="3">
                  <c:v>6637</c:v>
                </c:pt>
                <c:pt idx="4">
                  <c:v>5493</c:v>
                </c:pt>
                <c:pt idx="5">
                  <c:v>5199</c:v>
                </c:pt>
                <c:pt idx="6">
                  <c:v>5558</c:v>
                </c:pt>
                <c:pt idx="7">
                  <c:v>6638</c:v>
                </c:pt>
                <c:pt idx="8">
                  <c:v>7100</c:v>
                </c:pt>
                <c:pt idx="9">
                  <c:v>8769</c:v>
                </c:pt>
                <c:pt idx="10">
                  <c:v>11464</c:v>
                </c:pt>
                <c:pt idx="11">
                  <c:v>13271</c:v>
                </c:pt>
                <c:pt idx="12">
                  <c:v>94245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19-4768-8700-780C3DE521BF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19-4768-8700-780C3DE521B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13157</c:v>
                </c:pt>
                <c:pt idx="1">
                  <c:v>10692</c:v>
                </c:pt>
                <c:pt idx="2">
                  <c:v>9794</c:v>
                </c:pt>
                <c:pt idx="3">
                  <c:v>6884</c:v>
                </c:pt>
                <c:pt idx="4">
                  <c:v>4667</c:v>
                </c:pt>
                <c:pt idx="5">
                  <c:v>4917</c:v>
                </c:pt>
                <c:pt idx="6">
                  <c:v>5083</c:v>
                </c:pt>
                <c:pt idx="7">
                  <c:v>6171</c:v>
                </c:pt>
                <c:pt idx="8">
                  <c:v>4623</c:v>
                </c:pt>
                <c:pt idx="9">
                  <c:v>6591</c:v>
                </c:pt>
                <c:pt idx="10">
                  <c:v>9972</c:v>
                </c:pt>
                <c:pt idx="11">
                  <c:v>10128</c:v>
                </c:pt>
                <c:pt idx="12">
                  <c:v>92679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19-4768-8700-780C3DE521BF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719-4768-8700-780C3DE521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719-4768-8700-780C3DE521B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11967</c:v>
                </c:pt>
                <c:pt idx="1">
                  <c:v>10745</c:v>
                </c:pt>
                <c:pt idx="2">
                  <c:v>10168</c:v>
                </c:pt>
                <c:pt idx="3">
                  <c:v>7197</c:v>
                </c:pt>
                <c:pt idx="4">
                  <c:v>4792</c:v>
                </c:pt>
                <c:pt idx="5">
                  <c:v>4604</c:v>
                </c:pt>
                <c:pt idx="6">
                  <c:v>5335</c:v>
                </c:pt>
                <c:pt idx="7">
                  <c:v>5898</c:v>
                </c:pt>
                <c:pt idx="8">
                  <c:v>5263</c:v>
                </c:pt>
                <c:pt idx="12">
                  <c:v>65969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719-4768-8700-780C3DE52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19-4768-8700-780C3DE521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19-4768-8700-780C3DE521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19-4768-8700-780C3DE521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19-4768-8700-780C3DE521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19-4768-8700-780C3DE521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19-4768-8700-780C3DE521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19-4768-8700-780C3DE521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19-4768-8700-780C3DE521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19-4768-8700-780C3DE521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19-4768-8700-780C3DE521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19-4768-8700-780C3DE521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19-4768-8700-780C3DE521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19-4768-8700-780C3DE521BF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-9.0446150338223008E-2</c:v>
                </c:pt>
                <c:pt idx="1">
                  <c:v>4.9569771791992956E-3</c:v>
                </c:pt>
                <c:pt idx="2">
                  <c:v>3.8186644884623311E-2</c:v>
                </c:pt>
                <c:pt idx="3">
                  <c:v>4.5467751307379345E-2</c:v>
                </c:pt>
                <c:pt idx="4">
                  <c:v>2.678380115706025E-2</c:v>
                </c:pt>
                <c:pt idx="5">
                  <c:v>-6.365670124059386E-2</c:v>
                </c:pt>
                <c:pt idx="6">
                  <c:v>4.9577021444029201E-2</c:v>
                </c:pt>
                <c:pt idx="7">
                  <c:v>-4.4239183276616467E-2</c:v>
                </c:pt>
                <c:pt idx="8">
                  <c:v>0.13843824356478485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-2.8793113899494571E-4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719-4768-8700-780C3DE521BF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4.2330807420956296E-2</c:v>
                </c:pt>
                <c:pt idx="1">
                  <c:v>-1.6205823109320616E-2</c:v>
                </c:pt>
                <c:pt idx="2">
                  <c:v>-9.6338428723782399E-2</c:v>
                </c:pt>
                <c:pt idx="3">
                  <c:v>-7.4697865775263605E-2</c:v>
                </c:pt>
                <c:pt idx="4">
                  <c:v>-0.25195129566031849</c:v>
                </c:pt>
                <c:pt idx="5">
                  <c:v>-7.8278278278278268E-2</c:v>
                </c:pt>
                <c:pt idx="6">
                  <c:v>-0.16457876605073596</c:v>
                </c:pt>
                <c:pt idx="7">
                  <c:v>3.7832130916769291E-2</c:v>
                </c:pt>
                <c:pt idx="8">
                  <c:v>-0.21599880828243712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-7.8851094727435234E-2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719-4768-8700-780C3DE52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33-4E86-B900-BC53B39FA17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2.8354231974921631</c:v>
                </c:pt>
                <c:pt idx="1">
                  <c:v>2.8952879581151834</c:v>
                </c:pt>
                <c:pt idx="2">
                  <c:v>2.7114754098360656</c:v>
                </c:pt>
                <c:pt idx="3">
                  <c:v>3.0480349344978164</c:v>
                </c:pt>
                <c:pt idx="4">
                  <c:v>2.3481012658227849</c:v>
                </c:pt>
                <c:pt idx="5">
                  <c:v>2.7462686567164178</c:v>
                </c:pt>
                <c:pt idx="6">
                  <c:v>3.5330188679245285</c:v>
                </c:pt>
                <c:pt idx="7">
                  <c:v>3.7300509337860781</c:v>
                </c:pt>
                <c:pt idx="8">
                  <c:v>3.6268656716417911</c:v>
                </c:pt>
                <c:pt idx="9">
                  <c:v>3.0652557319223988</c:v>
                </c:pt>
                <c:pt idx="10">
                  <c:v>2.943894389438944</c:v>
                </c:pt>
                <c:pt idx="11">
                  <c:v>3.1069692058346838</c:v>
                </c:pt>
                <c:pt idx="12">
                  <c:v>3.0272767923684603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33-4E86-B900-BC53B39FA17D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33-4E86-B900-BC53B39FA17D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2.575113808801214</c:v>
                </c:pt>
                <c:pt idx="1">
                  <c:v>2.497737556561086</c:v>
                </c:pt>
                <c:pt idx="2">
                  <c:v>3.1100217864923749</c:v>
                </c:pt>
                <c:pt idx="3">
                  <c:v>3.3536379018612523</c:v>
                </c:pt>
                <c:pt idx="4">
                  <c:v>2.7726495726495726</c:v>
                </c:pt>
                <c:pt idx="5">
                  <c:v>2.6290726817042605</c:v>
                </c:pt>
                <c:pt idx="6">
                  <c:v>3.0395061728395061</c:v>
                </c:pt>
                <c:pt idx="7">
                  <c:v>3.2798634812286691</c:v>
                </c:pt>
                <c:pt idx="8">
                  <c:v>2.7576301615798924</c:v>
                </c:pt>
                <c:pt idx="9">
                  <c:v>2.6530303030303028</c:v>
                </c:pt>
                <c:pt idx="10">
                  <c:v>2.5677083333333335</c:v>
                </c:pt>
                <c:pt idx="11">
                  <c:v>2.5267770204479065</c:v>
                </c:pt>
                <c:pt idx="12">
                  <c:v>2.8007977475363681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33-4E86-B900-BC53B39FA17D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33-4E86-B900-BC53B39FA17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3.2624390243902437</c:v>
                </c:pt>
                <c:pt idx="1">
                  <c:v>2.7587822014051522</c:v>
                </c:pt>
                <c:pt idx="2">
                  <c:v>2.9254201680672267</c:v>
                </c:pt>
                <c:pt idx="3">
                  <c:v>2.8601626016260164</c:v>
                </c:pt>
                <c:pt idx="4">
                  <c:v>3.4193548387096775</c:v>
                </c:pt>
                <c:pt idx="5">
                  <c:v>3.8049886621315192</c:v>
                </c:pt>
                <c:pt idx="6">
                  <c:v>3.221294363256785</c:v>
                </c:pt>
                <c:pt idx="7">
                  <c:v>3.7811735941320292</c:v>
                </c:pt>
                <c:pt idx="8">
                  <c:v>2.4781021897810218</c:v>
                </c:pt>
                <c:pt idx="9">
                  <c:v>2.3209366391184574</c:v>
                </c:pt>
                <c:pt idx="10">
                  <c:v>2.8983739837398375</c:v>
                </c:pt>
                <c:pt idx="11">
                  <c:v>3.1310344827586207</c:v>
                </c:pt>
                <c:pt idx="12">
                  <c:v>3.0535632708999545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33-4E86-B900-BC53B39FA17D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733-4E86-B900-BC53B39FA17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733-4E86-B900-BC53B39FA17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3.4018801410105759</c:v>
                </c:pt>
                <c:pt idx="1">
                  <c:v>3.1713917525773194</c:v>
                </c:pt>
                <c:pt idx="2">
                  <c:v>3.0355220667384284</c:v>
                </c:pt>
                <c:pt idx="3">
                  <c:v>3.2119658119658121</c:v>
                </c:pt>
                <c:pt idx="4">
                  <c:v>3.05</c:v>
                </c:pt>
                <c:pt idx="5">
                  <c:v>2.4794520547945207</c:v>
                </c:pt>
                <c:pt idx="6">
                  <c:v>2.9655963302752295</c:v>
                </c:pt>
                <c:pt idx="7">
                  <c:v>3.7306967984934087</c:v>
                </c:pt>
                <c:pt idx="8">
                  <c:v>3.4807370184254607</c:v>
                </c:pt>
                <c:pt idx="12">
                  <c:v>3.2438711744912676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733-4E86-B900-BC53B39FA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33-4E86-B900-BC53B39FA1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33-4E86-B900-BC53B39FA1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33-4E86-B900-BC53B39FA1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33-4E86-B900-BC53B39FA1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33-4E86-B900-BC53B39FA1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33-4E86-B900-BC53B39FA1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33-4E86-B900-BC53B39FA1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33-4E86-B900-BC53B39FA1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33-4E86-B900-BC53B39FA1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33-4E86-B900-BC53B39FA1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33-4E86-B900-BC53B39FA1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33-4E86-B900-BC53B39FA1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33-4E86-B900-BC53B39FA17D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0.13944111662033221</c:v>
                </c:pt>
                <c:pt idx="1">
                  <c:v>0.41260955117216724</c:v>
                </c:pt>
                <c:pt idx="2">
                  <c:v>0.11010189867120168</c:v>
                </c:pt>
                <c:pt idx="3">
                  <c:v>0.35180321033979567</c:v>
                </c:pt>
                <c:pt idx="4">
                  <c:v>-0.36935483870967767</c:v>
                </c:pt>
                <c:pt idx="5">
                  <c:v>-1.3255366073369985</c:v>
                </c:pt>
                <c:pt idx="6">
                  <c:v>-0.25569803298155547</c:v>
                </c:pt>
                <c:pt idx="7">
                  <c:v>-5.0476795638620509E-2</c:v>
                </c:pt>
                <c:pt idx="8">
                  <c:v>1.0026348286444389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9.0889051409476895E-2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733-4E86-B900-BC53B39FA17D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0.5664569435184128</c:v>
                </c:pt>
                <c:pt idx="1">
                  <c:v>0.27610379446213607</c:v>
                </c:pt>
                <c:pt idx="2">
                  <c:v>0.32404665690236278</c:v>
                </c:pt>
                <c:pt idx="3">
                  <c:v>0.16393087746799573</c:v>
                </c:pt>
                <c:pt idx="4">
                  <c:v>0.70189873417721493</c:v>
                </c:pt>
                <c:pt idx="5">
                  <c:v>-0.26681660192189716</c:v>
                </c:pt>
                <c:pt idx="6">
                  <c:v>-0.56742253764929895</c:v>
                </c:pt>
                <c:pt idx="7">
                  <c:v>6.458647073306345E-4</c:v>
                </c:pt>
                <c:pt idx="8">
                  <c:v>-0.1461286532163304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0.22069573232822615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733-4E86-B900-BC53B39FA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47-4220-9F66-CEFCD7E7FFE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2.2275862068965515</c:v>
                </c:pt>
                <c:pt idx="1">
                  <c:v>2.5797101449275361</c:v>
                </c:pt>
                <c:pt idx="2">
                  <c:v>3.0507246376811592</c:v>
                </c:pt>
                <c:pt idx="3">
                  <c:v>2.5083333333333333</c:v>
                </c:pt>
                <c:pt idx="4">
                  <c:v>2.0384615384615383</c:v>
                </c:pt>
                <c:pt idx="5">
                  <c:v>2.5299999999999998</c:v>
                </c:pt>
                <c:pt idx="6">
                  <c:v>3.5844155844155843</c:v>
                </c:pt>
                <c:pt idx="7">
                  <c:v>2.8250000000000002</c:v>
                </c:pt>
                <c:pt idx="8">
                  <c:v>3.0654205607476634</c:v>
                </c:pt>
                <c:pt idx="9">
                  <c:v>2.8217821782178216</c:v>
                </c:pt>
                <c:pt idx="10">
                  <c:v>2.8579234972677594</c:v>
                </c:pt>
                <c:pt idx="11">
                  <c:v>2.2181818181818183</c:v>
                </c:pt>
                <c:pt idx="12">
                  <c:v>2.6435309973045822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47-4220-9F66-CEFCD7E7FFE9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47-4220-9F66-CEFCD7E7FFE9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2.4294117647058822</c:v>
                </c:pt>
                <c:pt idx="1">
                  <c:v>2.8324022346368714</c:v>
                </c:pt>
                <c:pt idx="2">
                  <c:v>2.5076142131979697</c:v>
                </c:pt>
                <c:pt idx="3">
                  <c:v>2.7118644067796609</c:v>
                </c:pt>
                <c:pt idx="4">
                  <c:v>2.7777777777777777</c:v>
                </c:pt>
                <c:pt idx="5">
                  <c:v>2.7916666666666665</c:v>
                </c:pt>
                <c:pt idx="6">
                  <c:v>3.7247706422018347</c:v>
                </c:pt>
                <c:pt idx="7">
                  <c:v>2.5</c:v>
                </c:pt>
                <c:pt idx="8">
                  <c:v>2.5051546391752577</c:v>
                </c:pt>
                <c:pt idx="9">
                  <c:v>2.6454545454545455</c:v>
                </c:pt>
                <c:pt idx="10">
                  <c:v>2.5934065934065935</c:v>
                </c:pt>
                <c:pt idx="11">
                  <c:v>2.3558718861209966</c:v>
                </c:pt>
                <c:pt idx="12">
                  <c:v>2.642156862745098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47-4220-9F66-CEFCD7E7FFE9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47-4220-9F66-CEFCD7E7FFE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2.5481481481481483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3.0806618407445709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47-4220-9F66-CEFCD7E7FFE9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47-4220-9F66-CEFCD7E7FF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647-4220-9F66-CEFCD7E7FFE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2.8736462093862816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5">
                  <c:v>2.324786324786325</c:v>
                </c:pt>
                <c:pt idx="6">
                  <c:v>2.6422764227642275</c:v>
                </c:pt>
                <c:pt idx="7">
                  <c:v>4.1339285714285712</c:v>
                </c:pt>
                <c:pt idx="8">
                  <c:v>3.06993006993007</c:v>
                </c:pt>
                <c:pt idx="12">
                  <c:v>3.0215672178288999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47-4220-9F66-CEFCD7E7F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47-4220-9F66-CEFCD7E7FF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47-4220-9F66-CEFCD7E7FF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47-4220-9F66-CEFCD7E7FF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47-4220-9F66-CEFCD7E7FF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47-4220-9F66-CEFCD7E7FF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47-4220-9F66-CEFCD7E7FF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47-4220-9F66-CEFCD7E7FF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47-4220-9F66-CEFCD7E7FF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47-4220-9F66-CEFCD7E7FF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47-4220-9F66-CEFCD7E7FF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47-4220-9F66-CEFCD7E7FF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47-4220-9F66-CEFCD7E7FF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47-4220-9F66-CEFCD7E7FFE9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0.28787215080887574</c:v>
                </c:pt>
                <c:pt idx="1">
                  <c:v>0.35429292929292933</c:v>
                </c:pt>
                <c:pt idx="2">
                  <c:v>-1.2132703963954299</c:v>
                </c:pt>
                <c:pt idx="3">
                  <c:v>0.4659546061415214</c:v>
                </c:pt>
                <c:pt idx="4">
                  <c:v>-0.10726817042606518</c:v>
                </c:pt>
                <c:pt idx="5">
                  <c:v>-0.24498111707414028</c:v>
                </c:pt>
                <c:pt idx="6">
                  <c:v>9.4128274616079199E-2</c:v>
                </c:pt>
                <c:pt idx="7">
                  <c:v>0.63813025210084007</c:v>
                </c:pt>
                <c:pt idx="8">
                  <c:v>0.24640065816536394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-1.6241424146408612E-2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47-4220-9F66-CEFCD7E7FFE9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0.64606000248973006</c:v>
                </c:pt>
                <c:pt idx="1">
                  <c:v>0.34958278436539336</c:v>
                </c:pt>
                <c:pt idx="2">
                  <c:v>-0.12807270397950177</c:v>
                </c:pt>
                <c:pt idx="3">
                  <c:v>1.5290498442367597</c:v>
                </c:pt>
                <c:pt idx="4">
                  <c:v>0.72093695777906319</c:v>
                </c:pt>
                <c:pt idx="5">
                  <c:v>-0.20521367521367484</c:v>
                </c:pt>
                <c:pt idx="6">
                  <c:v>-0.9421391616513568</c:v>
                </c:pt>
                <c:pt idx="7">
                  <c:v>1.308928571428571</c:v>
                </c:pt>
                <c:pt idx="8">
                  <c:v>4.509509182406557E-3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0.36552857048590459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47-4220-9F66-CEFCD7E7F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86-4436-AE47-4A94C28634B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2.5</c:v>
                </c:pt>
                <c:pt idx="1">
                  <c:v>2.7361963190184051</c:v>
                </c:pt>
                <c:pt idx="2">
                  <c:v>2.6315789473684212</c:v>
                </c:pt>
                <c:pt idx="3">
                  <c:v>2.0109890109890109</c:v>
                </c:pt>
                <c:pt idx="4">
                  <c:v>2.4673913043478262</c:v>
                </c:pt>
                <c:pt idx="5">
                  <c:v>3.2727272727272729</c:v>
                </c:pt>
                <c:pt idx="6">
                  <c:v>3.6952380952380954</c:v>
                </c:pt>
                <c:pt idx="7">
                  <c:v>4.1226415094339623</c:v>
                </c:pt>
                <c:pt idx="8">
                  <c:v>3.0593220338983049</c:v>
                </c:pt>
                <c:pt idx="9">
                  <c:v>2.8598130841121496</c:v>
                </c:pt>
                <c:pt idx="10">
                  <c:v>2.4144736842105261</c:v>
                </c:pt>
                <c:pt idx="11">
                  <c:v>1.9793814432989691</c:v>
                </c:pt>
                <c:pt idx="12">
                  <c:v>2.642015005359057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86-4436-AE47-4A94C28634B6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86-4436-AE47-4A94C28634B6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3.1148148148148147</c:v>
                </c:pt>
                <c:pt idx="1">
                  <c:v>2.414814814814815</c:v>
                </c:pt>
                <c:pt idx="2">
                  <c:v>2.5943396226415096</c:v>
                </c:pt>
                <c:pt idx="3">
                  <c:v>2.4713375796178343</c:v>
                </c:pt>
                <c:pt idx="4">
                  <c:v>3.0419580419580421</c:v>
                </c:pt>
                <c:pt idx="5">
                  <c:v>2.984</c:v>
                </c:pt>
                <c:pt idx="6">
                  <c:v>2.489795918367347</c:v>
                </c:pt>
                <c:pt idx="7">
                  <c:v>1.7235772357723578</c:v>
                </c:pt>
                <c:pt idx="8">
                  <c:v>1.7846889952153111</c:v>
                </c:pt>
                <c:pt idx="9">
                  <c:v>2.9919354838709675</c:v>
                </c:pt>
                <c:pt idx="10">
                  <c:v>2.5331125827814569</c:v>
                </c:pt>
                <c:pt idx="11">
                  <c:v>2.8401360544217686</c:v>
                </c:pt>
                <c:pt idx="12">
                  <c:v>2.511853867081228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86-4436-AE47-4A94C28634B6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86-4436-AE47-4A94C28634B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2.8249158249158248</c:v>
                </c:pt>
                <c:pt idx="1">
                  <c:v>2.4600760456273765</c:v>
                </c:pt>
                <c:pt idx="2">
                  <c:v>2.6113360323886639</c:v>
                </c:pt>
                <c:pt idx="3">
                  <c:v>3.0125000000000002</c:v>
                </c:pt>
                <c:pt idx="4">
                  <c:v>2.6937500000000001</c:v>
                </c:pt>
                <c:pt idx="5">
                  <c:v>2.6162790697674421</c:v>
                </c:pt>
                <c:pt idx="6">
                  <c:v>1.8778877887788779</c:v>
                </c:pt>
                <c:pt idx="7">
                  <c:v>3.0769230769230771</c:v>
                </c:pt>
                <c:pt idx="8">
                  <c:v>3.9452054794520546</c:v>
                </c:pt>
                <c:pt idx="9">
                  <c:v>2.8269230769230771</c:v>
                </c:pt>
                <c:pt idx="10">
                  <c:v>2.8129251700680271</c:v>
                </c:pt>
                <c:pt idx="11">
                  <c:v>3.3711340206185567</c:v>
                </c:pt>
                <c:pt idx="12">
                  <c:v>2.7997724687144481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86-4436-AE47-4A94C28634B6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186-4436-AE47-4A94C28634B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186-4436-AE47-4A94C28634B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3.3443223443223444</c:v>
                </c:pt>
                <c:pt idx="1">
                  <c:v>2.4355828220858897</c:v>
                </c:pt>
                <c:pt idx="2">
                  <c:v>3.1333333333333333</c:v>
                </c:pt>
                <c:pt idx="3">
                  <c:v>2.8167539267015709</c:v>
                </c:pt>
                <c:pt idx="4">
                  <c:v>3.6575342465753424</c:v>
                </c:pt>
                <c:pt idx="5">
                  <c:v>2.592233009708738</c:v>
                </c:pt>
                <c:pt idx="6">
                  <c:v>2.952054794520548</c:v>
                </c:pt>
                <c:pt idx="7">
                  <c:v>5.062176165803109</c:v>
                </c:pt>
                <c:pt idx="8">
                  <c:v>3.4752475247524752</c:v>
                </c:pt>
                <c:pt idx="12">
                  <c:v>3.2344582593250446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86-4436-AE47-4A94C2863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86-4436-AE47-4A94C28634B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86-4436-AE47-4A94C28634B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86-4436-AE47-4A94C28634B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86-4436-AE47-4A94C28634B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86-4436-AE47-4A94C28634B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86-4436-AE47-4A94C28634B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86-4436-AE47-4A94C28634B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86-4436-AE47-4A94C28634B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86-4436-AE47-4A94C28634B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86-4436-AE47-4A94C28634B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86-4436-AE47-4A94C28634B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86-4436-AE47-4A94C28634B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86-4436-AE47-4A94C28634B6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0.51940651940651961</c:v>
                </c:pt>
                <c:pt idx="1">
                  <c:v>-2.4493223541486753E-2</c:v>
                </c:pt>
                <c:pt idx="2">
                  <c:v>0.52199730094466945</c:v>
                </c:pt>
                <c:pt idx="3">
                  <c:v>-0.1957460732984293</c:v>
                </c:pt>
                <c:pt idx="4">
                  <c:v>0.96378424657534234</c:v>
                </c:pt>
                <c:pt idx="5">
                  <c:v>-2.4046060058704022E-2</c:v>
                </c:pt>
                <c:pt idx="6">
                  <c:v>1.0741670057416701</c:v>
                </c:pt>
                <c:pt idx="7">
                  <c:v>1.9852530888800319</c:v>
                </c:pt>
                <c:pt idx="8">
                  <c:v>-0.46995795469957935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0.52665235215204875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186-4436-AE47-4A94C28634B6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0.84432234432234443</c:v>
                </c:pt>
                <c:pt idx="1">
                  <c:v>-0.30061349693251538</c:v>
                </c:pt>
                <c:pt idx="2">
                  <c:v>0.50175438596491206</c:v>
                </c:pt>
                <c:pt idx="3">
                  <c:v>0.80576491571255993</c:v>
                </c:pt>
                <c:pt idx="4">
                  <c:v>1.1901429422275163</c:v>
                </c:pt>
                <c:pt idx="5">
                  <c:v>-0.68049426301853488</c:v>
                </c:pt>
                <c:pt idx="6">
                  <c:v>-0.74318330071754746</c:v>
                </c:pt>
                <c:pt idx="7">
                  <c:v>0.93953465636914668</c:v>
                </c:pt>
                <c:pt idx="8">
                  <c:v>0.4159254908541703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0.37227614283611921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186-4436-AE47-4A94C2863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25-45DC-BA74-295248F3DF4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2.2275862068965515</c:v>
                </c:pt>
                <c:pt idx="1">
                  <c:v>2.5797101449275361</c:v>
                </c:pt>
                <c:pt idx="2">
                  <c:v>3.0507246376811592</c:v>
                </c:pt>
                <c:pt idx="3">
                  <c:v>2.5083333333333333</c:v>
                </c:pt>
                <c:pt idx="4">
                  <c:v>2.0384615384615383</c:v>
                </c:pt>
                <c:pt idx="5">
                  <c:v>2.5299999999999998</c:v>
                </c:pt>
                <c:pt idx="6">
                  <c:v>3.5844155844155843</c:v>
                </c:pt>
                <c:pt idx="7">
                  <c:v>2.8250000000000002</c:v>
                </c:pt>
                <c:pt idx="8">
                  <c:v>3.0654205607476634</c:v>
                </c:pt>
                <c:pt idx="9">
                  <c:v>2.8217821782178216</c:v>
                </c:pt>
                <c:pt idx="10">
                  <c:v>2.8579234972677594</c:v>
                </c:pt>
                <c:pt idx="11">
                  <c:v>2.2181818181818183</c:v>
                </c:pt>
                <c:pt idx="12">
                  <c:v>2.6435309973045822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25-45DC-BA74-295248F3DF47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25-45DC-BA74-295248F3DF47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2.4294117647058822</c:v>
                </c:pt>
                <c:pt idx="1">
                  <c:v>2.8324022346368714</c:v>
                </c:pt>
                <c:pt idx="2">
                  <c:v>2.5076142131979697</c:v>
                </c:pt>
                <c:pt idx="3">
                  <c:v>2.7118644067796609</c:v>
                </c:pt>
                <c:pt idx="4">
                  <c:v>2.7777777777777777</c:v>
                </c:pt>
                <c:pt idx="5">
                  <c:v>2.7916666666666665</c:v>
                </c:pt>
                <c:pt idx="6">
                  <c:v>3.7247706422018347</c:v>
                </c:pt>
                <c:pt idx="7">
                  <c:v>2.5</c:v>
                </c:pt>
                <c:pt idx="8">
                  <c:v>2.5051546391752577</c:v>
                </c:pt>
                <c:pt idx="9">
                  <c:v>2.6454545454545455</c:v>
                </c:pt>
                <c:pt idx="10">
                  <c:v>2.5934065934065935</c:v>
                </c:pt>
                <c:pt idx="11">
                  <c:v>2.3558718861209966</c:v>
                </c:pt>
                <c:pt idx="12">
                  <c:v>2.642156862745098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25-45DC-BA74-295248F3DF47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25-45DC-BA74-295248F3DF4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2.5481481481481483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3.0806618407445709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25-45DC-BA74-295248F3DF47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25-45DC-BA74-295248F3DF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E25-45DC-BA74-295248F3DF4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2.8736462093862816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5">
                  <c:v>2.324786324786325</c:v>
                </c:pt>
                <c:pt idx="6">
                  <c:v>2.6422764227642275</c:v>
                </c:pt>
                <c:pt idx="7">
                  <c:v>4.1339285714285712</c:v>
                </c:pt>
                <c:pt idx="8">
                  <c:v>3.06993006993007</c:v>
                </c:pt>
                <c:pt idx="12">
                  <c:v>3.0215672178288999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25-45DC-BA74-295248F3D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25-45DC-BA74-295248F3DF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25-45DC-BA74-295248F3DF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25-45DC-BA74-295248F3DF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25-45DC-BA74-295248F3DF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25-45DC-BA74-295248F3DF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25-45DC-BA74-295248F3DF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25-45DC-BA74-295248F3DF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25-45DC-BA74-295248F3DF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25-45DC-BA74-295248F3DF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25-45DC-BA74-295248F3DF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25-45DC-BA74-295248F3DF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25-45DC-BA74-295248F3DF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25-45DC-BA74-295248F3DF47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0.28787215080887574</c:v>
                </c:pt>
                <c:pt idx="1">
                  <c:v>0.35429292929292933</c:v>
                </c:pt>
                <c:pt idx="2">
                  <c:v>-1.2132703963954299</c:v>
                </c:pt>
                <c:pt idx="3">
                  <c:v>0.4659546061415214</c:v>
                </c:pt>
                <c:pt idx="4">
                  <c:v>-0.10726817042606518</c:v>
                </c:pt>
                <c:pt idx="5">
                  <c:v>-0.24498111707414028</c:v>
                </c:pt>
                <c:pt idx="6">
                  <c:v>9.4128274616079199E-2</c:v>
                </c:pt>
                <c:pt idx="7">
                  <c:v>0.63813025210084007</c:v>
                </c:pt>
                <c:pt idx="8">
                  <c:v>0.24640065816536394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-1.6241424146408612E-2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E25-45DC-BA74-295248F3DF47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0.64606000248973006</c:v>
                </c:pt>
                <c:pt idx="1">
                  <c:v>0.34958278436539336</c:v>
                </c:pt>
                <c:pt idx="2">
                  <c:v>-0.12807270397950177</c:v>
                </c:pt>
                <c:pt idx="3">
                  <c:v>1.5290498442367597</c:v>
                </c:pt>
                <c:pt idx="4">
                  <c:v>0.72093695777906319</c:v>
                </c:pt>
                <c:pt idx="5">
                  <c:v>-0.20521367521367484</c:v>
                </c:pt>
                <c:pt idx="6">
                  <c:v>-0.9421391616513568</c:v>
                </c:pt>
                <c:pt idx="7">
                  <c:v>1.308928571428571</c:v>
                </c:pt>
                <c:pt idx="8">
                  <c:v>4.509509182406557E-3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0.36552857048590459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E25-45DC-BA74-295248F3D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01-48C4-865B-2A02BE3910E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2.8432055749128922</c:v>
                </c:pt>
                <c:pt idx="1">
                  <c:v>2.6195121951219513</c:v>
                </c:pt>
                <c:pt idx="2">
                  <c:v>3.0032467532467533</c:v>
                </c:pt>
                <c:pt idx="3">
                  <c:v>2.12</c:v>
                </c:pt>
                <c:pt idx="4">
                  <c:v>3.2692307692307692</c:v>
                </c:pt>
                <c:pt idx="5">
                  <c:v>4.3571428571428568</c:v>
                </c:pt>
                <c:pt idx="6">
                  <c:v>4.0571428571428569</c:v>
                </c:pt>
                <c:pt idx="7">
                  <c:v>5.4444444444444446</c:v>
                </c:pt>
                <c:pt idx="8">
                  <c:v>4.74</c:v>
                </c:pt>
                <c:pt idx="9">
                  <c:v>1.68</c:v>
                </c:pt>
                <c:pt idx="10">
                  <c:v>1.7513812154696133</c:v>
                </c:pt>
                <c:pt idx="11">
                  <c:v>2.174757281553398</c:v>
                </c:pt>
                <c:pt idx="12">
                  <c:v>2.6512630930375849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01-48C4-865B-2A02BE3910E5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01-48C4-865B-2A02BE3910E5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3.0178571428571428</c:v>
                </c:pt>
                <c:pt idx="1">
                  <c:v>1.9818181818181819</c:v>
                </c:pt>
                <c:pt idx="2">
                  <c:v>2.4596774193548385</c:v>
                </c:pt>
                <c:pt idx="3">
                  <c:v>2.4851485148514851</c:v>
                </c:pt>
                <c:pt idx="4">
                  <c:v>2.6666666666666665</c:v>
                </c:pt>
                <c:pt idx="5">
                  <c:v>2.5277777777777777</c:v>
                </c:pt>
                <c:pt idx="6">
                  <c:v>3.9333333333333331</c:v>
                </c:pt>
                <c:pt idx="7">
                  <c:v>3.5714285714285716</c:v>
                </c:pt>
                <c:pt idx="8">
                  <c:v>1.5625</c:v>
                </c:pt>
                <c:pt idx="9">
                  <c:v>2.1153846153846154</c:v>
                </c:pt>
                <c:pt idx="10">
                  <c:v>2.9285714285714284</c:v>
                </c:pt>
                <c:pt idx="11">
                  <c:v>2.4390243902439024</c:v>
                </c:pt>
                <c:pt idx="12">
                  <c:v>2.5553488372093023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01-48C4-865B-2A02BE3910E5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01-48C4-865B-2A02BE3910E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2.7947368421052632</c:v>
                </c:pt>
                <c:pt idx="1">
                  <c:v>2.5424836601307188</c:v>
                </c:pt>
                <c:pt idx="2">
                  <c:v>2.0378787878787881</c:v>
                </c:pt>
                <c:pt idx="3">
                  <c:v>1.7355371900826446</c:v>
                </c:pt>
                <c:pt idx="4">
                  <c:v>2.4285714285714284</c:v>
                </c:pt>
                <c:pt idx="5">
                  <c:v>6.2307692307692308</c:v>
                </c:pt>
                <c:pt idx="6">
                  <c:v>5.76</c:v>
                </c:pt>
                <c:pt idx="7">
                  <c:v>7.0909090909090908</c:v>
                </c:pt>
                <c:pt idx="8">
                  <c:v>4.8571428571428568</c:v>
                </c:pt>
                <c:pt idx="9">
                  <c:v>1.9391304347826086</c:v>
                </c:pt>
                <c:pt idx="10">
                  <c:v>2.5141242937853105</c:v>
                </c:pt>
                <c:pt idx="11">
                  <c:v>2.3510638297872339</c:v>
                </c:pt>
                <c:pt idx="12">
                  <c:v>2.6137211036539894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01-48C4-865B-2A02BE3910E5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301-48C4-865B-2A02BE3910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301-48C4-865B-2A02BE3910E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3.1305970149253732</c:v>
                </c:pt>
                <c:pt idx="1">
                  <c:v>2.8382978723404255</c:v>
                </c:pt>
                <c:pt idx="2">
                  <c:v>2.6414141414141414</c:v>
                </c:pt>
                <c:pt idx="3">
                  <c:v>2.0952380952380953</c:v>
                </c:pt>
                <c:pt idx="4">
                  <c:v>2.8461538461538463</c:v>
                </c:pt>
                <c:pt idx="5">
                  <c:v>5.8461538461538458</c:v>
                </c:pt>
                <c:pt idx="6">
                  <c:v>6.9347826086956523</c:v>
                </c:pt>
                <c:pt idx="7">
                  <c:v>5.666666666666667</c:v>
                </c:pt>
                <c:pt idx="8">
                  <c:v>2.2916666666666665</c:v>
                </c:pt>
                <c:pt idx="12">
                  <c:v>3.1606765327695561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301-48C4-865B-2A02BE391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01-48C4-865B-2A02BE3910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01-48C4-865B-2A02BE3910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01-48C4-865B-2A02BE3910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01-48C4-865B-2A02BE3910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01-48C4-865B-2A02BE3910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01-48C4-865B-2A02BE3910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01-48C4-865B-2A02BE3910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01-48C4-865B-2A02BE3910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01-48C4-865B-2A02BE3910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01-48C4-865B-2A02BE3910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01-48C4-865B-2A02BE3910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01-48C4-865B-2A02BE3910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01-48C4-865B-2A02BE3910E5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0.33586017282011005</c:v>
                </c:pt>
                <c:pt idx="1">
                  <c:v>0.29581421220970672</c:v>
                </c:pt>
                <c:pt idx="2">
                  <c:v>0.60353535353535337</c:v>
                </c:pt>
                <c:pt idx="3">
                  <c:v>0.35970090515545072</c:v>
                </c:pt>
                <c:pt idx="4">
                  <c:v>0.41758241758241788</c:v>
                </c:pt>
                <c:pt idx="5">
                  <c:v>-0.38461538461538503</c:v>
                </c:pt>
                <c:pt idx="6">
                  <c:v>1.1747826086956525</c:v>
                </c:pt>
                <c:pt idx="7">
                  <c:v>-1.4242424242424239</c:v>
                </c:pt>
                <c:pt idx="8">
                  <c:v>-2.5654761904761902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0.37902728770567684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301-48C4-865B-2A02BE3910E5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0.28739144001248107</c:v>
                </c:pt>
                <c:pt idx="1">
                  <c:v>0.21878567721847419</c:v>
                </c:pt>
                <c:pt idx="2">
                  <c:v>-0.36183261183261184</c:v>
                </c:pt>
                <c:pt idx="3">
                  <c:v>-2.4761904761904763E-2</c:v>
                </c:pt>
                <c:pt idx="4">
                  <c:v>-0.42307692307692291</c:v>
                </c:pt>
                <c:pt idx="5">
                  <c:v>1.4890109890109891</c:v>
                </c:pt>
                <c:pt idx="6">
                  <c:v>2.8776397515527954</c:v>
                </c:pt>
                <c:pt idx="7">
                  <c:v>0.22222222222222232</c:v>
                </c:pt>
                <c:pt idx="8">
                  <c:v>-2.4483333333333337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0.19412723699490808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301-48C4-865B-2A02BE391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B9-411A-9DC7-3930D0DDD6F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2.5046082949308754</c:v>
                </c:pt>
                <c:pt idx="1">
                  <c:v>2.5240641711229945</c:v>
                </c:pt>
                <c:pt idx="2">
                  <c:v>1.8194130925507901</c:v>
                </c:pt>
                <c:pt idx="3">
                  <c:v>1.8577235772357723</c:v>
                </c:pt>
                <c:pt idx="4">
                  <c:v>3.3103448275862069</c:v>
                </c:pt>
                <c:pt idx="5">
                  <c:v>2.1052631578947367</c:v>
                </c:pt>
                <c:pt idx="6">
                  <c:v>3.6153846153846154</c:v>
                </c:pt>
                <c:pt idx="7">
                  <c:v>4.7647058823529411</c:v>
                </c:pt>
                <c:pt idx="8">
                  <c:v>2.6578947368421053</c:v>
                </c:pt>
                <c:pt idx="9">
                  <c:v>1.8509803921568628</c:v>
                </c:pt>
                <c:pt idx="10">
                  <c:v>1.84375</c:v>
                </c:pt>
                <c:pt idx="11">
                  <c:v>2.1683937823834198</c:v>
                </c:pt>
                <c:pt idx="12">
                  <c:v>2.1928384930995897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B9-411A-9DC7-3930D0DDD6F4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B9-411A-9DC7-3930D0DDD6F4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2.0763636363636362</c:v>
                </c:pt>
                <c:pt idx="1">
                  <c:v>2.2489795918367346</c:v>
                </c:pt>
                <c:pt idx="2">
                  <c:v>1.892156862745098</c:v>
                </c:pt>
                <c:pt idx="3">
                  <c:v>1.5960591133004927</c:v>
                </c:pt>
                <c:pt idx="4">
                  <c:v>3.7692307692307692</c:v>
                </c:pt>
                <c:pt idx="5">
                  <c:v>6.7254901960784315</c:v>
                </c:pt>
                <c:pt idx="6">
                  <c:v>2.4615384615384617</c:v>
                </c:pt>
                <c:pt idx="7">
                  <c:v>1.6666666666666667</c:v>
                </c:pt>
                <c:pt idx="8">
                  <c:v>2.1470588235294117</c:v>
                </c:pt>
                <c:pt idx="9">
                  <c:v>1.7763975155279503</c:v>
                </c:pt>
                <c:pt idx="10">
                  <c:v>2.0648854961832059</c:v>
                </c:pt>
                <c:pt idx="11">
                  <c:v>1.8543417366946779</c:v>
                </c:pt>
                <c:pt idx="12">
                  <c:v>2.1336870026525201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B9-411A-9DC7-3930D0DDD6F4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B9-411A-9DC7-3930D0DDD6F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2.2141280353200883</c:v>
                </c:pt>
                <c:pt idx="1">
                  <c:v>1.9424920127795526</c:v>
                </c:pt>
                <c:pt idx="2">
                  <c:v>1.9501557632398754</c:v>
                </c:pt>
                <c:pt idx="3">
                  <c:v>1.4731182795698925</c:v>
                </c:pt>
                <c:pt idx="4">
                  <c:v>1.7272727272727273</c:v>
                </c:pt>
                <c:pt idx="5">
                  <c:v>2.3636363636363638</c:v>
                </c:pt>
                <c:pt idx="6">
                  <c:v>3.6153846153846154</c:v>
                </c:pt>
                <c:pt idx="7">
                  <c:v>3</c:v>
                </c:pt>
                <c:pt idx="8">
                  <c:v>2.8378378378378377</c:v>
                </c:pt>
                <c:pt idx="9">
                  <c:v>1.8677685950413223</c:v>
                </c:pt>
                <c:pt idx="10">
                  <c:v>2.1746575342465753</c:v>
                </c:pt>
                <c:pt idx="11">
                  <c:v>1.8375350140056022</c:v>
                </c:pt>
                <c:pt idx="12">
                  <c:v>2.00081466395112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B9-411A-9DC7-3930D0DDD6F4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5B9-411A-9DC7-3930D0DDD6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5B9-411A-9DC7-3930D0DDD6F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2.3753280839895012</c:v>
                </c:pt>
                <c:pt idx="1">
                  <c:v>2.3452380952380953</c:v>
                </c:pt>
                <c:pt idx="2">
                  <c:v>2.1419753086419755</c:v>
                </c:pt>
                <c:pt idx="3">
                  <c:v>2.8341463414634145</c:v>
                </c:pt>
                <c:pt idx="4">
                  <c:v>1.6956521739130435</c:v>
                </c:pt>
                <c:pt idx="5">
                  <c:v>2.1923076923076925</c:v>
                </c:pt>
                <c:pt idx="6">
                  <c:v>3.7234042553191489</c:v>
                </c:pt>
                <c:pt idx="7">
                  <c:v>4.4210526315789478</c:v>
                </c:pt>
                <c:pt idx="8">
                  <c:v>2</c:v>
                </c:pt>
                <c:pt idx="12">
                  <c:v>2.4484933426769446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5B9-411A-9DC7-3930D0DDD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B9-411A-9DC7-3930D0DDD6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B9-411A-9DC7-3930D0DDD6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B9-411A-9DC7-3930D0DDD6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B9-411A-9DC7-3930D0DDD6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B9-411A-9DC7-3930D0DDD6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B9-411A-9DC7-3930D0DDD6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B9-411A-9DC7-3930D0DDD6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B9-411A-9DC7-3930D0DDD6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B9-411A-9DC7-3930D0DDD6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B9-411A-9DC7-3930D0DDD6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B9-411A-9DC7-3930D0DDD6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B9-411A-9DC7-3930D0DDD6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B9-411A-9DC7-3930D0DDD6F4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0.16120004866941295</c:v>
                </c:pt>
                <c:pt idx="1">
                  <c:v>0.40274608245854271</c:v>
                </c:pt>
                <c:pt idx="2">
                  <c:v>0.19181954540210011</c:v>
                </c:pt>
                <c:pt idx="3">
                  <c:v>1.361028061893522</c:v>
                </c:pt>
                <c:pt idx="4">
                  <c:v>-3.1620553359683834E-2</c:v>
                </c:pt>
                <c:pt idx="5">
                  <c:v>-0.17132867132867124</c:v>
                </c:pt>
                <c:pt idx="6">
                  <c:v>0.10801963993453345</c:v>
                </c:pt>
                <c:pt idx="7">
                  <c:v>1.4210526315789478</c:v>
                </c:pt>
                <c:pt idx="8">
                  <c:v>-0.83783783783783772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0.42227850891735397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5B9-411A-9DC7-3930D0DDD6F4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-0.12928021094137421</c:v>
                </c:pt>
                <c:pt idx="1">
                  <c:v>-0.17882607588489918</c:v>
                </c:pt>
                <c:pt idx="2">
                  <c:v>0.32256221609118541</c:v>
                </c:pt>
                <c:pt idx="3">
                  <c:v>0.97642276422764218</c:v>
                </c:pt>
                <c:pt idx="4">
                  <c:v>-1.6146926536731634</c:v>
                </c:pt>
                <c:pt idx="5">
                  <c:v>8.7044534412955787E-2</c:v>
                </c:pt>
                <c:pt idx="6">
                  <c:v>0.10801963993453345</c:v>
                </c:pt>
                <c:pt idx="7">
                  <c:v>-0.34365325077399334</c:v>
                </c:pt>
                <c:pt idx="8">
                  <c:v>-0.65789473684210531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0.12562604409874556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5B9-411A-9DC7-3930D0DDD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B0-464F-9CDD-0D978D987F9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2.4375030409186005</c:v>
                </c:pt>
                <c:pt idx="1">
                  <c:v>2.2594008313822926</c:v>
                </c:pt>
                <c:pt idx="2">
                  <c:v>2.2686073740759447</c:v>
                </c:pt>
                <c:pt idx="3">
                  <c:v>2.2437044993435973</c:v>
                </c:pt>
                <c:pt idx="4">
                  <c:v>2.0568508838902919</c:v>
                </c:pt>
                <c:pt idx="5">
                  <c:v>2.0880498971534736</c:v>
                </c:pt>
                <c:pt idx="6">
                  <c:v>2.3600534014395169</c:v>
                </c:pt>
                <c:pt idx="7">
                  <c:v>2.8067860508953819</c:v>
                </c:pt>
                <c:pt idx="8">
                  <c:v>2.2805777888944472</c:v>
                </c:pt>
                <c:pt idx="9">
                  <c:v>2.147882422230551</c:v>
                </c:pt>
                <c:pt idx="10">
                  <c:v>2.1971869956190915</c:v>
                </c:pt>
                <c:pt idx="11">
                  <c:v>2.3393872771591071</c:v>
                </c:pt>
                <c:pt idx="12">
                  <c:v>2.2840414672322664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B0-464F-9CDD-0D978D987F9C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B0-464F-9CDD-0D978D987F9C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2.8322493991234272</c:v>
                </c:pt>
                <c:pt idx="1">
                  <c:v>2.4567090685268771</c:v>
                </c:pt>
                <c:pt idx="2">
                  <c:v>2.3488082178119076</c:v>
                </c:pt>
                <c:pt idx="3">
                  <c:v>2.5104382929642446</c:v>
                </c:pt>
                <c:pt idx="4">
                  <c:v>2.4632700120786208</c:v>
                </c:pt>
                <c:pt idx="5">
                  <c:v>2.2983870967741935</c:v>
                </c:pt>
                <c:pt idx="6">
                  <c:v>2.3937399767737655</c:v>
                </c:pt>
                <c:pt idx="7">
                  <c:v>2.6865335051546393</c:v>
                </c:pt>
                <c:pt idx="8">
                  <c:v>2.1155368505436143</c:v>
                </c:pt>
                <c:pt idx="9">
                  <c:v>2.1997993799015139</c:v>
                </c:pt>
                <c:pt idx="10">
                  <c:v>2.2195556611619343</c:v>
                </c:pt>
                <c:pt idx="11">
                  <c:v>2.2557062382641351</c:v>
                </c:pt>
                <c:pt idx="12">
                  <c:v>2.3720011696365835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B0-464F-9CDD-0D978D987F9C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B0-464F-9CDD-0D978D987F9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B0-464F-9CDD-0D978D987F9C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B0-464F-9CDD-0D978D987F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2B0-464F-9CDD-0D978D987F9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12">
                  <c:v>2.3801836981630182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B0-464F-9CDD-0D978D987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B0-464F-9CDD-0D978D987F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B0-464F-9CDD-0D978D987F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B0-464F-9CDD-0D978D987F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B0-464F-9CDD-0D978D987F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B0-464F-9CDD-0D978D987F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B0-464F-9CDD-0D978D987F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B0-464F-9CDD-0D978D987F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B0-464F-9CDD-0D978D987F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B0-464F-9CDD-0D978D987F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B0-464F-9CDD-0D978D987F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B0-464F-9CDD-0D978D987F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B0-464F-9CDD-0D978D987F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B0-464F-9CDD-0D978D987F9C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0.10147607474953979</c:v>
                </c:pt>
                <c:pt idx="1">
                  <c:v>0.18151418816066345</c:v>
                </c:pt>
                <c:pt idx="2">
                  <c:v>0.23488800911136698</c:v>
                </c:pt>
                <c:pt idx="3">
                  <c:v>0.1941653982482614</c:v>
                </c:pt>
                <c:pt idx="4">
                  <c:v>-0.1858879372183706</c:v>
                </c:pt>
                <c:pt idx="5">
                  <c:v>-9.1347913770983613E-2</c:v>
                </c:pt>
                <c:pt idx="6">
                  <c:v>-0.31230915971755335</c:v>
                </c:pt>
                <c:pt idx="7">
                  <c:v>-9.0765063869268303E-2</c:v>
                </c:pt>
                <c:pt idx="8">
                  <c:v>-0.3156685603905518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-1.7952976305750212E-2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B0-464F-9CDD-0D978D987F9C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0.18750219643841959</c:v>
                </c:pt>
                <c:pt idx="1">
                  <c:v>0.21383673767848066</c:v>
                </c:pt>
                <c:pt idx="2">
                  <c:v>0.28430717034963537</c:v>
                </c:pt>
                <c:pt idx="3">
                  <c:v>0.18064780503393196</c:v>
                </c:pt>
                <c:pt idx="4">
                  <c:v>0.14029344778010211</c:v>
                </c:pt>
                <c:pt idx="5">
                  <c:v>-3.0757428340906223E-2</c:v>
                </c:pt>
                <c:pt idx="6">
                  <c:v>-0.26861479197206117</c:v>
                </c:pt>
                <c:pt idx="7">
                  <c:v>-4.6677692033880724E-3</c:v>
                </c:pt>
                <c:pt idx="8">
                  <c:v>-7.6256391336087859E-2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7.5602538105203898E-2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2B0-464F-9CDD-0D978D987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99-4325-A104-1237CB1CC05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2.4375030409186005</c:v>
                </c:pt>
                <c:pt idx="1">
                  <c:v>2.2594008313822926</c:v>
                </c:pt>
                <c:pt idx="2">
                  <c:v>2.2686073740759447</c:v>
                </c:pt>
                <c:pt idx="3">
                  <c:v>2.2437044993435973</c:v>
                </c:pt>
                <c:pt idx="4">
                  <c:v>2.0568508838902919</c:v>
                </c:pt>
                <c:pt idx="5">
                  <c:v>2.0880498971534736</c:v>
                </c:pt>
                <c:pt idx="6">
                  <c:v>2.3600534014395169</c:v>
                </c:pt>
                <c:pt idx="7">
                  <c:v>2.8067860508953819</c:v>
                </c:pt>
                <c:pt idx="8">
                  <c:v>2.2805777888944472</c:v>
                </c:pt>
                <c:pt idx="9">
                  <c:v>2.147882422230551</c:v>
                </c:pt>
                <c:pt idx="10">
                  <c:v>2.1971869956190915</c:v>
                </c:pt>
                <c:pt idx="11">
                  <c:v>2.3393872771591071</c:v>
                </c:pt>
                <c:pt idx="12">
                  <c:v>2.2840414672322664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99-4325-A104-1237CB1CC055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99-4325-A104-1237CB1CC055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2.8322493991234272</c:v>
                </c:pt>
                <c:pt idx="1">
                  <c:v>2.4567090685268771</c:v>
                </c:pt>
                <c:pt idx="2">
                  <c:v>2.3488082178119076</c:v>
                </c:pt>
                <c:pt idx="3">
                  <c:v>2.5104382929642446</c:v>
                </c:pt>
                <c:pt idx="4">
                  <c:v>2.4632700120786208</c:v>
                </c:pt>
                <c:pt idx="5">
                  <c:v>2.2983870967741935</c:v>
                </c:pt>
                <c:pt idx="6">
                  <c:v>2.3937399767737655</c:v>
                </c:pt>
                <c:pt idx="7">
                  <c:v>2.6865335051546393</c:v>
                </c:pt>
                <c:pt idx="8">
                  <c:v>2.1155368505436143</c:v>
                </c:pt>
                <c:pt idx="9">
                  <c:v>2.1997993799015139</c:v>
                </c:pt>
                <c:pt idx="10">
                  <c:v>2.2195556611619343</c:v>
                </c:pt>
                <c:pt idx="11">
                  <c:v>2.2557062382641351</c:v>
                </c:pt>
                <c:pt idx="12">
                  <c:v>2.3720011696365835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99-4325-A104-1237CB1CC055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99-4325-A104-1237CB1CC05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99-4325-A104-1237CB1CC055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99-4325-A104-1237CB1CC0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499-4325-A104-1237CB1CC05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12">
                  <c:v>2.3801836981630182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99-4325-A104-1237CB1CC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99-4325-A104-1237CB1CC0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99-4325-A104-1237CB1CC0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99-4325-A104-1237CB1CC0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99-4325-A104-1237CB1CC0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99-4325-A104-1237CB1CC0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99-4325-A104-1237CB1CC0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99-4325-A104-1237CB1CC0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99-4325-A104-1237CB1CC0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99-4325-A104-1237CB1CC0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99-4325-A104-1237CB1CC0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99-4325-A104-1237CB1CC0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99-4325-A104-1237CB1CC0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99-4325-A104-1237CB1CC055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0.10147607474953979</c:v>
                </c:pt>
                <c:pt idx="1">
                  <c:v>0.18151418816066345</c:v>
                </c:pt>
                <c:pt idx="2">
                  <c:v>0.23488800911136698</c:v>
                </c:pt>
                <c:pt idx="3">
                  <c:v>0.1941653982482614</c:v>
                </c:pt>
                <c:pt idx="4">
                  <c:v>-0.1858879372183706</c:v>
                </c:pt>
                <c:pt idx="5">
                  <c:v>-9.1347913770983613E-2</c:v>
                </c:pt>
                <c:pt idx="6">
                  <c:v>-0.31230915971755335</c:v>
                </c:pt>
                <c:pt idx="7">
                  <c:v>-9.0765063869268303E-2</c:v>
                </c:pt>
                <c:pt idx="8">
                  <c:v>-0.3156685603905518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-1.7952976305750212E-2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499-4325-A104-1237CB1CC055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0.18750219643841959</c:v>
                </c:pt>
                <c:pt idx="1">
                  <c:v>0.21383673767848066</c:v>
                </c:pt>
                <c:pt idx="2">
                  <c:v>0.28430717034963537</c:v>
                </c:pt>
                <c:pt idx="3">
                  <c:v>0.18064780503393196</c:v>
                </c:pt>
                <c:pt idx="4">
                  <c:v>0.14029344778010211</c:v>
                </c:pt>
                <c:pt idx="5">
                  <c:v>-3.0757428340906223E-2</c:v>
                </c:pt>
                <c:pt idx="6">
                  <c:v>-0.26861479197206117</c:v>
                </c:pt>
                <c:pt idx="7">
                  <c:v>-4.6677692033880724E-3</c:v>
                </c:pt>
                <c:pt idx="8">
                  <c:v>-7.6256391336087859E-2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7.5602538105203898E-2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499-4325-A104-1237CB1CC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CE-4309-90FF-F0BB70B37B1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2.4552906110283161</c:v>
                </c:pt>
                <c:pt idx="1">
                  <c:v>2.3591097698981516</c:v>
                </c:pt>
                <c:pt idx="2">
                  <c:v>2.3248919619706139</c:v>
                </c:pt>
                <c:pt idx="3">
                  <c:v>2.4152287654458422</c:v>
                </c:pt>
                <c:pt idx="4">
                  <c:v>2.1058795970953383</c:v>
                </c:pt>
                <c:pt idx="5">
                  <c:v>2.1897300855826201</c:v>
                </c:pt>
                <c:pt idx="6">
                  <c:v>2.7054282563411345</c:v>
                </c:pt>
                <c:pt idx="7">
                  <c:v>3.3449266596098592</c:v>
                </c:pt>
                <c:pt idx="8">
                  <c:v>2.3732576148683533</c:v>
                </c:pt>
                <c:pt idx="9">
                  <c:v>2.2553028646402797</c:v>
                </c:pt>
                <c:pt idx="10">
                  <c:v>2.2822129473403785</c:v>
                </c:pt>
                <c:pt idx="11">
                  <c:v>2.4495087612681048</c:v>
                </c:pt>
                <c:pt idx="12">
                  <c:v>2.4152741184538202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CE-4309-90FF-F0BB70B37B1D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CE-4309-90FF-F0BB70B37B1D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3.0459280303030303</c:v>
                </c:pt>
                <c:pt idx="1">
                  <c:v>2.5615745079662604</c:v>
                </c:pt>
                <c:pt idx="2">
                  <c:v>2.4389859864588255</c:v>
                </c:pt>
                <c:pt idx="3">
                  <c:v>2.5931468036125378</c:v>
                </c:pt>
                <c:pt idx="4">
                  <c:v>2.4652253909843607</c:v>
                </c:pt>
                <c:pt idx="5">
                  <c:v>2.4094270781974165</c:v>
                </c:pt>
                <c:pt idx="6">
                  <c:v>2.5594205572983943</c:v>
                </c:pt>
                <c:pt idx="7">
                  <c:v>3.04468764249886</c:v>
                </c:pt>
                <c:pt idx="8">
                  <c:v>2.1439809086088033</c:v>
                </c:pt>
                <c:pt idx="9">
                  <c:v>2.1939564867042707</c:v>
                </c:pt>
                <c:pt idx="10">
                  <c:v>2.2719651012200939</c:v>
                </c:pt>
                <c:pt idx="11">
                  <c:v>2.2874622245153682</c:v>
                </c:pt>
                <c:pt idx="12">
                  <c:v>2.4676964118587734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CE-4309-90FF-F0BB70B37B1D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CE-4309-90FF-F0BB70B37B1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2.5357270326218861</c:v>
                </c:pt>
                <c:pt idx="1">
                  <c:v>2.3779191670884248</c:v>
                </c:pt>
                <c:pt idx="2">
                  <c:v>2.280765423952491</c:v>
                </c:pt>
                <c:pt idx="3">
                  <c:v>2.3284384871510286</c:v>
                </c:pt>
                <c:pt idx="4">
                  <c:v>2.3221131369798971</c:v>
                </c:pt>
                <c:pt idx="5">
                  <c:v>2.2037364798426746</c:v>
                </c:pt>
                <c:pt idx="6">
                  <c:v>2.604031533779064</c:v>
                </c:pt>
                <c:pt idx="7">
                  <c:v>3.0982964765633265</c:v>
                </c:pt>
                <c:pt idx="8">
                  <c:v>2.7898680738786279</c:v>
                </c:pt>
                <c:pt idx="9">
                  <c:v>2.3949275362318843</c:v>
                </c:pt>
                <c:pt idx="10">
                  <c:v>2.2942457436980335</c:v>
                </c:pt>
                <c:pt idx="11">
                  <c:v>2.485259025479178</c:v>
                </c:pt>
                <c:pt idx="12">
                  <c:v>2.4542389639995332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CE-4309-90FF-F0BB70B37B1D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3CE-4309-90FF-F0BB70B37B1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3CE-4309-90FF-F0BB70B37B1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2.677678115656676</c:v>
                </c:pt>
                <c:pt idx="1">
                  <c:v>2.5754752996869512</c:v>
                </c:pt>
                <c:pt idx="2">
                  <c:v>2.5351388153415537</c:v>
                </c:pt>
                <c:pt idx="3">
                  <c:v>2.5466188983430365</c:v>
                </c:pt>
                <c:pt idx="4">
                  <c:v>2.2173870526109916</c:v>
                </c:pt>
                <c:pt idx="5">
                  <c:v>2.1963106971697259</c:v>
                </c:pt>
                <c:pt idx="6">
                  <c:v>2.2843620744511615</c:v>
                </c:pt>
                <c:pt idx="7">
                  <c:v>3.2368137782561894</c:v>
                </c:pt>
                <c:pt idx="8">
                  <c:v>2.3288418350978506</c:v>
                </c:pt>
                <c:pt idx="12">
                  <c:v>2.5015120448651329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3CE-4309-90FF-F0BB70B37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CE-4309-90FF-F0BB70B37B1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CE-4309-90FF-F0BB70B37B1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CE-4309-90FF-F0BB70B37B1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CE-4309-90FF-F0BB70B37B1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CE-4309-90FF-F0BB70B37B1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CE-4309-90FF-F0BB70B37B1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CE-4309-90FF-F0BB70B37B1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CE-4309-90FF-F0BB70B37B1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CE-4309-90FF-F0BB70B37B1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CE-4309-90FF-F0BB70B37B1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CE-4309-90FF-F0BB70B37B1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CE-4309-90FF-F0BB70B37B1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CE-4309-90FF-F0BB70B37B1D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0.14195108303478987</c:v>
                </c:pt>
                <c:pt idx="1">
                  <c:v>0.19755613259852645</c:v>
                </c:pt>
                <c:pt idx="2">
                  <c:v>0.25437339138906268</c:v>
                </c:pt>
                <c:pt idx="3">
                  <c:v>0.21818041119200782</c:v>
                </c:pt>
                <c:pt idx="4">
                  <c:v>-0.10472608436890551</c:v>
                </c:pt>
                <c:pt idx="5">
                  <c:v>-7.4257826729486887E-3</c:v>
                </c:pt>
                <c:pt idx="6">
                  <c:v>-0.31966945932790258</c:v>
                </c:pt>
                <c:pt idx="7">
                  <c:v>0.13851730169286292</c:v>
                </c:pt>
                <c:pt idx="8">
                  <c:v>-0.46102623878077731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2.0570598252044547E-2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3CE-4309-90FF-F0BB70B37B1D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0.22238750462835988</c:v>
                </c:pt>
                <c:pt idx="1">
                  <c:v>0.21636552978879964</c:v>
                </c:pt>
                <c:pt idx="2">
                  <c:v>0.21024685337093985</c:v>
                </c:pt>
                <c:pt idx="3">
                  <c:v>0.13139013289719426</c:v>
                </c:pt>
                <c:pt idx="4">
                  <c:v>0.11150745551565322</c:v>
                </c:pt>
                <c:pt idx="5">
                  <c:v>6.5806115871058779E-3</c:v>
                </c:pt>
                <c:pt idx="6">
                  <c:v>-0.42106618188997302</c:v>
                </c:pt>
                <c:pt idx="7">
                  <c:v>-0.10811288135366981</c:v>
                </c:pt>
                <c:pt idx="8">
                  <c:v>-4.4415779770502706E-2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5.366728149422384E-2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3CE-4309-90FF-F0BB70B37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29-41EB-8785-7ADE5FAB03C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2.4180503208719566</c:v>
                </c:pt>
                <c:pt idx="1">
                  <c:v>2.156997578692494</c:v>
                </c:pt>
                <c:pt idx="2">
                  <c:v>2.2048192771084336</c:v>
                </c:pt>
                <c:pt idx="3">
                  <c:v>2.0455305466237941</c:v>
                </c:pt>
                <c:pt idx="4">
                  <c:v>2.0075391683354931</c:v>
                </c:pt>
                <c:pt idx="5">
                  <c:v>1.9847512038523274</c:v>
                </c:pt>
                <c:pt idx="6">
                  <c:v>2.0491893680379398</c:v>
                </c:pt>
                <c:pt idx="7">
                  <c:v>2.3111420612813371</c:v>
                </c:pt>
                <c:pt idx="8">
                  <c:v>2.1934740417273169</c:v>
                </c:pt>
                <c:pt idx="9">
                  <c:v>2.0448011751127897</c:v>
                </c:pt>
                <c:pt idx="10">
                  <c:v>2.1053338449731389</c:v>
                </c:pt>
                <c:pt idx="11">
                  <c:v>2.240995475113122</c:v>
                </c:pt>
                <c:pt idx="12">
                  <c:v>2.1513226933851644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29-41EB-8785-7ADE5FAB03CF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29-41EB-8785-7ADE5FAB03CF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2.5154440154440154</c:v>
                </c:pt>
                <c:pt idx="1">
                  <c:v>2.2815777116919707</c:v>
                </c:pt>
                <c:pt idx="2">
                  <c:v>2.1930087051142548</c:v>
                </c:pt>
                <c:pt idx="3">
                  <c:v>2.3559378101223949</c:v>
                </c:pt>
                <c:pt idx="4">
                  <c:v>2.460375816993464</c:v>
                </c:pt>
                <c:pt idx="5">
                  <c:v>2.1475826972010177</c:v>
                </c:pt>
                <c:pt idx="6">
                  <c:v>2.1458937198067631</c:v>
                </c:pt>
                <c:pt idx="7">
                  <c:v>2.2209543568464731</c:v>
                </c:pt>
                <c:pt idx="8">
                  <c:v>2.0783111625216888</c:v>
                </c:pt>
                <c:pt idx="9">
                  <c:v>2.2074144087376601</c:v>
                </c:pt>
                <c:pt idx="10">
                  <c:v>2.1468809073724007</c:v>
                </c:pt>
                <c:pt idx="11">
                  <c:v>2.214271975379881</c:v>
                </c:pt>
                <c:pt idx="12">
                  <c:v>2.233020099749556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29-41EB-8785-7ADE5FAB03CF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29-41EB-8785-7ADE5FAB03C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2.5057291666666668</c:v>
                </c:pt>
                <c:pt idx="1">
                  <c:v>2.1584302325581395</c:v>
                </c:pt>
                <c:pt idx="2">
                  <c:v>2.374388661543068</c:v>
                </c:pt>
                <c:pt idx="3">
                  <c:v>2.0755274828652062</c:v>
                </c:pt>
                <c:pt idx="4">
                  <c:v>2.4736988588922904</c:v>
                </c:pt>
                <c:pt idx="5">
                  <c:v>2.0769230769230771</c:v>
                </c:pt>
                <c:pt idx="6">
                  <c:v>2.1081160701134189</c:v>
                </c:pt>
                <c:pt idx="7">
                  <c:v>2.5425839047275351</c:v>
                </c:pt>
                <c:pt idx="8">
                  <c:v>2.1240322081139671</c:v>
                </c:pt>
                <c:pt idx="9">
                  <c:v>2.4078617596623135</c:v>
                </c:pt>
                <c:pt idx="10">
                  <c:v>2.4931281569364501</c:v>
                </c:pt>
                <c:pt idx="11">
                  <c:v>2.7471658317954124</c:v>
                </c:pt>
                <c:pt idx="12">
                  <c:v>2.3433113659705582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29-41EB-8785-7ADE5FAB03CF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329-41EB-8785-7ADE5FAB03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329-41EB-8785-7ADE5FAB03C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2.5538703959030924</c:v>
                </c:pt>
                <c:pt idx="1">
                  <c:v>2.3327036104114192</c:v>
                </c:pt>
                <c:pt idx="2">
                  <c:v>2.5770098441345364</c:v>
                </c:pt>
                <c:pt idx="3">
                  <c:v>2.250762970498474</c:v>
                </c:pt>
                <c:pt idx="4">
                  <c:v>2.1684458616387077</c:v>
                </c:pt>
                <c:pt idx="5">
                  <c:v>1.8747030878859858</c:v>
                </c:pt>
                <c:pt idx="6">
                  <c:v>1.8237306843267109</c:v>
                </c:pt>
                <c:pt idx="7">
                  <c:v>2.1189308069700559</c:v>
                </c:pt>
                <c:pt idx="8">
                  <c:v>1.9859333239555492</c:v>
                </c:pt>
                <c:pt idx="12">
                  <c:v>2.2074229113063417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329-41EB-8785-7ADE5FAB0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29-41EB-8785-7ADE5FAB03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29-41EB-8785-7ADE5FAB03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29-41EB-8785-7ADE5FAB03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29-41EB-8785-7ADE5FAB03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29-41EB-8785-7ADE5FAB03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29-41EB-8785-7ADE5FAB03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29-41EB-8785-7ADE5FAB03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29-41EB-8785-7ADE5FAB03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29-41EB-8785-7ADE5FAB03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29-41EB-8785-7ADE5FAB03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29-41EB-8785-7ADE5FAB03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29-41EB-8785-7ADE5FAB03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29-41EB-8785-7ADE5FAB03CF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4.8141229236425609E-2</c:v>
                </c:pt>
                <c:pt idx="1">
                  <c:v>0.17427337785327968</c:v>
                </c:pt>
                <c:pt idx="2">
                  <c:v>0.20262118259146833</c:v>
                </c:pt>
                <c:pt idx="3">
                  <c:v>0.17523548763326779</c:v>
                </c:pt>
                <c:pt idx="4">
                  <c:v>-0.30525299725358268</c:v>
                </c:pt>
                <c:pt idx="5">
                  <c:v>-0.20221998903709126</c:v>
                </c:pt>
                <c:pt idx="6">
                  <c:v>-0.28438538578670802</c:v>
                </c:pt>
                <c:pt idx="7">
                  <c:v>-0.42365309775747928</c:v>
                </c:pt>
                <c:pt idx="8">
                  <c:v>-0.13809888415841787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-6.6705928675318216E-2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329-41EB-8785-7ADE5FAB03CF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0.1358200750311358</c:v>
                </c:pt>
                <c:pt idx="1">
                  <c:v>0.17570603171892518</c:v>
                </c:pt>
                <c:pt idx="2">
                  <c:v>0.37219056702610276</c:v>
                </c:pt>
                <c:pt idx="3">
                  <c:v>0.20523242387467988</c:v>
                </c:pt>
                <c:pt idx="4">
                  <c:v>0.16090669330321461</c:v>
                </c:pt>
                <c:pt idx="5">
                  <c:v>-0.11004811596634156</c:v>
                </c:pt>
                <c:pt idx="6">
                  <c:v>-0.2254586837112289</c:v>
                </c:pt>
                <c:pt idx="7">
                  <c:v>-0.19221125431128128</c:v>
                </c:pt>
                <c:pt idx="8">
                  <c:v>-0.20754071777176764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4.9689588153456921E-2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329-41EB-8785-7ADE5FAB0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57-4479-B6E7-27A8A087667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1322</c:v>
                </c:pt>
                <c:pt idx="1">
                  <c:v>1257</c:v>
                </c:pt>
                <c:pt idx="2">
                  <c:v>1143</c:v>
                </c:pt>
                <c:pt idx="3">
                  <c:v>711</c:v>
                </c:pt>
                <c:pt idx="4">
                  <c:v>631</c:v>
                </c:pt>
                <c:pt idx="5">
                  <c:v>507</c:v>
                </c:pt>
                <c:pt idx="6">
                  <c:v>665</c:v>
                </c:pt>
                <c:pt idx="7">
                  <c:v>490</c:v>
                </c:pt>
                <c:pt idx="8">
                  <c:v>929</c:v>
                </c:pt>
                <c:pt idx="9">
                  <c:v>655</c:v>
                </c:pt>
                <c:pt idx="10">
                  <c:v>1023</c:v>
                </c:pt>
                <c:pt idx="11">
                  <c:v>1127</c:v>
                </c:pt>
                <c:pt idx="12">
                  <c:v>10460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57-4479-B6E7-27A8A0876673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57-4479-B6E7-27A8A0876673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805</c:v>
                </c:pt>
                <c:pt idx="1">
                  <c:v>857</c:v>
                </c:pt>
                <c:pt idx="2">
                  <c:v>816</c:v>
                </c:pt>
                <c:pt idx="3">
                  <c:v>609</c:v>
                </c:pt>
                <c:pt idx="4">
                  <c:v>466</c:v>
                </c:pt>
                <c:pt idx="5">
                  <c:v>513</c:v>
                </c:pt>
                <c:pt idx="6">
                  <c:v>730</c:v>
                </c:pt>
                <c:pt idx="7">
                  <c:v>825</c:v>
                </c:pt>
                <c:pt idx="8">
                  <c:v>1068</c:v>
                </c:pt>
                <c:pt idx="9">
                  <c:v>998</c:v>
                </c:pt>
                <c:pt idx="10">
                  <c:v>917</c:v>
                </c:pt>
                <c:pt idx="11">
                  <c:v>1313</c:v>
                </c:pt>
                <c:pt idx="12">
                  <c:v>9917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57-4479-B6E7-27A8A0876673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57-4479-B6E7-27A8A087667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1683</c:v>
                </c:pt>
                <c:pt idx="1">
                  <c:v>1254</c:v>
                </c:pt>
                <c:pt idx="2">
                  <c:v>1157</c:v>
                </c:pt>
                <c:pt idx="3">
                  <c:v>609</c:v>
                </c:pt>
                <c:pt idx="4">
                  <c:v>455</c:v>
                </c:pt>
                <c:pt idx="5">
                  <c:v>875</c:v>
                </c:pt>
                <c:pt idx="6">
                  <c:v>662</c:v>
                </c:pt>
                <c:pt idx="7">
                  <c:v>1478</c:v>
                </c:pt>
                <c:pt idx="8">
                  <c:v>508</c:v>
                </c:pt>
                <c:pt idx="9">
                  <c:v>765</c:v>
                </c:pt>
                <c:pt idx="10">
                  <c:v>1068</c:v>
                </c:pt>
                <c:pt idx="11">
                  <c:v>1132</c:v>
                </c:pt>
                <c:pt idx="12">
                  <c:v>11646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57-4479-B6E7-27A8A0876673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A57-4479-B6E7-27A8A08766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A57-4479-B6E7-27A8A087667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1569</c:v>
                </c:pt>
                <c:pt idx="1">
                  <c:v>1571</c:v>
                </c:pt>
                <c:pt idx="2">
                  <c:v>1094</c:v>
                </c:pt>
                <c:pt idx="3">
                  <c:v>736</c:v>
                </c:pt>
                <c:pt idx="4">
                  <c:v>385</c:v>
                </c:pt>
                <c:pt idx="5">
                  <c:v>683</c:v>
                </c:pt>
                <c:pt idx="6">
                  <c:v>605</c:v>
                </c:pt>
                <c:pt idx="7">
                  <c:v>532</c:v>
                </c:pt>
                <c:pt idx="8">
                  <c:v>623</c:v>
                </c:pt>
                <c:pt idx="12">
                  <c:v>7798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A57-4479-B6E7-27A8A0876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57-4479-B6E7-27A8A08766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57-4479-B6E7-27A8A08766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57-4479-B6E7-27A8A08766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57-4479-B6E7-27A8A08766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57-4479-B6E7-27A8A08766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57-4479-B6E7-27A8A08766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57-4479-B6E7-27A8A08766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57-4479-B6E7-27A8A08766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57-4479-B6E7-27A8A08766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57-4479-B6E7-27A8A08766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57-4479-B6E7-27A8A08766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57-4479-B6E7-27A8A08766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57-4479-B6E7-27A8A0876673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-6.7736185383244218E-2</c:v>
                </c:pt>
                <c:pt idx="1">
                  <c:v>0.25279106858054234</c:v>
                </c:pt>
                <c:pt idx="2">
                  <c:v>-5.4451166810717377E-2</c:v>
                </c:pt>
                <c:pt idx="3">
                  <c:v>0.20853858784893275</c:v>
                </c:pt>
                <c:pt idx="4">
                  <c:v>-0.15384615384615385</c:v>
                </c:pt>
                <c:pt idx="5">
                  <c:v>-0.21942857142857142</c:v>
                </c:pt>
                <c:pt idx="6">
                  <c:v>-8.6102719033232633E-2</c:v>
                </c:pt>
                <c:pt idx="7">
                  <c:v>-0.64005412719891752</c:v>
                </c:pt>
                <c:pt idx="8">
                  <c:v>0.22637795275590555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-0.10171639212072336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A57-4479-B6E7-27A8A0876673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0.18683812405446298</c:v>
                </c:pt>
                <c:pt idx="1">
                  <c:v>0.24980111376292768</c:v>
                </c:pt>
                <c:pt idx="2">
                  <c:v>-4.2869641294838168E-2</c:v>
                </c:pt>
                <c:pt idx="3">
                  <c:v>3.5161744022503605E-2</c:v>
                </c:pt>
                <c:pt idx="4">
                  <c:v>-0.38985736925515058</c:v>
                </c:pt>
                <c:pt idx="5">
                  <c:v>0.34714003944773175</c:v>
                </c:pt>
                <c:pt idx="6">
                  <c:v>-9.0225563909774431E-2</c:v>
                </c:pt>
                <c:pt idx="7">
                  <c:v>8.5714285714285632E-2</c:v>
                </c:pt>
                <c:pt idx="8">
                  <c:v>-0.32938643702906356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1.8680600914434908E-2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A57-4479-B6E7-27A8A0876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D6-4CDB-B90B-7ED4DA910BB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D6-4CDB-B90B-7ED4DA910BBA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D6-4CDB-B90B-7ED4DA910BBA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D6-4CDB-B90B-7ED4DA910BBA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D6-4CDB-B90B-7ED4DA910BB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D6-4CDB-B90B-7ED4DA910BBA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8D6-4CDB-B90B-7ED4DA910BB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8D6-4CDB-B90B-7ED4DA910BB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8D6-4CDB-B90B-7ED4DA910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D6-4CDB-B90B-7ED4DA910BB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D6-4CDB-B90B-7ED4DA910BB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D6-4CDB-B90B-7ED4DA910BB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D6-4CDB-B90B-7ED4DA910BB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D6-4CDB-B90B-7ED4DA910BB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D6-4CDB-B90B-7ED4DA910BB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D6-4CDB-B90B-7ED4DA910BB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D6-4CDB-B90B-7ED4DA910BB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D6-4CDB-B90B-7ED4DA910BB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D6-4CDB-B90B-7ED4DA910BB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D6-4CDB-B90B-7ED4DA910BB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D6-4CDB-B90B-7ED4DA910BB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D6-4CDB-B90B-7ED4DA910BBA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8D6-4CDB-B90B-7ED4DA910BBA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8D6-4CDB-B90B-7ED4DA910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76-4840-AB4C-212BBAC2287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0.58660000000000001</c:v>
                </c:pt>
                <c:pt idx="1">
                  <c:v>0.61280000000000001</c:v>
                </c:pt>
                <c:pt idx="2">
                  <c:v>0.57830000000000004</c:v>
                </c:pt>
                <c:pt idx="3">
                  <c:v>0.46279999999999999</c:v>
                </c:pt>
                <c:pt idx="4">
                  <c:v>0.41720000000000002</c:v>
                </c:pt>
                <c:pt idx="5">
                  <c:v>0.38740000000000002</c:v>
                </c:pt>
                <c:pt idx="6">
                  <c:v>0.50600000000000001</c:v>
                </c:pt>
                <c:pt idx="7">
                  <c:v>0.50770000000000004</c:v>
                </c:pt>
                <c:pt idx="8">
                  <c:v>0.44890000000000002</c:v>
                </c:pt>
                <c:pt idx="9">
                  <c:v>0.47789999999999999</c:v>
                </c:pt>
                <c:pt idx="10">
                  <c:v>0.58650000000000002</c:v>
                </c:pt>
                <c:pt idx="11">
                  <c:v>0.58310000000000006</c:v>
                </c:pt>
                <c:pt idx="12">
                  <c:v>0.51296533102376651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76-4840-AB4C-212BBAC2287C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76-4840-AB4C-212BBAC2287C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0.51840000000000008</c:v>
                </c:pt>
                <c:pt idx="1">
                  <c:v>0.60040000000000004</c:v>
                </c:pt>
                <c:pt idx="2">
                  <c:v>0.59799999999999998</c:v>
                </c:pt>
                <c:pt idx="3">
                  <c:v>0.55030000000000001</c:v>
                </c:pt>
                <c:pt idx="4">
                  <c:v>0.53539999999999999</c:v>
                </c:pt>
                <c:pt idx="5">
                  <c:v>0.49780000000000002</c:v>
                </c:pt>
                <c:pt idx="6">
                  <c:v>0.52890000000000004</c:v>
                </c:pt>
                <c:pt idx="7">
                  <c:v>0.51259999999999994</c:v>
                </c:pt>
                <c:pt idx="8">
                  <c:v>0.498</c:v>
                </c:pt>
                <c:pt idx="9">
                  <c:v>0.54949999999999999</c:v>
                </c:pt>
                <c:pt idx="10">
                  <c:v>0.65969999999999995</c:v>
                </c:pt>
                <c:pt idx="11">
                  <c:v>0.61580000000000001</c:v>
                </c:pt>
                <c:pt idx="12">
                  <c:v>0.55540181632567553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76-4840-AB4C-212BBAC2287C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76-4840-AB4C-212BBAC2287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0.49259999999999998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0.56942335787332776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76-4840-AB4C-212BBAC2287C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276-4840-AB4C-212BBAC228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276-4840-AB4C-212BBAC2287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0.69579999999999997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5">
                  <c:v>0.48170000000000002</c:v>
                </c:pt>
                <c:pt idx="6">
                  <c:v>0.52629999999999999</c:v>
                </c:pt>
                <c:pt idx="7">
                  <c:v>0.52239999999999998</c:v>
                </c:pt>
                <c:pt idx="8">
                  <c:v>0.57379999999999998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276-4840-AB4C-212BBAC22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76-4840-AB4C-212BBAC228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76-4840-AB4C-212BBAC228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76-4840-AB4C-212BBAC228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76-4840-AB4C-212BBAC228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76-4840-AB4C-212BBAC228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76-4840-AB4C-212BBAC228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76-4840-AB4C-212BBAC228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76-4840-AB4C-212BBAC228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76-4840-AB4C-212BBAC228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76-4840-AB4C-212BBAC228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76-4840-AB4C-212BBAC228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76-4840-AB4C-212BBAC228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76-4840-AB4C-212BBAC2287C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7.6775714706749154E-2</c:v>
                </c:pt>
                <c:pt idx="1">
                  <c:v>5.712549377089049E-2</c:v>
                </c:pt>
                <c:pt idx="2">
                  <c:v>3.4733808584862524E-2</c:v>
                </c:pt>
                <c:pt idx="3">
                  <c:v>0.11189091638259474</c:v>
                </c:pt>
                <c:pt idx="4">
                  <c:v>-7.4350986500519189E-2</c:v>
                </c:pt>
                <c:pt idx="5">
                  <c:v>2.4457677584006854E-2</c:v>
                </c:pt>
                <c:pt idx="6">
                  <c:v>6.8412505075111651E-2</c:v>
                </c:pt>
                <c:pt idx="7">
                  <c:v>-1.0231148162182735E-2</c:v>
                </c:pt>
                <c:pt idx="8">
                  <c:v>0.17896034518183668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276-4840-AB4C-212BBAC2287C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0.24565291510398901</c:v>
                </c:pt>
                <c:pt idx="1">
                  <c:v>0.13544386422976484</c:v>
                </c:pt>
                <c:pt idx="2">
                  <c:v>0.17966453397890358</c:v>
                </c:pt>
                <c:pt idx="3">
                  <c:v>0.19814174589455491</c:v>
                </c:pt>
                <c:pt idx="4">
                  <c:v>6.83125599232981E-2</c:v>
                </c:pt>
                <c:pt idx="5">
                  <c:v>0.24341765616933397</c:v>
                </c:pt>
                <c:pt idx="6">
                  <c:v>4.0118577075098694E-2</c:v>
                </c:pt>
                <c:pt idx="7">
                  <c:v>2.895410675595822E-2</c:v>
                </c:pt>
                <c:pt idx="8">
                  <c:v>0.27823568723546432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276-4840-AB4C-212BBAC22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0E-4C88-9808-AE547816654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0E-4C88-9808-AE547816654C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0E-4C88-9808-AE547816654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0E-4C88-9808-AE547816654C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0E-4C88-9808-AE547816654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0E-4C88-9808-AE5478166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0E-4C88-9808-AE54781665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0E-4C88-9808-AE54781665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0E-4C88-9808-AE54781665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0E-4C88-9808-AE54781665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0E-4C88-9808-AE54781665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0E-4C88-9808-AE54781665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0E-4C88-9808-AE54781665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0E-4C88-9808-AE54781665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0E-4C88-9808-AE54781665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0E-4C88-9808-AE54781665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0E-4C88-9808-AE54781665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0E-4C88-9808-AE54781665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0E-4C88-9808-AE547816654C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70E-4C88-9808-AE547816654C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70E-4C88-9808-AE5478166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9D-4148-9812-6D930DDB38D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0.55909999999999993</c:v>
                </c:pt>
                <c:pt idx="1">
                  <c:v>0.62950000000000006</c:v>
                </c:pt>
                <c:pt idx="2">
                  <c:v>0.59439999999999993</c:v>
                </c:pt>
                <c:pt idx="3">
                  <c:v>0.48899999999999999</c:v>
                </c:pt>
                <c:pt idx="4">
                  <c:v>0.56640000000000001</c:v>
                </c:pt>
                <c:pt idx="5">
                  <c:v>0.51600000000000001</c:v>
                </c:pt>
                <c:pt idx="6">
                  <c:v>0.51919999999999999</c:v>
                </c:pt>
                <c:pt idx="7">
                  <c:v>0.44679999999999997</c:v>
                </c:pt>
                <c:pt idx="8">
                  <c:v>0.51990000000000003</c:v>
                </c:pt>
                <c:pt idx="9">
                  <c:v>0.58550000000000002</c:v>
                </c:pt>
                <c:pt idx="10">
                  <c:v>0.65379999999999994</c:v>
                </c:pt>
                <c:pt idx="11">
                  <c:v>0.64139999999999997</c:v>
                </c:pt>
                <c:pt idx="12">
                  <c:v>0.55989999999999995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9D-4148-9812-6D930DDB38D3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9D-4148-9812-6D930DDB38D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0.67010000000000003</c:v>
                </c:pt>
                <c:pt idx="1">
                  <c:v>0.59540000000000004</c:v>
                </c:pt>
                <c:pt idx="2">
                  <c:v>0.64980000000000004</c:v>
                </c:pt>
                <c:pt idx="3">
                  <c:v>0.43590000000000001</c:v>
                </c:pt>
                <c:pt idx="4">
                  <c:v>0.48549999999999999</c:v>
                </c:pt>
                <c:pt idx="5">
                  <c:v>0.50790000000000002</c:v>
                </c:pt>
                <c:pt idx="6">
                  <c:v>0.47499999999999998</c:v>
                </c:pt>
                <c:pt idx="7">
                  <c:v>0.46520000000000006</c:v>
                </c:pt>
                <c:pt idx="8">
                  <c:v>0.4249</c:v>
                </c:pt>
                <c:pt idx="9">
                  <c:v>0.54320000000000002</c:v>
                </c:pt>
                <c:pt idx="10">
                  <c:v>0.65260000000000007</c:v>
                </c:pt>
                <c:pt idx="11">
                  <c:v>0.62020000000000008</c:v>
                </c:pt>
                <c:pt idx="12">
                  <c:v>0.54569999999999996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9D-4148-9812-6D930DDB38D3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9D-4148-9812-6D930DDB38D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0.7659999999999999</c:v>
                </c:pt>
                <c:pt idx="1">
                  <c:v>0.72689999999999999</c:v>
                </c:pt>
                <c:pt idx="2">
                  <c:v>0.74239999999999995</c:v>
                </c:pt>
                <c:pt idx="3">
                  <c:v>0.5403</c:v>
                </c:pt>
                <c:pt idx="4">
                  <c:v>0.46200000000000002</c:v>
                </c:pt>
                <c:pt idx="5">
                  <c:v>0.48180000000000001</c:v>
                </c:pt>
                <c:pt idx="6">
                  <c:v>0.48810000000000003</c:v>
                </c:pt>
                <c:pt idx="7">
                  <c:v>0.37380000000000002</c:v>
                </c:pt>
                <c:pt idx="8">
                  <c:v>0.56969999999999998</c:v>
                </c:pt>
                <c:pt idx="12">
                  <c:v>0.57233333333333336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9D-4148-9812-6D930DDB3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9D-4148-9812-6D930DDB38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9D-4148-9812-6D930DDB38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9D-4148-9812-6D930DDB38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9D-4148-9812-6D930DDB38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9D-4148-9812-6D930DDB38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9D-4148-9812-6D930DDB38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9D-4148-9812-6D930DDB38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9D-4148-9812-6D930DDB38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9D-4148-9812-6D930DDB38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9D-4148-9812-6D930DDB38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9D-4148-9812-6D930DDB38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9D-4148-9812-6D930DDB38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9D-4148-9812-6D930DDB38D3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0.14311296821369934</c:v>
                </c:pt>
                <c:pt idx="1">
                  <c:v>0.22085992610010075</c:v>
                </c:pt>
                <c:pt idx="2">
                  <c:v>0.14250538627269904</c:v>
                </c:pt>
                <c:pt idx="3">
                  <c:v>0.23950447350309712</c:v>
                </c:pt>
                <c:pt idx="4">
                  <c:v>-4.8403707518022587E-2</c:v>
                </c:pt>
                <c:pt idx="5">
                  <c:v>-5.1388068517424723E-2</c:v>
                </c:pt>
                <c:pt idx="6">
                  <c:v>2.7578947368421147E-2</c:v>
                </c:pt>
                <c:pt idx="7">
                  <c:v>-0.19647463456577818</c:v>
                </c:pt>
                <c:pt idx="8">
                  <c:v>0.3407860673099552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8.7659070289069829E-2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9D-4148-9812-6D930DDB38D3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0.36444602778767354</c:v>
                </c:pt>
                <c:pt idx="1">
                  <c:v>0.24661293088664027</c:v>
                </c:pt>
                <c:pt idx="2">
                  <c:v>0.39470223558143891</c:v>
                </c:pt>
                <c:pt idx="3">
                  <c:v>0.34136047666335645</c:v>
                </c:pt>
                <c:pt idx="4">
                  <c:v>0.10605697869284181</c:v>
                </c:pt>
                <c:pt idx="5">
                  <c:v>0.28206492815327322</c:v>
                </c:pt>
                <c:pt idx="6">
                  <c:v>-2.2822822822822886E-2</c:v>
                </c:pt>
                <c:pt idx="7">
                  <c:v>-0.16207128446536645</c:v>
                </c:pt>
                <c:pt idx="8">
                  <c:v>0.24388646288209603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0.20298722371957068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69D-4148-9812-6D930DDB3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C7-416E-95B7-1AC87A2F9D7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0.58660000000000001</c:v>
                </c:pt>
                <c:pt idx="1">
                  <c:v>0.61280000000000001</c:v>
                </c:pt>
                <c:pt idx="2">
                  <c:v>0.57830000000000004</c:v>
                </c:pt>
                <c:pt idx="3">
                  <c:v>0.46279999999999999</c:v>
                </c:pt>
                <c:pt idx="4">
                  <c:v>0.41720000000000002</c:v>
                </c:pt>
                <c:pt idx="5">
                  <c:v>0.38740000000000002</c:v>
                </c:pt>
                <c:pt idx="6">
                  <c:v>0.50600000000000001</c:v>
                </c:pt>
                <c:pt idx="7">
                  <c:v>0.50770000000000004</c:v>
                </c:pt>
                <c:pt idx="8">
                  <c:v>0.44890000000000002</c:v>
                </c:pt>
                <c:pt idx="9">
                  <c:v>0.47789999999999999</c:v>
                </c:pt>
                <c:pt idx="10">
                  <c:v>0.58650000000000002</c:v>
                </c:pt>
                <c:pt idx="11">
                  <c:v>0.58310000000000006</c:v>
                </c:pt>
                <c:pt idx="12">
                  <c:v>0.51296533102376651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C7-416E-95B7-1AC87A2F9D7F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C7-416E-95B7-1AC87A2F9D7F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0.51840000000000008</c:v>
                </c:pt>
                <c:pt idx="1">
                  <c:v>0.60040000000000004</c:v>
                </c:pt>
                <c:pt idx="2">
                  <c:v>0.59799999999999998</c:v>
                </c:pt>
                <c:pt idx="3">
                  <c:v>0.55030000000000001</c:v>
                </c:pt>
                <c:pt idx="4">
                  <c:v>0.53539999999999999</c:v>
                </c:pt>
                <c:pt idx="5">
                  <c:v>0.49780000000000002</c:v>
                </c:pt>
                <c:pt idx="6">
                  <c:v>0.52890000000000004</c:v>
                </c:pt>
                <c:pt idx="7">
                  <c:v>0.51259999999999994</c:v>
                </c:pt>
                <c:pt idx="8">
                  <c:v>0.498</c:v>
                </c:pt>
                <c:pt idx="9">
                  <c:v>0.54949999999999999</c:v>
                </c:pt>
                <c:pt idx="10">
                  <c:v>0.65969999999999995</c:v>
                </c:pt>
                <c:pt idx="11">
                  <c:v>0.61580000000000001</c:v>
                </c:pt>
                <c:pt idx="12">
                  <c:v>0.5554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C7-416E-95B7-1AC87A2F9D7F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C7-416E-95B7-1AC87A2F9D7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0.49259999999999998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0.56942335787332776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C7-416E-95B7-1AC87A2F9D7F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C7-416E-95B7-1AC87A2F9D7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4C7-416E-95B7-1AC87A2F9D7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0.7206999999999999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5">
                  <c:v>0.48170000000000002</c:v>
                </c:pt>
                <c:pt idx="6">
                  <c:v>0.52629999999999999</c:v>
                </c:pt>
                <c:pt idx="7">
                  <c:v>0.52239999999999998</c:v>
                </c:pt>
                <c:pt idx="8">
                  <c:v>0.57379999999999998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C7-416E-95B7-1AC87A2F9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C7-416E-95B7-1AC87A2F9D7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C7-416E-95B7-1AC87A2F9D7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C7-416E-95B7-1AC87A2F9D7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C7-416E-95B7-1AC87A2F9D7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C7-416E-95B7-1AC87A2F9D7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C7-416E-95B7-1AC87A2F9D7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C7-416E-95B7-1AC87A2F9D7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C7-416E-95B7-1AC87A2F9D7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C7-416E-95B7-1AC87A2F9D7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C7-416E-95B7-1AC87A2F9D7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C7-416E-95B7-1AC87A2F9D7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C7-416E-95B7-1AC87A2F9D7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C7-416E-95B7-1AC87A2F9D7F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7.6775714706749154E-2</c:v>
                </c:pt>
                <c:pt idx="1">
                  <c:v>9.4955940443634201E-2</c:v>
                </c:pt>
                <c:pt idx="2">
                  <c:v>3.4733808584862524E-2</c:v>
                </c:pt>
                <c:pt idx="3">
                  <c:v>0.11189091638259474</c:v>
                </c:pt>
                <c:pt idx="4">
                  <c:v>-7.4350986500519189E-2</c:v>
                </c:pt>
                <c:pt idx="5">
                  <c:v>2.4457677584006854E-2</c:v>
                </c:pt>
                <c:pt idx="6">
                  <c:v>6.8412505075111651E-2</c:v>
                </c:pt>
                <c:pt idx="7">
                  <c:v>-1.0231148162182735E-2</c:v>
                </c:pt>
                <c:pt idx="8">
                  <c:v>0.17896034518183668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4C7-416E-95B7-1AC87A2F9D7F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0.24565291510398901</c:v>
                </c:pt>
                <c:pt idx="1">
                  <c:v>0.17607702349869436</c:v>
                </c:pt>
                <c:pt idx="2">
                  <c:v>0.17966453397890358</c:v>
                </c:pt>
                <c:pt idx="3">
                  <c:v>0.19814174589455491</c:v>
                </c:pt>
                <c:pt idx="4">
                  <c:v>6.83125599232981E-2</c:v>
                </c:pt>
                <c:pt idx="5">
                  <c:v>0.24341765616933397</c:v>
                </c:pt>
                <c:pt idx="6">
                  <c:v>4.0118577075098694E-2</c:v>
                </c:pt>
                <c:pt idx="7">
                  <c:v>2.895410675595822E-2</c:v>
                </c:pt>
                <c:pt idx="8">
                  <c:v>0.27823568723546432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4C7-416E-95B7-1AC87A2F9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A4-42EE-8320-1C3A5CE0D65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0.61130000000000007</c:v>
                </c:pt>
                <c:pt idx="1">
                  <c:v>0.64180000000000004</c:v>
                </c:pt>
                <c:pt idx="2">
                  <c:v>0.62340000000000007</c:v>
                </c:pt>
                <c:pt idx="3">
                  <c:v>0.51950000000000007</c:v>
                </c:pt>
                <c:pt idx="4">
                  <c:v>0.41670000000000001</c:v>
                </c:pt>
                <c:pt idx="5">
                  <c:v>0.39829999999999999</c:v>
                </c:pt>
                <c:pt idx="6">
                  <c:v>0.51170000000000004</c:v>
                </c:pt>
                <c:pt idx="7">
                  <c:v>0.56630000000000003</c:v>
                </c:pt>
                <c:pt idx="8">
                  <c:v>0.44030000000000002</c:v>
                </c:pt>
                <c:pt idx="9">
                  <c:v>0.47799999999999998</c:v>
                </c:pt>
                <c:pt idx="10">
                  <c:v>0.61539999999999995</c:v>
                </c:pt>
                <c:pt idx="11">
                  <c:v>0.56040000000000001</c:v>
                </c:pt>
                <c:pt idx="12">
                  <c:v>0.53115642802858176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A4-42EE-8320-1C3A5CE0D658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A4-42EE-8320-1C3A5CE0D658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0.49819999999999998</c:v>
                </c:pt>
                <c:pt idx="1">
                  <c:v>0.58590000000000009</c:v>
                </c:pt>
                <c:pt idx="2">
                  <c:v>0.59989999999999999</c:v>
                </c:pt>
                <c:pt idx="3">
                  <c:v>0.58599999999999997</c:v>
                </c:pt>
                <c:pt idx="4">
                  <c:v>0.51639999999999997</c:v>
                </c:pt>
                <c:pt idx="5">
                  <c:v>0.48649999999999999</c:v>
                </c:pt>
                <c:pt idx="6">
                  <c:v>0.53449999999999998</c:v>
                </c:pt>
                <c:pt idx="7">
                  <c:v>0.55869999999999997</c:v>
                </c:pt>
                <c:pt idx="8">
                  <c:v>0.48299999999999998</c:v>
                </c:pt>
                <c:pt idx="9">
                  <c:v>0.52469999999999994</c:v>
                </c:pt>
                <c:pt idx="10">
                  <c:v>0.66370000000000007</c:v>
                </c:pt>
                <c:pt idx="11">
                  <c:v>0.59799999999999998</c:v>
                </c:pt>
                <c:pt idx="12">
                  <c:v>0.55261090702655957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A4-42EE-8320-1C3A5CE0D658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A4-42EE-8320-1C3A5CE0D65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0.6845</c:v>
                </c:pt>
                <c:pt idx="1">
                  <c:v>0.70169999999999999</c:v>
                </c:pt>
                <c:pt idx="2">
                  <c:v>0.66610000000000003</c:v>
                </c:pt>
                <c:pt idx="3">
                  <c:v>0.54310000000000003</c:v>
                </c:pt>
                <c:pt idx="4">
                  <c:v>0.47859999999999997</c:v>
                </c:pt>
                <c:pt idx="5">
                  <c:v>0.44630000000000003</c:v>
                </c:pt>
                <c:pt idx="6">
                  <c:v>0.50290000000000001</c:v>
                </c:pt>
                <c:pt idx="7">
                  <c:v>0.56430000000000002</c:v>
                </c:pt>
                <c:pt idx="8">
                  <c:v>0.52639999999999998</c:v>
                </c:pt>
                <c:pt idx="9">
                  <c:v>0.59870000000000001</c:v>
                </c:pt>
                <c:pt idx="10">
                  <c:v>0.69230000000000003</c:v>
                </c:pt>
                <c:pt idx="11">
                  <c:v>0.62219999999999998</c:v>
                </c:pt>
                <c:pt idx="12">
                  <c:v>0.58497896924763915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A4-42EE-8320-1C3A5CE0D658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A4-42EE-8320-1C3A5CE0D6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BA4-42EE-8320-1C3A5CE0D65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0.70760000000000001</c:v>
                </c:pt>
                <c:pt idx="1">
                  <c:v>0.71660000000000001</c:v>
                </c:pt>
                <c:pt idx="2">
                  <c:v>0.6431</c:v>
                </c:pt>
                <c:pt idx="3">
                  <c:v>0.56380000000000008</c:v>
                </c:pt>
                <c:pt idx="4">
                  <c:v>0.43509999999999999</c:v>
                </c:pt>
                <c:pt idx="5">
                  <c:v>0.48159999999999997</c:v>
                </c:pt>
                <c:pt idx="6">
                  <c:v>0.55110000000000003</c:v>
                </c:pt>
                <c:pt idx="7">
                  <c:v>0.62619999999999998</c:v>
                </c:pt>
                <c:pt idx="8">
                  <c:v>0.57579999999999998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A4-42EE-8320-1C3A5CE0D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A4-42EE-8320-1C3A5CE0D6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A4-42EE-8320-1C3A5CE0D6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A4-42EE-8320-1C3A5CE0D6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A4-42EE-8320-1C3A5CE0D6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A4-42EE-8320-1C3A5CE0D6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A4-42EE-8320-1C3A5CE0D6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A4-42EE-8320-1C3A5CE0D6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A4-42EE-8320-1C3A5CE0D6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A4-42EE-8320-1C3A5CE0D6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A4-42EE-8320-1C3A5CE0D6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A4-42EE-8320-1C3A5CE0D6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A4-42EE-8320-1C3A5CE0D6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A4-42EE-8320-1C3A5CE0D658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3.3747260774287913E-2</c:v>
                </c:pt>
                <c:pt idx="1">
                  <c:v>2.1234145646287672E-2</c:v>
                </c:pt>
                <c:pt idx="2">
                  <c:v>-3.4529349947455379E-2</c:v>
                </c:pt>
                <c:pt idx="3">
                  <c:v>3.8114527711287094E-2</c:v>
                </c:pt>
                <c:pt idx="4">
                  <c:v>-9.0890096113664831E-2</c:v>
                </c:pt>
                <c:pt idx="5">
                  <c:v>7.9094779296437157E-2</c:v>
                </c:pt>
                <c:pt idx="6">
                  <c:v>9.5844104195665247E-2</c:v>
                </c:pt>
                <c:pt idx="7">
                  <c:v>0.10969342548289918</c:v>
                </c:pt>
                <c:pt idx="8">
                  <c:v>9.3844984802431641E-2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BA4-42EE-8320-1C3A5CE0D658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0.1575331261246522</c:v>
                </c:pt>
                <c:pt idx="1">
                  <c:v>0.11654721096914922</c:v>
                </c:pt>
                <c:pt idx="2">
                  <c:v>3.1600898299646962E-2</c:v>
                </c:pt>
                <c:pt idx="3">
                  <c:v>8.5274302213667053E-2</c:v>
                </c:pt>
                <c:pt idx="4">
                  <c:v>4.415646748260138E-2</c:v>
                </c:pt>
                <c:pt idx="5">
                  <c:v>0.2091388400702987</c:v>
                </c:pt>
                <c:pt idx="6">
                  <c:v>7.6998241156927882E-2</c:v>
                </c:pt>
                <c:pt idx="7">
                  <c:v>0.10577432456295233</c:v>
                </c:pt>
                <c:pt idx="8">
                  <c:v>0.30774471950942517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BA4-42EE-8320-1C3A5CE0D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59509</c:v>
                </c:pt>
                <c:pt idx="1">
                  <c:v>17171</c:v>
                </c:pt>
                <c:pt idx="2">
                  <c:v>31644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90-45DB-999B-8B768487E480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58416</c:v>
                </c:pt>
                <c:pt idx="1">
                  <c:v>15706</c:v>
                </c:pt>
                <c:pt idx="2">
                  <c:v>41729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90-45DB-999B-8B768487E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F90-45DB-999B-8B768487E48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F90-45DB-999B-8B768487E48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F90-45DB-999B-8B768487E480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90-45DB-999B-8B768487E480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90-45DB-999B-8B768487E480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90-45DB-999B-8B768487E480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90-45DB-999B-8B768487E480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90-45DB-999B-8B768487E480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90-45DB-999B-8B768487E480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0.5042338866302406</c:v>
                </c:pt>
                <c:pt idx="1">
                  <c:v>0.13557068993793753</c:v>
                </c:pt>
                <c:pt idx="2">
                  <c:v>0.36019542343182193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F90-45DB-999B-8B768487E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90-45DB-999B-8B768487E48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90-45DB-999B-8B768487E48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90-45DB-999B-8B768487E48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90-45DB-999B-8B768487E48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90-45DB-999B-8B768487E48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90-45DB-999B-8B768487E480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90-45DB-999B-8B768487E480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90-45DB-999B-8B768487E480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90-45DB-999B-8B768487E480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90-45DB-999B-8B768487E480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90-45DB-999B-8B768487E480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90-45DB-999B-8B768487E48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-1.8366969702061864E-2</c:v>
                </c:pt>
                <c:pt idx="1">
                  <c:v>-8.5318269174771366E-2</c:v>
                </c:pt>
                <c:pt idx="2">
                  <c:v>0.31870180760965749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90-45DB-999B-8B768487E4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07C-47A0-B25C-910B274CEE2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07C-47A0-B25C-910B274CEE2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07C-47A0-B25C-910B274CEE2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07C-47A0-B25C-910B274CEE2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07C-47A0-B25C-910B274CEE20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7C-47A0-B25C-910B274CEE20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7C-47A0-B25C-910B274CEE20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7C-47A0-B25C-910B274CEE2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7C-47A0-B25C-910B274CEE2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7C-47A0-B25C-910B274CEE20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7C-47A0-B25C-910B274CEE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58416</c:v>
                </c:pt>
                <c:pt idx="1">
                  <c:v>15706</c:v>
                </c:pt>
                <c:pt idx="2">
                  <c:v>41729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07C-47A0-B25C-910B274CE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C6-47EC-A30A-12C7B19A6C5F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C6-47EC-A30A-12C7B19A6C5F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C6-47EC-A30A-12C7B19A6C5F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C6-47EC-A30A-12C7B19A6C5F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C6-47EC-A30A-12C7B19A6C5F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C6-47EC-A30A-12C7B19A6C5F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C6-47EC-A30A-12C7B19A6C5F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C6-47EC-A30A-12C7B19A6C5F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C6-47EC-A30A-12C7B19A6C5F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C6-47EC-A30A-12C7B19A6C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FC6-47EC-A30A-12C7B19A6C5F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C6-47EC-A30A-12C7B19A6C5F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C6-47EC-A30A-12C7B19A6C5F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C6-47EC-A30A-12C7B19A6C5F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C6-47EC-A30A-12C7B19A6C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FC6-47EC-A30A-12C7B19A6C5F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FC6-47EC-A30A-12C7B19A6C5F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C6-47EC-A30A-12C7B19A6C5F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C6-47EC-A30A-12C7B19A6C5F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C6-47EC-A30A-12C7B19A6C5F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C6-47EC-A30A-12C7B19A6C5F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C6-47EC-A30A-12C7B19A6C5F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C6-47EC-A30A-12C7B19A6C5F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C6-47EC-A30A-12C7B19A6C5F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C6-47EC-A30A-12C7B19A6C5F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C6-47EC-A30A-12C7B19A6C5F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C6-47EC-A30A-12C7B19A6C5F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C6-47EC-A30A-12C7B19A6C5F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C6-47EC-A30A-12C7B19A6C5F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C6-47EC-A30A-12C7B19A6C5F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C6-47EC-A30A-12C7B19A6C5F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FC6-47EC-A30A-12C7B19A6C5F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FC6-47EC-A30A-12C7B19A6C5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FC6-47EC-A30A-12C7B19A6C5F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FC6-47EC-A30A-12C7B19A6C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FC6-47EC-A30A-12C7B19A6C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FC6-47EC-A30A-12C7B19A6C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FC6-47EC-A30A-12C7B19A6C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FC6-47EC-A30A-12C7B19A6C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FC6-47EC-A30A-12C7B19A6C5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FC6-47EC-A30A-12C7B19A6C5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FC6-47EC-A30A-12C7B19A6C5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FC6-47EC-A30A-12C7B19A6C5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FC6-47EC-A30A-12C7B19A6C5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FC6-47EC-A30A-12C7B19A6C5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FC6-47EC-A30A-12C7B19A6C5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FC6-47EC-A30A-12C7B19A6C5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FC6-47EC-A30A-12C7B19A6C5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FC6-47EC-A30A-12C7B19A6C5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FC6-47EC-A30A-12C7B19A6C5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FC6-47EC-A30A-12C7B19A6C5F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FC6-47EC-A30A-12C7B19A6C5F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FC6-47EC-A30A-12C7B19A6C5F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FC6-47EC-A30A-12C7B19A6C5F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FC6-47EC-A30A-12C7B19A6C5F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FC6-47EC-A30A-12C7B19A6C5F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FC6-47EC-A30A-12C7B19A6C5F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FC6-47EC-A30A-12C7B19A6C5F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FC6-47EC-A30A-12C7B19A6C5F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FC6-47EC-A30A-12C7B19A6C5F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FC6-47EC-A30A-12C7B19A6C5F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FC6-47EC-A30A-12C7B19A6C5F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FC6-47EC-A30A-12C7B19A6C5F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FC6-47EC-A30A-12C7B19A6C5F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FC6-47EC-A30A-12C7B19A6C5F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FC6-47EC-A30A-12C7B19A6C5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FC6-47EC-A30A-12C7B19A6C5F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FC6-47EC-A30A-12C7B19A6C5F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FC6-47EC-A30A-12C7B19A6C5F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FC6-47EC-A30A-12C7B19A6C5F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FC6-47EC-A30A-12C7B19A6C5F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FC6-47EC-A30A-12C7B19A6C5F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FC6-47EC-A30A-12C7B19A6C5F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FC6-47EC-A30A-12C7B19A6C5F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FC6-47EC-A30A-12C7B19A6C5F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FC6-47EC-A30A-12C7B19A6C5F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FC6-47EC-A30A-12C7B19A6C5F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FC6-47EC-A30A-12C7B19A6C5F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FC6-47EC-A30A-12C7B19A6C5F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FC6-47EC-A30A-12C7B19A6C5F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FC6-47EC-A30A-12C7B19A6C5F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FC6-47EC-A30A-12C7B19A6C5F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FC6-47EC-A30A-12C7B19A6C5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FC6-47EC-A30A-12C7B19A6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FCE-4653-A0FE-7BAED89C254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FCE-4653-A0FE-7BAED89C254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CE-4653-A0FE-7BAED89C254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CE-4653-A0FE-7BAED89C254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52085</c:v>
                </c:pt>
                <c:pt idx="1">
                  <c:v>63766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CE-4653-A0FE-7BAED89C2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72-4518-9406-0CD3DB05F8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1521</c:v>
                </c:pt>
                <c:pt idx="1">
                  <c:v>1118</c:v>
                </c:pt>
                <c:pt idx="2">
                  <c:v>1239</c:v>
                </c:pt>
                <c:pt idx="3">
                  <c:v>820</c:v>
                </c:pt>
                <c:pt idx="4">
                  <c:v>395</c:v>
                </c:pt>
                <c:pt idx="5">
                  <c:v>314</c:v>
                </c:pt>
                <c:pt idx="6">
                  <c:v>351</c:v>
                </c:pt>
                <c:pt idx="7">
                  <c:v>362</c:v>
                </c:pt>
                <c:pt idx="8">
                  <c:v>374</c:v>
                </c:pt>
                <c:pt idx="9">
                  <c:v>772</c:v>
                </c:pt>
                <c:pt idx="10">
                  <c:v>1065</c:v>
                </c:pt>
                <c:pt idx="11">
                  <c:v>1219</c:v>
                </c:pt>
                <c:pt idx="12">
                  <c:v>9550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72-4518-9406-0CD3DB05F8AB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72-4518-9406-0CD3DB05F8AB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951</c:v>
                </c:pt>
                <c:pt idx="1">
                  <c:v>938</c:v>
                </c:pt>
                <c:pt idx="2">
                  <c:v>1100</c:v>
                </c:pt>
                <c:pt idx="3">
                  <c:v>852</c:v>
                </c:pt>
                <c:pt idx="4">
                  <c:v>480</c:v>
                </c:pt>
                <c:pt idx="5">
                  <c:v>330</c:v>
                </c:pt>
                <c:pt idx="6">
                  <c:v>456</c:v>
                </c:pt>
                <c:pt idx="7">
                  <c:v>554</c:v>
                </c:pt>
                <c:pt idx="8">
                  <c:v>710</c:v>
                </c:pt>
                <c:pt idx="9">
                  <c:v>1127</c:v>
                </c:pt>
                <c:pt idx="10">
                  <c:v>1713</c:v>
                </c:pt>
                <c:pt idx="11">
                  <c:v>2050</c:v>
                </c:pt>
                <c:pt idx="12">
                  <c:v>11261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72-4518-9406-0CD3DB05F8AB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72-4518-9406-0CD3DB05F8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2175</c:v>
                </c:pt>
                <c:pt idx="1">
                  <c:v>1580</c:v>
                </c:pt>
                <c:pt idx="2">
                  <c:v>1761</c:v>
                </c:pt>
                <c:pt idx="3">
                  <c:v>1142</c:v>
                </c:pt>
                <c:pt idx="4">
                  <c:v>474</c:v>
                </c:pt>
                <c:pt idx="5">
                  <c:v>472</c:v>
                </c:pt>
                <c:pt idx="6">
                  <c:v>509</c:v>
                </c:pt>
                <c:pt idx="7">
                  <c:v>557</c:v>
                </c:pt>
                <c:pt idx="8">
                  <c:v>556</c:v>
                </c:pt>
                <c:pt idx="9">
                  <c:v>849</c:v>
                </c:pt>
                <c:pt idx="10">
                  <c:v>1379</c:v>
                </c:pt>
                <c:pt idx="11">
                  <c:v>1862</c:v>
                </c:pt>
                <c:pt idx="1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72-4518-9406-0CD3DB05F8AB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072-4518-9406-0CD3DB05F8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072-4518-9406-0CD3DB05F8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1964</c:v>
                </c:pt>
                <c:pt idx="1">
                  <c:v>1621</c:v>
                </c:pt>
                <c:pt idx="2">
                  <c:v>1731</c:v>
                </c:pt>
                <c:pt idx="3">
                  <c:v>987</c:v>
                </c:pt>
                <c:pt idx="4">
                  <c:v>450</c:v>
                </c:pt>
                <c:pt idx="5">
                  <c:v>414</c:v>
                </c:pt>
                <c:pt idx="6">
                  <c:v>495</c:v>
                </c:pt>
                <c:pt idx="7">
                  <c:v>633</c:v>
                </c:pt>
                <c:pt idx="8">
                  <c:v>520</c:v>
                </c:pt>
                <c:pt idx="12">
                  <c:v>8815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072-4518-9406-0CD3DB05F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8072-4518-9406-0CD3DB05F8AB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234</c:v>
                      </c:pt>
                      <c:pt idx="1">
                        <c:v>336</c:v>
                      </c:pt>
                      <c:pt idx="2">
                        <c:v>488</c:v>
                      </c:pt>
                      <c:pt idx="3">
                        <c:v>331</c:v>
                      </c:pt>
                      <c:pt idx="4">
                        <c:v>354</c:v>
                      </c:pt>
                      <c:pt idx="5">
                        <c:v>380</c:v>
                      </c:pt>
                      <c:pt idx="6">
                        <c:v>460</c:v>
                      </c:pt>
                      <c:pt idx="7">
                        <c:v>399</c:v>
                      </c:pt>
                      <c:pt idx="8">
                        <c:v>487</c:v>
                      </c:pt>
                      <c:pt idx="9">
                        <c:v>957</c:v>
                      </c:pt>
                      <c:pt idx="10">
                        <c:v>1541</c:v>
                      </c:pt>
                      <c:pt idx="11">
                        <c:v>1347</c:v>
                      </c:pt>
                      <c:pt idx="12">
                        <c:v>7314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8072-4518-9406-0CD3DB05F8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72-4518-9406-0CD3DB05F8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72-4518-9406-0CD3DB05F8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72-4518-9406-0CD3DB05F8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72-4518-9406-0CD3DB05F8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72-4518-9406-0CD3DB05F8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72-4518-9406-0CD3DB05F8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72-4518-9406-0CD3DB05F8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72-4518-9406-0CD3DB05F8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72-4518-9406-0CD3DB05F8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72-4518-9406-0CD3DB05F8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72-4518-9406-0CD3DB05F8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72-4518-9406-0CD3DB05F8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72-4518-9406-0CD3DB05F8AB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-9.7011494252873587E-2</c:v>
                </c:pt>
                <c:pt idx="1">
                  <c:v>2.5949367088607511E-2</c:v>
                </c:pt>
                <c:pt idx="2">
                  <c:v>-1.7035775127768327E-2</c:v>
                </c:pt>
                <c:pt idx="3">
                  <c:v>-0.13572679509632224</c:v>
                </c:pt>
                <c:pt idx="4">
                  <c:v>-5.0632911392405111E-2</c:v>
                </c:pt>
                <c:pt idx="5">
                  <c:v>-0.1228813559322034</c:v>
                </c:pt>
                <c:pt idx="6">
                  <c:v>-2.7504911591355596E-2</c:v>
                </c:pt>
                <c:pt idx="7">
                  <c:v>0.13644524236983835</c:v>
                </c:pt>
                <c:pt idx="8">
                  <c:v>-6.4748201438848962E-2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-4.4548016475178809E-2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072-4518-9406-0CD3DB05F8AB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0.29125575279421434</c:v>
                </c:pt>
                <c:pt idx="1">
                  <c:v>0.44991055456171725</c:v>
                </c:pt>
                <c:pt idx="2">
                  <c:v>0.397094430992736</c:v>
                </c:pt>
                <c:pt idx="3">
                  <c:v>0.20365853658536581</c:v>
                </c:pt>
                <c:pt idx="4">
                  <c:v>0.139240506329114</c:v>
                </c:pt>
                <c:pt idx="5">
                  <c:v>0.31847133757961776</c:v>
                </c:pt>
                <c:pt idx="6">
                  <c:v>0.41025641025641035</c:v>
                </c:pt>
                <c:pt idx="7">
                  <c:v>0.74861878453038666</c:v>
                </c:pt>
                <c:pt idx="8">
                  <c:v>0.39037433155080214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0.35740683708038179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072-4518-9406-0CD3DB05F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36330</c:v>
                </c:pt>
                <c:pt idx="1">
                  <c:v>15436</c:v>
                </c:pt>
                <c:pt idx="2">
                  <c:v>20894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3-404F-8371-041E8E8C7854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108324</c:v>
                </c:pt>
                <c:pt idx="1">
                  <c:v>45435</c:v>
                </c:pt>
                <c:pt idx="2">
                  <c:v>62889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3-404F-8371-041E8E8C7854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115851</c:v>
                </c:pt>
                <c:pt idx="1">
                  <c:v>52085</c:v>
                </c:pt>
                <c:pt idx="2">
                  <c:v>63766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03-404F-8371-041E8E8C7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6.9485986484989493E-2</c:v>
                </c:pt>
                <c:pt idx="1">
                  <c:v>0.14636293606250694</c:v>
                </c:pt>
                <c:pt idx="2">
                  <c:v>1.3945205043807363E-2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03-404F-8371-041E8E8C7854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0.32379962063212742</c:v>
                </c:pt>
                <c:pt idx="1">
                  <c:v>0.44773049448258617</c:v>
                </c:pt>
                <c:pt idx="2">
                  <c:v>0.2372858334788599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03-404F-8371-041E8E8C7854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0.30323939570017433</c:v>
                </c:pt>
                <c:pt idx="2">
                  <c:v>0.69676060429982567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03-404F-8371-041E8E8C7854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0.44958610629170226</c:v>
                </c:pt>
                <c:pt idx="2">
                  <c:v>0.55041389370829774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03-404F-8371-041E8E8C7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35F-486B-9B9D-7DB1B1F177A5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35F-486B-9B9D-7DB1B1F177A5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5F-486B-9B9D-7DB1B1F177A5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5F-486B-9B9D-7DB1B1F177A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21079</c:v>
                </c:pt>
                <c:pt idx="1">
                  <c:v>37337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5F-486B-9B9D-7DB1B1F17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19639</c:v>
                </c:pt>
                <c:pt idx="1">
                  <c:v>7934</c:v>
                </c:pt>
                <c:pt idx="2">
                  <c:v>11705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6E-4F5D-8DAC-DF232235FED6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59509</c:v>
                </c:pt>
                <c:pt idx="1">
                  <c:v>24731</c:v>
                </c:pt>
                <c:pt idx="2">
                  <c:v>34778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6E-4F5D-8DAC-DF232235FED6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58416</c:v>
                </c:pt>
                <c:pt idx="1">
                  <c:v>21079</c:v>
                </c:pt>
                <c:pt idx="2">
                  <c:v>37337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6E-4F5D-8DAC-DF232235F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-1.8366969702061864E-2</c:v>
                </c:pt>
                <c:pt idx="1">
                  <c:v>-0.14766891755286882</c:v>
                </c:pt>
                <c:pt idx="2">
                  <c:v>7.3580999482431464E-2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6E-4F5D-8DAC-DF232235FED6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0.35025310311351499</c:v>
                </c:pt>
                <c:pt idx="1">
                  <c:v>0.1599713845476558</c:v>
                </c:pt>
                <c:pt idx="2">
                  <c:v>0.4880634490454745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6E-4F5D-8DAC-DF232235FED6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0.32225894016287027</c:v>
                </c:pt>
                <c:pt idx="2">
                  <c:v>0.67774105983712973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6E-4F5D-8DAC-DF232235FED6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0.36084291974801425</c:v>
                </c:pt>
                <c:pt idx="2">
                  <c:v>0.63915708025198581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6E-4F5D-8DAC-DF232235F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B91-4B59-BDE2-4B189F0DDE5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91-4B59-BDE2-4B189F0DDE5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91-4B59-BDE2-4B189F0DDE5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91-4B59-BDE2-4B189F0DDE5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31006</c:v>
                </c:pt>
                <c:pt idx="1">
                  <c:v>26429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91-4B59-BDE2-4B189F0DD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16691</c:v>
                </c:pt>
                <c:pt idx="1">
                  <c:v>7502</c:v>
                </c:pt>
                <c:pt idx="2">
                  <c:v>9189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1A-446A-9060-2005B25F284F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48815</c:v>
                </c:pt>
                <c:pt idx="1">
                  <c:v>20704</c:v>
                </c:pt>
                <c:pt idx="2">
                  <c:v>28111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1A-446A-9060-2005B25F284F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57435</c:v>
                </c:pt>
                <c:pt idx="1">
                  <c:v>31006</c:v>
                </c:pt>
                <c:pt idx="2">
                  <c:v>26429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1A-446A-9060-2005B25F2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0.17658506606575841</c:v>
                </c:pt>
                <c:pt idx="1">
                  <c:v>0.49758500772797531</c:v>
                </c:pt>
                <c:pt idx="2">
                  <c:v>-5.9834228593788952E-2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1A-446A-9060-2005B25F284F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0.29793676979051331</c:v>
                </c:pt>
                <c:pt idx="1">
                  <c:v>0.74142094917158108</c:v>
                </c:pt>
                <c:pt idx="2">
                  <c:v>-6.4281932995535751E-4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1A-446A-9060-2005B25F284F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0.28479455190568848</c:v>
                </c:pt>
                <c:pt idx="2">
                  <c:v>0.71520544809431152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1A-446A-9060-2005B25F284F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0.53984504222164187</c:v>
                </c:pt>
                <c:pt idx="2">
                  <c:v>0.46015495777835813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E1A-446A-9060-2005B25F2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F1-4FCE-8632-FB4F1DE1302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FF1-4FCE-8632-FB4F1DE1302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FF1-4FCE-8632-FB4F1DE1302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FF1-4FCE-8632-FB4F1DE1302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FF1-4FCE-8632-FB4F1DE1302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FF1-4FCE-8632-FB4F1DE1302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FF1-4FCE-8632-FB4F1DE1302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FF1-4FCE-8632-FB4F1DE1302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FF1-4FCE-8632-FB4F1DE1302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FF1-4FCE-8632-FB4F1DE1302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F1-4FCE-8632-FB4F1DE1302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F1-4FCE-8632-FB4F1DE1302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F1-4FCE-8632-FB4F1DE1302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F1-4FCE-8632-FB4F1DE1302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F1-4FCE-8632-FB4F1DE1302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F1-4FCE-8632-FB4F1DE1302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F1-4FCE-8632-FB4F1DE1302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F1-4FCE-8632-FB4F1DE1302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F1-4FCE-8632-FB4F1DE1302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FF1-4FCE-8632-FB4F1DE1302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132009</c:v>
                </c:pt>
                <c:pt idx="1">
                  <c:v>91109</c:v>
                </c:pt>
                <c:pt idx="2">
                  <c:v>8742</c:v>
                </c:pt>
                <c:pt idx="3">
                  <c:v>305825</c:v>
                </c:pt>
                <c:pt idx="4">
                  <c:v>40492</c:v>
                </c:pt>
                <c:pt idx="5">
                  <c:v>115851</c:v>
                </c:pt>
                <c:pt idx="6">
                  <c:v>26153</c:v>
                </c:pt>
                <c:pt idx="7">
                  <c:v>22996</c:v>
                </c:pt>
                <c:pt idx="8">
                  <c:v>48762</c:v>
                </c:pt>
                <c:pt idx="9">
                  <c:v>42965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FF1-4FCE-8632-FB4F1DE13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E5-46BF-83DE-24E105881AE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E5-46BF-83DE-24E105881AE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E5-46BF-83DE-24E105881AE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E5-46BF-83DE-24E105881AE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E5-46BF-83DE-24E105881AE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E5-46BF-83DE-24E105881AE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E5-46BF-83DE-24E105881AE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E5-46BF-83DE-24E105881AE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E5-46BF-83DE-24E105881AE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E5-46BF-83DE-24E105881A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EE5-46BF-83DE-24E105881AE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E5-46BF-83DE-24E105881AE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E5-46BF-83DE-24E105881AE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E5-46BF-83DE-24E105881AE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E5-46BF-83DE-24E105881A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EE5-46BF-83DE-24E105881AE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CEE5-46BF-83DE-24E105881AE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E5-46BF-83DE-24E105881AE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E5-46BF-83DE-24E105881AE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E5-46BF-83DE-24E105881AE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E5-46BF-83DE-24E105881AE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E5-46BF-83DE-24E105881AE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E5-46BF-83DE-24E105881AE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E5-46BF-83DE-24E105881AE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E5-46BF-83DE-24E105881AE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E5-46BF-83DE-24E105881AE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E5-46BF-83DE-24E105881AE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E5-46BF-83DE-24E105881AE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E5-46BF-83DE-24E105881AE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E5-46BF-83DE-24E105881AE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E5-46BF-83DE-24E105881AE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EE5-46BF-83DE-24E105881AE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EE5-46BF-83DE-24E105881AE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CEE5-46BF-83DE-24E105881AE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EE5-46BF-83DE-24E105881A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EE5-46BF-83DE-24E105881A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EE5-46BF-83DE-24E105881A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EE5-46BF-83DE-24E105881A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EE5-46BF-83DE-24E105881A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EE5-46BF-83DE-24E105881A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EE5-46BF-83DE-24E105881A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EE5-46BF-83DE-24E105881AE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EE5-46BF-83DE-24E105881AE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EE5-46BF-83DE-24E105881AE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EE5-46BF-83DE-24E105881AE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EE5-46BF-83DE-24E105881AE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EE5-46BF-83DE-24E105881AE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EE5-46BF-83DE-24E105881AE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CEE5-46BF-83DE-24E105881AE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CEE5-46BF-83DE-24E105881AE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EE5-46BF-83DE-24E105881AE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EE5-46BF-83DE-24E105881AE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EE5-46BF-83DE-24E105881AE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EE5-46BF-83DE-24E105881AE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EE5-46BF-83DE-24E105881AE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EE5-46BF-83DE-24E105881AE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EE5-46BF-83DE-24E105881AE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EE5-46BF-83DE-24E105881AE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EE5-46BF-83DE-24E105881AE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EE5-46BF-83DE-24E105881AE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EE5-46BF-83DE-24E105881AE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EE5-46BF-83DE-24E105881AE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EE5-46BF-83DE-24E105881AE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EE5-46BF-83DE-24E105881AE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EE5-46BF-83DE-24E105881AE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EE5-46BF-83DE-24E105881AE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CEE5-46BF-83DE-24E105881AE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EE5-46BF-83DE-24E105881AE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EE5-46BF-83DE-24E105881AE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EE5-46BF-83DE-24E105881AE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EE5-46BF-83DE-24E105881AE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EE5-46BF-83DE-24E105881AE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EE5-46BF-83DE-24E105881AE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EE5-46BF-83DE-24E105881AE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EE5-46BF-83DE-24E105881AE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EE5-46BF-83DE-24E105881AE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EE5-46BF-83DE-24E105881AE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EE5-46BF-83DE-24E105881AE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EE5-46BF-83DE-24E105881AE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EE5-46BF-83DE-24E105881AE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EE5-46BF-83DE-24E105881AE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EE5-46BF-83DE-24E105881AE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EE5-46BF-83DE-24E105881AE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CEE5-46BF-83DE-24E105881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76613</c:v>
                </c:pt>
                <c:pt idx="1">
                  <c:v>34195</c:v>
                </c:pt>
                <c:pt idx="2">
                  <c:v>2129</c:v>
                </c:pt>
                <c:pt idx="3">
                  <c:v>75068</c:v>
                </c:pt>
                <c:pt idx="4">
                  <c:v>24373</c:v>
                </c:pt>
                <c:pt idx="5">
                  <c:v>36330</c:v>
                </c:pt>
                <c:pt idx="6">
                  <c:v>11031</c:v>
                </c:pt>
                <c:pt idx="7">
                  <c:v>14652</c:v>
                </c:pt>
                <c:pt idx="8">
                  <c:v>16922</c:v>
                </c:pt>
                <c:pt idx="9">
                  <c:v>64322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0-4DE8-8CB2-19B4CF287489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148781</c:v>
                </c:pt>
                <c:pt idx="1">
                  <c:v>94395</c:v>
                </c:pt>
                <c:pt idx="2">
                  <c:v>16405</c:v>
                </c:pt>
                <c:pt idx="3">
                  <c:v>277292</c:v>
                </c:pt>
                <c:pt idx="4">
                  <c:v>43389</c:v>
                </c:pt>
                <c:pt idx="5">
                  <c:v>108324</c:v>
                </c:pt>
                <c:pt idx="6">
                  <c:v>29860</c:v>
                </c:pt>
                <c:pt idx="7">
                  <c:v>26474</c:v>
                </c:pt>
                <c:pt idx="8">
                  <c:v>39183</c:v>
                </c:pt>
                <c:pt idx="9">
                  <c:v>46703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F0-4DE8-8CB2-19B4CF287489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132009</c:v>
                </c:pt>
                <c:pt idx="1">
                  <c:v>91109</c:v>
                </c:pt>
                <c:pt idx="2">
                  <c:v>8742</c:v>
                </c:pt>
                <c:pt idx="3">
                  <c:v>305825</c:v>
                </c:pt>
                <c:pt idx="4">
                  <c:v>40492</c:v>
                </c:pt>
                <c:pt idx="5">
                  <c:v>115851</c:v>
                </c:pt>
                <c:pt idx="6">
                  <c:v>26153</c:v>
                </c:pt>
                <c:pt idx="7">
                  <c:v>22996</c:v>
                </c:pt>
                <c:pt idx="8">
                  <c:v>48762</c:v>
                </c:pt>
                <c:pt idx="9">
                  <c:v>42965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F0-4DE8-8CB2-19B4CF287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-0.11272944798058893</c:v>
                </c:pt>
                <c:pt idx="1">
                  <c:v>-3.4811165845648584E-2</c:v>
                </c:pt>
                <c:pt idx="2">
                  <c:v>-0.46711368485217919</c:v>
                </c:pt>
                <c:pt idx="3">
                  <c:v>0.10289874933283327</c:v>
                </c:pt>
                <c:pt idx="4">
                  <c:v>-6.6768074857682769E-2</c:v>
                </c:pt>
                <c:pt idx="5">
                  <c:v>6.9485986484989493E-2</c:v>
                </c:pt>
                <c:pt idx="6">
                  <c:v>-0.12414601473543196</c:v>
                </c:pt>
                <c:pt idx="7">
                  <c:v>-0.13137417843922339</c:v>
                </c:pt>
                <c:pt idx="8">
                  <c:v>0.24446826429829271</c:v>
                </c:pt>
                <c:pt idx="9">
                  <c:v>-8.003768494529262E-2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F0-4DE8-8CB2-19B4CF287489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-0.2790963105353983</c:v>
                </c:pt>
                <c:pt idx="1">
                  <c:v>-9.8715970243748008E-2</c:v>
                </c:pt>
                <c:pt idx="2">
                  <c:v>2.9681978798586472E-2</c:v>
                </c:pt>
                <c:pt idx="3">
                  <c:v>9.2013740109121001E-2</c:v>
                </c:pt>
                <c:pt idx="4">
                  <c:v>0.7050699006232104</c:v>
                </c:pt>
                <c:pt idx="5">
                  <c:v>0.32379962063212742</c:v>
                </c:pt>
                <c:pt idx="6">
                  <c:v>-3.9987813237870595E-3</c:v>
                </c:pt>
                <c:pt idx="7">
                  <c:v>-0.38798105072656619</c:v>
                </c:pt>
                <c:pt idx="8">
                  <c:v>0.43874660686887768</c:v>
                </c:pt>
                <c:pt idx="9">
                  <c:v>1.5600992790450352E-2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F0-4DE8-8CB2-19B4CF287489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0.34293463475759051</c:v>
                </c:pt>
                <c:pt idx="1">
                  <c:v>0.10269985078687255</c:v>
                </c:pt>
                <c:pt idx="2">
                  <c:v>6.5010758184051503E-3</c:v>
                </c:pt>
                <c:pt idx="3">
                  <c:v>0.20943092916086165</c:v>
                </c:pt>
                <c:pt idx="4">
                  <c:v>6.2415603900975246E-2</c:v>
                </c:pt>
                <c:pt idx="5">
                  <c:v>0.11350090269820202</c:v>
                </c:pt>
                <c:pt idx="6">
                  <c:v>2.3013445669109584E-2</c:v>
                </c:pt>
                <c:pt idx="7">
                  <c:v>6.2019900579540488E-2</c:v>
                </c:pt>
                <c:pt idx="8">
                  <c:v>3.1857414903176347E-2</c:v>
                </c:pt>
                <c:pt idx="9">
                  <c:v>4.5626241725266484E-2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F0-4DE8-8CB2-19B4CF287489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0.15811278901526404</c:v>
                </c:pt>
                <c:pt idx="1">
                  <c:v>0.10912512097199199</c:v>
                </c:pt>
                <c:pt idx="2">
                  <c:v>1.0470664890813794E-2</c:v>
                </c:pt>
                <c:pt idx="3">
                  <c:v>0.36629959851671567</c:v>
                </c:pt>
                <c:pt idx="4">
                  <c:v>4.8498989105334268E-2</c:v>
                </c:pt>
                <c:pt idx="5">
                  <c:v>0.13875966578193422</c:v>
                </c:pt>
                <c:pt idx="6">
                  <c:v>3.1324559470310362E-2</c:v>
                </c:pt>
                <c:pt idx="7">
                  <c:v>2.7543286413767333E-2</c:v>
                </c:pt>
                <c:pt idx="8">
                  <c:v>5.8404319538533769E-2</c:v>
                </c:pt>
                <c:pt idx="9">
                  <c:v>5.1461006295334552E-2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F0-4DE8-8CB2-19B4CF287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05-4ED0-BD65-9182381B7D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205-4ED0-BD65-9182381B7D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205-4ED0-BD65-9182381B7D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205-4ED0-BD65-9182381B7D8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205-4ED0-BD65-9182381B7D8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205-4ED0-BD65-9182381B7D8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205-4ED0-BD65-9182381B7D8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205-4ED0-BD65-9182381B7D8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205-4ED0-BD65-9182381B7D8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205-4ED0-BD65-9182381B7D88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05-4ED0-BD65-9182381B7D88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05-4ED0-BD65-9182381B7D88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05-4ED0-BD65-9182381B7D88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05-4ED0-BD65-9182381B7D88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05-4ED0-BD65-9182381B7D88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05-4ED0-BD65-9182381B7D88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05-4ED0-BD65-9182381B7D88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05-4ED0-BD65-9182381B7D88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05-4ED0-BD65-9182381B7D88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5205-4ED0-BD65-9182381B7D8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81243</c:v>
                </c:pt>
                <c:pt idx="1">
                  <c:v>49661</c:v>
                </c:pt>
                <c:pt idx="2">
                  <c:v>2811</c:v>
                </c:pt>
                <c:pt idx="3">
                  <c:v>219443</c:v>
                </c:pt>
                <c:pt idx="4">
                  <c:v>27150</c:v>
                </c:pt>
                <c:pt idx="5">
                  <c:v>58416</c:v>
                </c:pt>
                <c:pt idx="6">
                  <c:v>17951</c:v>
                </c:pt>
                <c:pt idx="7">
                  <c:v>7991</c:v>
                </c:pt>
                <c:pt idx="8">
                  <c:v>17927</c:v>
                </c:pt>
                <c:pt idx="9">
                  <c:v>14118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205-4ED0-BD65-9182381B7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0F-45B7-861C-DB85E588353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0F-45B7-861C-DB85E588353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0F-45B7-861C-DB85E588353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0F-45B7-861C-DB85E588353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0F-45B7-861C-DB85E588353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0F-45B7-861C-DB85E588353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0F-45B7-861C-DB85E588353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0F-45B7-861C-DB85E588353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0F-45B7-861C-DB85E588353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0F-45B7-861C-DB85E58835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A0F-45B7-861C-DB85E588353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0F-45B7-861C-DB85E588353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0F-45B7-861C-DB85E588353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0F-45B7-861C-DB85E588353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0F-45B7-861C-DB85E58835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A0F-45B7-861C-DB85E588353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A0F-45B7-861C-DB85E588353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0F-45B7-861C-DB85E588353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0F-45B7-861C-DB85E588353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0F-45B7-861C-DB85E588353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0F-45B7-861C-DB85E588353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0F-45B7-861C-DB85E588353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0F-45B7-861C-DB85E588353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0F-45B7-861C-DB85E588353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0F-45B7-861C-DB85E588353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0F-45B7-861C-DB85E588353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0F-45B7-861C-DB85E588353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0F-45B7-861C-DB85E588353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0F-45B7-861C-DB85E588353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0F-45B7-861C-DB85E588353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0F-45B7-861C-DB85E588353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A0F-45B7-861C-DB85E588353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A0F-45B7-861C-DB85E588353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A0F-45B7-861C-DB85E588353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A0F-45B7-861C-DB85E588353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A0F-45B7-861C-DB85E588353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A0F-45B7-861C-DB85E588353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A0F-45B7-861C-DB85E588353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A0F-45B7-861C-DB85E588353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A0F-45B7-861C-DB85E588353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A0F-45B7-861C-DB85E588353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A0F-45B7-861C-DB85E588353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A0F-45B7-861C-DB85E588353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A0F-45B7-861C-DB85E588353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A0F-45B7-861C-DB85E588353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A0F-45B7-861C-DB85E588353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A0F-45B7-861C-DB85E588353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A0F-45B7-861C-DB85E588353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A0F-45B7-861C-DB85E588353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A0F-45B7-861C-DB85E588353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A0F-45B7-861C-DB85E588353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A0F-45B7-861C-DB85E588353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A0F-45B7-861C-DB85E588353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A0F-45B7-861C-DB85E588353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A0F-45B7-861C-DB85E588353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A0F-45B7-861C-DB85E588353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A0F-45B7-861C-DB85E588353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A0F-45B7-861C-DB85E588353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A0F-45B7-861C-DB85E588353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A0F-45B7-861C-DB85E588353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A0F-45B7-861C-DB85E588353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A0F-45B7-861C-DB85E588353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A0F-45B7-861C-DB85E588353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A0F-45B7-861C-DB85E588353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A0F-45B7-861C-DB85E588353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A0F-45B7-861C-DB85E588353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A0F-45B7-861C-DB85E588353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A0F-45B7-861C-DB85E588353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A0F-45B7-861C-DB85E588353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A0F-45B7-861C-DB85E588353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A0F-45B7-861C-DB85E588353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A0F-45B7-861C-DB85E588353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A0F-45B7-861C-DB85E588353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A0F-45B7-861C-DB85E588353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A0F-45B7-861C-DB85E588353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A0F-45B7-861C-DB85E588353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A0F-45B7-861C-DB85E588353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A0F-45B7-861C-DB85E588353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A0F-45B7-861C-DB85E588353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A0F-45B7-861C-DB85E588353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A0F-45B7-861C-DB85E588353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A0F-45B7-861C-DB85E588353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A0F-45B7-861C-DB85E588353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A0F-45B7-861C-DB85E5883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63-4D06-9882-68B3D1C715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638</c:v>
                </c:pt>
                <c:pt idx="1">
                  <c:v>764</c:v>
                </c:pt>
                <c:pt idx="2">
                  <c:v>610</c:v>
                </c:pt>
                <c:pt idx="3">
                  <c:v>458</c:v>
                </c:pt>
                <c:pt idx="4">
                  <c:v>632</c:v>
                </c:pt>
                <c:pt idx="5">
                  <c:v>335</c:v>
                </c:pt>
                <c:pt idx="6">
                  <c:v>424</c:v>
                </c:pt>
                <c:pt idx="7">
                  <c:v>589</c:v>
                </c:pt>
                <c:pt idx="8">
                  <c:v>469</c:v>
                </c:pt>
                <c:pt idx="9">
                  <c:v>567</c:v>
                </c:pt>
                <c:pt idx="10">
                  <c:v>606</c:v>
                </c:pt>
                <c:pt idx="11">
                  <c:v>617</c:v>
                </c:pt>
                <c:pt idx="12">
                  <c:v>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63-4D06-9882-68B3D1C71528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63-4D06-9882-68B3D1C71528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659</c:v>
                </c:pt>
                <c:pt idx="1">
                  <c:v>884</c:v>
                </c:pt>
                <c:pt idx="2">
                  <c:v>918</c:v>
                </c:pt>
                <c:pt idx="3">
                  <c:v>591</c:v>
                </c:pt>
                <c:pt idx="4">
                  <c:v>585</c:v>
                </c:pt>
                <c:pt idx="5">
                  <c:v>399</c:v>
                </c:pt>
                <c:pt idx="6">
                  <c:v>405</c:v>
                </c:pt>
                <c:pt idx="7">
                  <c:v>879</c:v>
                </c:pt>
                <c:pt idx="8">
                  <c:v>557</c:v>
                </c:pt>
                <c:pt idx="9">
                  <c:v>660</c:v>
                </c:pt>
                <c:pt idx="10">
                  <c:v>960</c:v>
                </c:pt>
                <c:pt idx="11">
                  <c:v>1027</c:v>
                </c:pt>
                <c:pt idx="12">
                  <c:v>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63-4D06-9882-68B3D1C71528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63-4D06-9882-68B3D1C715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1025</c:v>
                </c:pt>
                <c:pt idx="1">
                  <c:v>854</c:v>
                </c:pt>
                <c:pt idx="2">
                  <c:v>952</c:v>
                </c:pt>
                <c:pt idx="3">
                  <c:v>615</c:v>
                </c:pt>
                <c:pt idx="4">
                  <c:v>589</c:v>
                </c:pt>
                <c:pt idx="5">
                  <c:v>441</c:v>
                </c:pt>
                <c:pt idx="6">
                  <c:v>479</c:v>
                </c:pt>
                <c:pt idx="7">
                  <c:v>818</c:v>
                </c:pt>
                <c:pt idx="8">
                  <c:v>548</c:v>
                </c:pt>
                <c:pt idx="9">
                  <c:v>726</c:v>
                </c:pt>
                <c:pt idx="10">
                  <c:v>984</c:v>
                </c:pt>
                <c:pt idx="11">
                  <c:v>725</c:v>
                </c:pt>
                <c:pt idx="12">
                  <c:v>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63-4D06-9882-68B3D1C71528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63-4D06-9882-68B3D1C715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763-4D06-9882-68B3D1C715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851</c:v>
                </c:pt>
                <c:pt idx="1">
                  <c:v>776</c:v>
                </c:pt>
                <c:pt idx="2">
                  <c:v>929</c:v>
                </c:pt>
                <c:pt idx="3">
                  <c:v>585</c:v>
                </c:pt>
                <c:pt idx="4">
                  <c:v>640</c:v>
                </c:pt>
                <c:pt idx="5">
                  <c:v>365</c:v>
                </c:pt>
                <c:pt idx="6">
                  <c:v>436</c:v>
                </c:pt>
                <c:pt idx="7">
                  <c:v>1062</c:v>
                </c:pt>
                <c:pt idx="8">
                  <c:v>597</c:v>
                </c:pt>
                <c:pt idx="12">
                  <c:v>6241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763-4D06-9882-68B3D1C71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63-4D06-9882-68B3D1C715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63-4D06-9882-68B3D1C715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63-4D06-9882-68B3D1C715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63-4D06-9882-68B3D1C715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63-4D06-9882-68B3D1C715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63-4D06-9882-68B3D1C715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63-4D06-9882-68B3D1C715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63-4D06-9882-68B3D1C715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63-4D06-9882-68B3D1C715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63-4D06-9882-68B3D1C715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63-4D06-9882-68B3D1C715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63-4D06-9882-68B3D1C715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63-4D06-9882-68B3D1C71528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-0.16975609756097565</c:v>
                </c:pt>
                <c:pt idx="1">
                  <c:v>-9.1334894613583129E-2</c:v>
                </c:pt>
                <c:pt idx="2">
                  <c:v>-2.4159663865546244E-2</c:v>
                </c:pt>
                <c:pt idx="3">
                  <c:v>-4.8780487804878092E-2</c:v>
                </c:pt>
                <c:pt idx="4">
                  <c:v>8.6587436332767442E-2</c:v>
                </c:pt>
                <c:pt idx="5">
                  <c:v>-0.17233560090702948</c:v>
                </c:pt>
                <c:pt idx="6">
                  <c:v>-8.9770354906054228E-2</c:v>
                </c:pt>
                <c:pt idx="7">
                  <c:v>0.29828850855745714</c:v>
                </c:pt>
                <c:pt idx="8">
                  <c:v>8.9416058394160558E-2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-1.2656225280810007E-2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763-4D06-9882-68B3D1C71528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0.33385579937304066</c:v>
                </c:pt>
                <c:pt idx="1">
                  <c:v>1.5706806282722585E-2</c:v>
                </c:pt>
                <c:pt idx="2">
                  <c:v>0.52295081967213108</c:v>
                </c:pt>
                <c:pt idx="3">
                  <c:v>0.27729257641921401</c:v>
                </c:pt>
                <c:pt idx="4">
                  <c:v>1.2658227848101333E-2</c:v>
                </c:pt>
                <c:pt idx="5">
                  <c:v>8.9552238805970186E-2</c:v>
                </c:pt>
                <c:pt idx="6">
                  <c:v>2.8301886792452935E-2</c:v>
                </c:pt>
                <c:pt idx="7">
                  <c:v>0.80305602716468583</c:v>
                </c:pt>
                <c:pt idx="8">
                  <c:v>0.27292110874200426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0.26875381175035584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763-4D06-9882-68B3D1C71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33771</c:v>
                </c:pt>
                <c:pt idx="1">
                  <c:v>18052</c:v>
                </c:pt>
                <c:pt idx="2">
                  <c:v>626</c:v>
                </c:pt>
                <c:pt idx="3">
                  <c:v>58827</c:v>
                </c:pt>
                <c:pt idx="4">
                  <c:v>22315</c:v>
                </c:pt>
                <c:pt idx="5">
                  <c:v>19639</c:v>
                </c:pt>
                <c:pt idx="6">
                  <c:v>5101</c:v>
                </c:pt>
                <c:pt idx="7">
                  <c:v>4587</c:v>
                </c:pt>
                <c:pt idx="8">
                  <c:v>10850</c:v>
                </c:pt>
                <c:pt idx="9">
                  <c:v>30441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B-4927-8F7B-DC084A76024B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85390</c:v>
                </c:pt>
                <c:pt idx="1">
                  <c:v>52383</c:v>
                </c:pt>
                <c:pt idx="2">
                  <c:v>4123</c:v>
                </c:pt>
                <c:pt idx="3">
                  <c:v>201213</c:v>
                </c:pt>
                <c:pt idx="4">
                  <c:v>26621</c:v>
                </c:pt>
                <c:pt idx="5">
                  <c:v>59509</c:v>
                </c:pt>
                <c:pt idx="6">
                  <c:v>20325</c:v>
                </c:pt>
                <c:pt idx="7">
                  <c:v>9010</c:v>
                </c:pt>
                <c:pt idx="8">
                  <c:v>10712</c:v>
                </c:pt>
                <c:pt idx="9">
                  <c:v>12728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B-4927-8F7B-DC084A76024B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81243</c:v>
                </c:pt>
                <c:pt idx="1">
                  <c:v>49661</c:v>
                </c:pt>
                <c:pt idx="2">
                  <c:v>2811</c:v>
                </c:pt>
                <c:pt idx="3">
                  <c:v>219443</c:v>
                </c:pt>
                <c:pt idx="4">
                  <c:v>27150</c:v>
                </c:pt>
                <c:pt idx="5">
                  <c:v>58416</c:v>
                </c:pt>
                <c:pt idx="6">
                  <c:v>17951</c:v>
                </c:pt>
                <c:pt idx="7">
                  <c:v>7991</c:v>
                </c:pt>
                <c:pt idx="8">
                  <c:v>17927</c:v>
                </c:pt>
                <c:pt idx="9">
                  <c:v>14118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1B-4927-8F7B-DC084A760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-4.8565405785220728E-2</c:v>
                </c:pt>
                <c:pt idx="1">
                  <c:v>-5.1963423248000296E-2</c:v>
                </c:pt>
                <c:pt idx="2">
                  <c:v>-0.31821489206888187</c:v>
                </c:pt>
                <c:pt idx="3">
                  <c:v>9.0600507919468498E-2</c:v>
                </c:pt>
                <c:pt idx="4">
                  <c:v>1.9871529995116655E-2</c:v>
                </c:pt>
                <c:pt idx="5">
                  <c:v>-1.8366969702061864E-2</c:v>
                </c:pt>
                <c:pt idx="6">
                  <c:v>-0.11680196801968024</c:v>
                </c:pt>
                <c:pt idx="7">
                  <c:v>-0.11309655937846841</c:v>
                </c:pt>
                <c:pt idx="8">
                  <c:v>0.67354368932038833</c:v>
                </c:pt>
                <c:pt idx="9">
                  <c:v>0.10920804525455696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1B-4927-8F7B-DC084A76024B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-8.2331812226087764E-2</c:v>
                </c:pt>
                <c:pt idx="1">
                  <c:v>-0.17510755277976175</c:v>
                </c:pt>
                <c:pt idx="2">
                  <c:v>-0.20390824129141882</c:v>
                </c:pt>
                <c:pt idx="3">
                  <c:v>-1.977486934381556E-2</c:v>
                </c:pt>
                <c:pt idx="4">
                  <c:v>0.87060768912773878</c:v>
                </c:pt>
                <c:pt idx="5">
                  <c:v>0.35025310311351499</c:v>
                </c:pt>
                <c:pt idx="6">
                  <c:v>0.34484566976326048</c:v>
                </c:pt>
                <c:pt idx="7">
                  <c:v>-0.512951788870604</c:v>
                </c:pt>
                <c:pt idx="8">
                  <c:v>0.17492462970245115</c:v>
                </c:pt>
                <c:pt idx="9">
                  <c:v>-0.15939267639178323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1B-4927-8F7B-DC084A76024B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0.34792393263580029</c:v>
                </c:pt>
                <c:pt idx="1">
                  <c:v>9.3978533616328394E-2</c:v>
                </c:pt>
                <c:pt idx="2">
                  <c:v>6.9291125829698125E-3</c:v>
                </c:pt>
                <c:pt idx="3">
                  <c:v>0.28810389758138777</c:v>
                </c:pt>
                <c:pt idx="4">
                  <c:v>5.6559903582589402E-2</c:v>
                </c:pt>
                <c:pt idx="5">
                  <c:v>0.12049332153002201</c:v>
                </c:pt>
                <c:pt idx="6">
                  <c:v>2.4687407786630262E-2</c:v>
                </c:pt>
                <c:pt idx="7">
                  <c:v>3.2064477365728448E-2</c:v>
                </c:pt>
                <c:pt idx="8">
                  <c:v>9.1511214923367355E-3</c:v>
                </c:pt>
                <c:pt idx="9">
                  <c:v>2.0108291826206905E-2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A1B-4927-8F7B-DC084A76024B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0.16356191024559552</c:v>
                </c:pt>
                <c:pt idx="1">
                  <c:v>9.9979666244556689E-2</c:v>
                </c:pt>
                <c:pt idx="2">
                  <c:v>5.659226391201322E-3</c:v>
                </c:pt>
                <c:pt idx="3">
                  <c:v>0.4417921084896449</c:v>
                </c:pt>
                <c:pt idx="4">
                  <c:v>5.4659550523342544E-2</c:v>
                </c:pt>
                <c:pt idx="5">
                  <c:v>0.11760560970061061</c:v>
                </c:pt>
                <c:pt idx="6">
                  <c:v>3.6139727125028435E-2</c:v>
                </c:pt>
                <c:pt idx="7">
                  <c:v>1.6087825717570177E-2</c:v>
                </c:pt>
                <c:pt idx="8">
                  <c:v>3.6091409290311668E-2</c:v>
                </c:pt>
                <c:pt idx="9">
                  <c:v>2.8422966272138125E-2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A1B-4927-8F7B-DC084A760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8C-4167-9210-CDA4B0E31B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C8C-4167-9210-CDA4B0E31BC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C8C-4167-9210-CDA4B0E31BC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8C-4167-9210-CDA4B0E31BC2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8C-4167-9210-CDA4B0E31BC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C8C-4167-9210-CDA4B0E31BC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C8C-4167-9210-CDA4B0E31BC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C8C-4167-9210-CDA4B0E31BC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C8C-4167-9210-CDA4B0E31BC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C8C-4167-9210-CDA4B0E31BC2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8C-4167-9210-CDA4B0E31BC2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8C-4167-9210-CDA4B0E31BC2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8C-4167-9210-CDA4B0E31BC2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8C-4167-9210-CDA4B0E31BC2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8C-4167-9210-CDA4B0E31BC2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8C-4167-9210-CDA4B0E31BC2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8C-4167-9210-CDA4B0E31BC2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8C-4167-9210-CDA4B0E31BC2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8C-4167-9210-CDA4B0E31BC2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C8C-4167-9210-CDA4B0E31BC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50766</c:v>
                </c:pt>
                <c:pt idx="1">
                  <c:v>41448</c:v>
                </c:pt>
                <c:pt idx="2">
                  <c:v>5931</c:v>
                </c:pt>
                <c:pt idx="3">
                  <c:v>86382</c:v>
                </c:pt>
                <c:pt idx="4">
                  <c:v>13342</c:v>
                </c:pt>
                <c:pt idx="5">
                  <c:v>57435</c:v>
                </c:pt>
                <c:pt idx="6">
                  <c:v>8202</c:v>
                </c:pt>
                <c:pt idx="7">
                  <c:v>15005</c:v>
                </c:pt>
                <c:pt idx="8">
                  <c:v>30835</c:v>
                </c:pt>
                <c:pt idx="9">
                  <c:v>28847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C8C-4167-9210-CDA4B0E31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9E-4295-B3CC-1F92DD45125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9E-4295-B3CC-1F92DD45125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9E-4295-B3CC-1F92DD45125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9E-4295-B3CC-1F92DD45125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9E-4295-B3CC-1F92DD45125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9E-4295-B3CC-1F92DD45125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9E-4295-B3CC-1F92DD45125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9E-4295-B3CC-1F92DD45125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9E-4295-B3CC-1F92DD45125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9E-4295-B3CC-1F92DD4512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49E-4295-B3CC-1F92DD45125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9E-4295-B3CC-1F92DD45125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9E-4295-B3CC-1F92DD45125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9E-4295-B3CC-1F92DD45125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9E-4295-B3CC-1F92DD4512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49E-4295-B3CC-1F92DD45125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49E-4295-B3CC-1F92DD45125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9E-4295-B3CC-1F92DD45125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9E-4295-B3CC-1F92DD45125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9E-4295-B3CC-1F92DD45125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9E-4295-B3CC-1F92DD45125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9E-4295-B3CC-1F92DD45125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9E-4295-B3CC-1F92DD45125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9E-4295-B3CC-1F92DD45125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9E-4295-B3CC-1F92DD45125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9E-4295-B3CC-1F92DD45125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9E-4295-B3CC-1F92DD45125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9E-4295-B3CC-1F92DD45125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9E-4295-B3CC-1F92DD45125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9E-4295-B3CC-1F92DD45125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9E-4295-B3CC-1F92DD45125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9E-4295-B3CC-1F92DD45125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9E-4295-B3CC-1F92DD45125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49E-4295-B3CC-1F92DD45125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49E-4295-B3CC-1F92DD4512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49E-4295-B3CC-1F92DD4512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49E-4295-B3CC-1F92DD4512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49E-4295-B3CC-1F92DD4512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49E-4295-B3CC-1F92DD4512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49E-4295-B3CC-1F92DD45125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49E-4295-B3CC-1F92DD45125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49E-4295-B3CC-1F92DD45125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49E-4295-B3CC-1F92DD45125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49E-4295-B3CC-1F92DD45125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49E-4295-B3CC-1F92DD45125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49E-4295-B3CC-1F92DD45125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49E-4295-B3CC-1F92DD45125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49E-4295-B3CC-1F92DD45125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49E-4295-B3CC-1F92DD45125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49E-4295-B3CC-1F92DD45125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49E-4295-B3CC-1F92DD45125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49E-4295-B3CC-1F92DD45125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49E-4295-B3CC-1F92DD45125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49E-4295-B3CC-1F92DD45125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49E-4295-B3CC-1F92DD45125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49E-4295-B3CC-1F92DD45125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49E-4295-B3CC-1F92DD45125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49E-4295-B3CC-1F92DD45125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49E-4295-B3CC-1F92DD45125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49E-4295-B3CC-1F92DD45125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49E-4295-B3CC-1F92DD45125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49E-4295-B3CC-1F92DD45125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49E-4295-B3CC-1F92DD45125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49E-4295-B3CC-1F92DD45125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49E-4295-B3CC-1F92DD45125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49E-4295-B3CC-1F92DD45125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49E-4295-B3CC-1F92DD45125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49E-4295-B3CC-1F92DD45125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49E-4295-B3CC-1F92DD45125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49E-4295-B3CC-1F92DD45125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49E-4295-B3CC-1F92DD45125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49E-4295-B3CC-1F92DD45125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49E-4295-B3CC-1F92DD45125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49E-4295-B3CC-1F92DD45125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49E-4295-B3CC-1F92DD45125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49E-4295-B3CC-1F92DD45125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49E-4295-B3CC-1F92DD45125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49E-4295-B3CC-1F92DD45125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49E-4295-B3CC-1F92DD45125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49E-4295-B3CC-1F92DD45125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49E-4295-B3CC-1F92DD45125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49E-4295-B3CC-1F92DD45125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49E-4295-B3CC-1F92DD45125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49E-4295-B3CC-1F92DD451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42842</c:v>
                </c:pt>
                <c:pt idx="1">
                  <c:v>16143</c:v>
                </c:pt>
                <c:pt idx="2">
                  <c:v>1503</c:v>
                </c:pt>
                <c:pt idx="3">
                  <c:v>16241</c:v>
                </c:pt>
                <c:pt idx="4">
                  <c:v>2058</c:v>
                </c:pt>
                <c:pt idx="5">
                  <c:v>16691</c:v>
                </c:pt>
                <c:pt idx="6">
                  <c:v>5930</c:v>
                </c:pt>
                <c:pt idx="7">
                  <c:v>10065</c:v>
                </c:pt>
                <c:pt idx="8">
                  <c:v>6072</c:v>
                </c:pt>
                <c:pt idx="9">
                  <c:v>33881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3-41F5-A488-368C8D549B45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63391</c:v>
                </c:pt>
                <c:pt idx="1">
                  <c:v>42012</c:v>
                </c:pt>
                <c:pt idx="2">
                  <c:v>12282</c:v>
                </c:pt>
                <c:pt idx="3">
                  <c:v>76079</c:v>
                </c:pt>
                <c:pt idx="4">
                  <c:v>16768</c:v>
                </c:pt>
                <c:pt idx="5">
                  <c:v>48815</c:v>
                </c:pt>
                <c:pt idx="6">
                  <c:v>9535</c:v>
                </c:pt>
                <c:pt idx="7">
                  <c:v>17464</c:v>
                </c:pt>
                <c:pt idx="8">
                  <c:v>28471</c:v>
                </c:pt>
                <c:pt idx="9">
                  <c:v>33975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93-41F5-A488-368C8D549B45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50766</c:v>
                </c:pt>
                <c:pt idx="1">
                  <c:v>41448</c:v>
                </c:pt>
                <c:pt idx="2">
                  <c:v>5931</c:v>
                </c:pt>
                <c:pt idx="3">
                  <c:v>86382</c:v>
                </c:pt>
                <c:pt idx="4">
                  <c:v>13342</c:v>
                </c:pt>
                <c:pt idx="5">
                  <c:v>57435</c:v>
                </c:pt>
                <c:pt idx="6">
                  <c:v>8202</c:v>
                </c:pt>
                <c:pt idx="7">
                  <c:v>15005</c:v>
                </c:pt>
                <c:pt idx="8">
                  <c:v>30835</c:v>
                </c:pt>
                <c:pt idx="9">
                  <c:v>28847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93-41F5-A488-368C8D549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-0.19916076414632988</c:v>
                </c:pt>
                <c:pt idx="1">
                  <c:v>-1.3424735789774322E-2</c:v>
                </c:pt>
                <c:pt idx="2">
                  <c:v>-0.51709819247679534</c:v>
                </c:pt>
                <c:pt idx="3">
                  <c:v>0.13542501873053014</c:v>
                </c:pt>
                <c:pt idx="4">
                  <c:v>-0.20431774809160308</c:v>
                </c:pt>
                <c:pt idx="5">
                  <c:v>0.17658506606575841</c:v>
                </c:pt>
                <c:pt idx="6">
                  <c:v>-0.13980073413738858</c:v>
                </c:pt>
                <c:pt idx="7">
                  <c:v>-0.14080393953275305</c:v>
                </c:pt>
                <c:pt idx="8">
                  <c:v>8.303185697727522E-2</c:v>
                </c:pt>
                <c:pt idx="9">
                  <c:v>-0.15093451066961006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93-41F5-A488-368C8D549B45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-0.4632707434661254</c:v>
                </c:pt>
                <c:pt idx="1">
                  <c:v>1.3770331417390258E-2</c:v>
                </c:pt>
                <c:pt idx="2">
                  <c:v>0.19600725952813058</c:v>
                </c:pt>
                <c:pt idx="3">
                  <c:v>0.5374292528387854</c:v>
                </c:pt>
                <c:pt idx="4">
                  <c:v>0.44487762616417581</c:v>
                </c:pt>
                <c:pt idx="5">
                  <c:v>0.29793676979051331</c:v>
                </c:pt>
                <c:pt idx="6">
                  <c:v>-0.36467854376452358</c:v>
                </c:pt>
                <c:pt idx="7">
                  <c:v>-0.29111352577124772</c:v>
                </c:pt>
                <c:pt idx="8">
                  <c:v>0.65477084898572513</c:v>
                </c:pt>
                <c:pt idx="9">
                  <c:v>0.13081144649157195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93-41F5-A488-368C8D549B45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0.33861971848308009</c:v>
                </c:pt>
                <c:pt idx="1">
                  <c:v>0.11024234560537206</c:v>
                </c:pt>
                <c:pt idx="2">
                  <c:v>6.1308949138784517E-3</c:v>
                </c:pt>
                <c:pt idx="3">
                  <c:v>0.14139184228165222</c:v>
                </c:pt>
                <c:pt idx="4">
                  <c:v>6.7479814781790562E-2</c:v>
                </c:pt>
                <c:pt idx="5">
                  <c:v>0.10745361858085463</c:v>
                </c:pt>
                <c:pt idx="6">
                  <c:v>2.1565745700071946E-2</c:v>
                </c:pt>
                <c:pt idx="7">
                  <c:v>8.7926380066289916E-2</c:v>
                </c:pt>
                <c:pt idx="8">
                  <c:v>5.1494597802224831E-2</c:v>
                </c:pt>
                <c:pt idx="9">
                  <c:v>6.769504178478529E-2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993-41F5-A488-368C8D549B45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0.15010955282930161</c:v>
                </c:pt>
                <c:pt idx="1">
                  <c:v>0.12255723802680718</c:v>
                </c:pt>
                <c:pt idx="2">
                  <c:v>1.7537323362695267E-2</c:v>
                </c:pt>
                <c:pt idx="3">
                  <c:v>0.25542219974984698</c:v>
                </c:pt>
                <c:pt idx="4">
                  <c:v>3.945084611449675E-2</c:v>
                </c:pt>
                <c:pt idx="5">
                  <c:v>0.16982906210359175</c:v>
                </c:pt>
                <c:pt idx="6">
                  <c:v>2.4252423911790014E-2</c:v>
                </c:pt>
                <c:pt idx="7">
                  <c:v>4.4368156644283001E-2</c:v>
                </c:pt>
                <c:pt idx="8">
                  <c:v>9.1175748758844807E-2</c:v>
                </c:pt>
                <c:pt idx="9">
                  <c:v>8.5297448498342657E-2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993-41F5-A488-368C8D549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60-423A-8B63-6EF40DA90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60-423A-8B63-6EF40DA90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80309</c:v>
                </c:pt>
                <c:pt idx="1">
                  <c:v>65021</c:v>
                </c:pt>
                <c:pt idx="2">
                  <c:v>51310</c:v>
                </c:pt>
                <c:pt idx="3">
                  <c:v>33780</c:v>
                </c:pt>
                <c:pt idx="4">
                  <c:v>59066</c:v>
                </c:pt>
                <c:pt idx="5">
                  <c:v>59802</c:v>
                </c:pt>
                <c:pt idx="6">
                  <c:v>65928</c:v>
                </c:pt>
                <c:pt idx="7">
                  <c:v>70751</c:v>
                </c:pt>
                <c:pt idx="8">
                  <c:v>58507</c:v>
                </c:pt>
                <c:pt idx="9">
                  <c:v>44793</c:v>
                </c:pt>
                <c:pt idx="10">
                  <c:v>53720</c:v>
                </c:pt>
                <c:pt idx="11">
                  <c:v>60145</c:v>
                </c:pt>
                <c:pt idx="12">
                  <c:v>65877</c:v>
                </c:pt>
                <c:pt idx="13">
                  <c:v>74543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120-8C6C-EFDEE7B6A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0.23512403684963323</c:v>
                </c:pt>
                <c:pt idx="1">
                  <c:v>0.26721886571818354</c:v>
                </c:pt>
                <c:pt idx="2">
                  <c:v>0.51894612196566015</c:v>
                </c:pt>
                <c:pt idx="3">
                  <c:v>-0.42809738258896823</c:v>
                </c:pt>
                <c:pt idx="4">
                  <c:v>-1.2307280692953393E-2</c:v>
                </c:pt>
                <c:pt idx="5">
                  <c:v>-9.2919548598471069E-2</c:v>
                </c:pt>
                <c:pt idx="6">
                  <c:v>-6.8168647792964054E-2</c:v>
                </c:pt>
                <c:pt idx="7">
                  <c:v>0.2092741039533732</c:v>
                </c:pt>
                <c:pt idx="8">
                  <c:v>0.30616390953943706</c:v>
                </c:pt>
                <c:pt idx="9">
                  <c:v>-0.16617647058823526</c:v>
                </c:pt>
                <c:pt idx="10">
                  <c:v>-0.10682517249979218</c:v>
                </c:pt>
                <c:pt idx="11">
                  <c:v>-8.7010641043156145E-2</c:v>
                </c:pt>
                <c:pt idx="12">
                  <c:v>-0.1162550474222932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120-8C6C-EFDEE7B6A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66121</c:v>
                </c:pt>
                <c:pt idx="1">
                  <c:v>69865</c:v>
                </c:pt>
                <c:pt idx="2">
                  <c:v>53247</c:v>
                </c:pt>
                <c:pt idx="3">
                  <c:v>27791</c:v>
                </c:pt>
                <c:pt idx="4">
                  <c:v>61076</c:v>
                </c:pt>
                <c:pt idx="5">
                  <c:v>75241</c:v>
                </c:pt>
                <c:pt idx="6">
                  <c:v>94045</c:v>
                </c:pt>
                <c:pt idx="7">
                  <c:v>93465</c:v>
                </c:pt>
                <c:pt idx="8">
                  <c:v>95317</c:v>
                </c:pt>
                <c:pt idx="9">
                  <c:v>86230</c:v>
                </c:pt>
                <c:pt idx="10">
                  <c:v>64587</c:v>
                </c:pt>
                <c:pt idx="11">
                  <c:v>58587</c:v>
                </c:pt>
                <c:pt idx="12">
                  <c:v>61801</c:v>
                </c:pt>
                <c:pt idx="13">
                  <c:v>60142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69-4420-8158-4CA018525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-5.3589064624633198E-2</c:v>
                </c:pt>
                <c:pt idx="1">
                  <c:v>0.31209270005821921</c:v>
                </c:pt>
                <c:pt idx="2">
                  <c:v>0.91597999352308301</c:v>
                </c:pt>
                <c:pt idx="3">
                  <c:v>-0.5449767502783418</c:v>
                </c:pt>
                <c:pt idx="4">
                  <c:v>-0.18826171900958255</c:v>
                </c:pt>
                <c:pt idx="5">
                  <c:v>-0.19994683396246482</c:v>
                </c:pt>
                <c:pt idx="6">
                  <c:v>6.2055314823730168E-3</c:v>
                </c:pt>
                <c:pt idx="7">
                  <c:v>-1.942990232592301E-2</c:v>
                </c:pt>
                <c:pt idx="8">
                  <c:v>0.10538095790328184</c:v>
                </c:pt>
                <c:pt idx="9">
                  <c:v>0.33509839441373646</c:v>
                </c:pt>
                <c:pt idx="10">
                  <c:v>0.10241179783911103</c:v>
                </c:pt>
                <c:pt idx="11">
                  <c:v>-5.2005630976845074E-2</c:v>
                </c:pt>
                <c:pt idx="12">
                  <c:v>2.7584716171726864E-2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69-4420-8158-4CA018525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92-4472-9A1D-A82D8EBD705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145</c:v>
                </c:pt>
                <c:pt idx="1">
                  <c:v>138</c:v>
                </c:pt>
                <c:pt idx="2">
                  <c:v>138</c:v>
                </c:pt>
                <c:pt idx="3">
                  <c:v>120</c:v>
                </c:pt>
                <c:pt idx="4">
                  <c:v>130</c:v>
                </c:pt>
                <c:pt idx="5">
                  <c:v>100</c:v>
                </c:pt>
                <c:pt idx="6">
                  <c:v>77</c:v>
                </c:pt>
                <c:pt idx="7">
                  <c:v>80</c:v>
                </c:pt>
                <c:pt idx="8">
                  <c:v>107</c:v>
                </c:pt>
                <c:pt idx="9">
                  <c:v>101</c:v>
                </c:pt>
                <c:pt idx="10">
                  <c:v>183</c:v>
                </c:pt>
                <c:pt idx="11">
                  <c:v>165</c:v>
                </c:pt>
                <c:pt idx="12">
                  <c:v>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92-4472-9A1D-A82D8EBD705C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92-4472-9A1D-A82D8EBD705C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170</c:v>
                </c:pt>
                <c:pt idx="1">
                  <c:v>179</c:v>
                </c:pt>
                <c:pt idx="2">
                  <c:v>197</c:v>
                </c:pt>
                <c:pt idx="3">
                  <c:v>118</c:v>
                </c:pt>
                <c:pt idx="4">
                  <c:v>117</c:v>
                </c:pt>
                <c:pt idx="5">
                  <c:v>96</c:v>
                </c:pt>
                <c:pt idx="6">
                  <c:v>109</c:v>
                </c:pt>
                <c:pt idx="7">
                  <c:v>180</c:v>
                </c:pt>
                <c:pt idx="8">
                  <c:v>97</c:v>
                </c:pt>
                <c:pt idx="9">
                  <c:v>110</c:v>
                </c:pt>
                <c:pt idx="10">
                  <c:v>182</c:v>
                </c:pt>
                <c:pt idx="11">
                  <c:v>281</c:v>
                </c:pt>
                <c:pt idx="12">
                  <c:v>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92-4472-9A1D-A82D8EBD705C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92-4472-9A1D-A82D8EBD705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135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92-4472-9A1D-A82D8EBD705C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892-4472-9A1D-A82D8EBD70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892-4472-9A1D-A82D8EBD705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277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7">
                  <c:v>112</c:v>
                </c:pt>
                <c:pt idx="8">
                  <c:v>143</c:v>
                </c:pt>
                <c:pt idx="12">
                  <c:v>1391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892-4472-9A1D-A82D8EBD7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92-4472-9A1D-A82D8EBD70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92-4472-9A1D-A82D8EBD70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92-4472-9A1D-A82D8EBD70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92-4472-9A1D-A82D8EBD70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92-4472-9A1D-A82D8EBD70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92-4472-9A1D-A82D8EBD70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92-4472-9A1D-A82D8EBD70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92-4472-9A1D-A82D8EBD70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92-4472-9A1D-A82D8EBD70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92-4472-9A1D-A82D8EBD70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92-4472-9A1D-A82D8EBD70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92-4472-9A1D-A82D8EBD70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92-4472-9A1D-A82D8EBD705C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0.15899581589958167</c:v>
                </c:pt>
                <c:pt idx="1">
                  <c:v>-1.0000000000000009E-2</c:v>
                </c:pt>
                <c:pt idx="2">
                  <c:v>-0.12135922330097082</c:v>
                </c:pt>
                <c:pt idx="3">
                  <c:v>-0.10084033613445376</c:v>
                </c:pt>
                <c:pt idx="4">
                  <c:v>0.47777777777777786</c:v>
                </c:pt>
                <c:pt idx="5">
                  <c:v>0.36046511627906974</c:v>
                </c:pt>
                <c:pt idx="6">
                  <c:v>-8.8888888888888906E-2</c:v>
                </c:pt>
                <c:pt idx="7">
                  <c:v>-5.8823529411764719E-2</c:v>
                </c:pt>
                <c:pt idx="8">
                  <c:v>0.40196078431372539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7.3302469135802406E-2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892-4472-9A1D-A82D8EBD705C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0.91034482758620694</c:v>
                </c:pt>
                <c:pt idx="1">
                  <c:v>0.43478260869565211</c:v>
                </c:pt>
                <c:pt idx="2">
                  <c:v>0.31159420289855078</c:v>
                </c:pt>
                <c:pt idx="3">
                  <c:v>-0.10833333333333328</c:v>
                </c:pt>
                <c:pt idx="4">
                  <c:v>2.3076923076922995E-2</c:v>
                </c:pt>
                <c:pt idx="5">
                  <c:v>0.16999999999999993</c:v>
                </c:pt>
                <c:pt idx="6">
                  <c:v>0.59740259740259738</c:v>
                </c:pt>
                <c:pt idx="7">
                  <c:v>0.39999999999999991</c:v>
                </c:pt>
                <c:pt idx="8">
                  <c:v>0.33644859813084116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0.34396135265700489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892-4472-9A1D-A82D8EBD7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image" Target="../media/image6.png"/><Relationship Id="rId5" Type="http://schemas.openxmlformats.org/officeDocument/2006/relationships/chart" Target="../charts/chart68.xml"/><Relationship Id="rId4" Type="http://schemas.openxmlformats.org/officeDocument/2006/relationships/image" Target="../media/image5.jpe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5" Type="http://schemas.openxmlformats.org/officeDocument/2006/relationships/chart" Target="../charts/chart70.xml"/><Relationship Id="rId4" Type="http://schemas.openxmlformats.org/officeDocument/2006/relationships/image" Target="../media/image6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5" Type="http://schemas.openxmlformats.org/officeDocument/2006/relationships/chart" Target="../charts/chart72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5" Type="http://schemas.openxmlformats.org/officeDocument/2006/relationships/chart" Target="../charts/chart74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6" Type="http://schemas.openxmlformats.org/officeDocument/2006/relationships/chart" Target="../charts/chart77.xml"/><Relationship Id="rId5" Type="http://schemas.openxmlformats.org/officeDocument/2006/relationships/image" Target="../media/image6.png"/><Relationship Id="rId4" Type="http://schemas.openxmlformats.org/officeDocument/2006/relationships/chart" Target="../charts/chart76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image" Target="../media/image2.pn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4" Type="http://schemas.openxmlformats.org/officeDocument/2006/relationships/image" Target="../media/image2.png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6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3" Type="http://schemas.openxmlformats.org/officeDocument/2006/relationships/image" Target="../media/image3.png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4" Type="http://schemas.openxmlformats.org/officeDocument/2006/relationships/image" Target="../media/image2.png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3" Type="http://schemas.openxmlformats.org/officeDocument/2006/relationships/image" Target="../media/image3.png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5.xml"/><Relationship Id="rId1" Type="http://schemas.openxmlformats.org/officeDocument/2006/relationships/chart" Target="../charts/chart43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10" Type="http://schemas.openxmlformats.org/officeDocument/2006/relationships/chart" Target="../charts/chart49.xml"/><Relationship Id="rId4" Type="http://schemas.openxmlformats.org/officeDocument/2006/relationships/image" Target="../media/image2.png"/><Relationship Id="rId9" Type="http://schemas.openxmlformats.org/officeDocument/2006/relationships/chart" Target="../charts/chart48.xml"/><Relationship Id="rId14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image" Target="../media/image3.png"/><Relationship Id="rId7" Type="http://schemas.openxmlformats.org/officeDocument/2006/relationships/chart" Target="../charts/chart59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image" Target="../media/image2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.xml"/><Relationship Id="rId3" Type="http://schemas.openxmlformats.org/officeDocument/2006/relationships/chart" Target="../charts/chart63.xml"/><Relationship Id="rId7" Type="http://schemas.openxmlformats.org/officeDocument/2006/relationships/chart" Target="../charts/chart64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8CC870B-2AE9-4D65-AB21-CC3609C58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1416A2-3501-4A2F-AE44-EF1D08091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A95BFE3-7A5C-46E1-AB04-EED58F49E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48AD36B-21EF-4B55-95FF-AE1F959E771D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1699A02-E981-F5B9-FBD0-ADE01F0357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97CAD67-2E5F-EEF8-137D-2922984A6DC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6172834-B08E-4735-8CB3-08A189363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2C0C609-0CB7-45C9-BCD7-F45D79E65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CF5CD2C-027C-4C22-A286-2B23E8B5A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FB230FB6-9573-43B7-BC1A-AC5FE67C4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086E361-9736-4BC1-BD74-F0BC3C103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17,7%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57.435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49,6%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Santa Cruz de Tenerife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57.435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49,6%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9922094-054E-4D31-83CC-D6AD41C1A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4B214A3-63E2-4B95-978A-8493EA851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FD7EDD0-8326-42B3-93F4-50429F113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C475477-51F0-4F89-A841-F81F443AA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115.851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B2F37E5-E262-493D-BC72-629459896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42377C1-6BAA-4040-AEE7-FE3EDB59E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5526CC2-7079-4440-8A16-C52F57D45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F1CC098-8922-421B-96B6-7151D6179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58.416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5FA833E-99C0-41D8-AC5B-D20184A0D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939F088-169D-4504-A995-5F957154E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925B071-D7B7-46D6-B61D-31EEF1BE7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62BBE43-CCAC-477C-8B30-6BB4082BE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57.435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85876E3-2D32-4EAB-A0ED-393ED6FCD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0B1E038-F81E-4C71-B540-8349926BF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CDB9C4B-4EA2-47EE-89AA-975B456FA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D03F0DD-0098-498B-8B36-8A5054EF8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A48B1EE-2514-491A-9BE0-00D9C8051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0B5509E-EF5C-4F52-81FB-00523728E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2265D59-0C6D-465F-B559-444F73B9D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ED3F1AC-E1F7-4723-8928-BBE127F66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9546D29-B870-41EF-B509-9DF799F8F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41E7F97-014C-4EEB-947C-FD7ECEDED2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B862B67-CEB1-4229-8960-8F2F93337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7DCFD44-6ABC-4551-9FD8-B99693BC6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1451800-07A8-4343-BD05-70258D093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7AC56B4-FE3C-4AAA-BFB1-52714CA7D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0C07E35-E5F1-4060-B8F3-665225362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9B3B0BA-43CF-4CCF-A7FC-355053140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9E85214-9909-4DB2-B20F-C6A3F9891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B825A15-8766-4289-A550-62C197999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C67FBEC-E301-4FCC-A85D-52D559988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D7FB4AD-4CB4-45B0-A1D6-DEB0D3FE2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9123EBC-E914-4115-BFBF-831890A60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3180F8A-6A53-4C19-9AD3-2EF2E9823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40FD8E7-520E-4B35-8086-198CBC106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F246908-59EA-4EC8-A3B3-9282F1A13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E423AE-2243-4007-A67D-57AC3A303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9338C6-10ED-4725-8187-1D1CA2420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FEA847-AE7B-410E-8FD7-7AADB2821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FDED7B8-F22D-4A11-88FF-8538CD622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B470512-881D-458D-A3F5-F94D1B768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9BCAEC2-1DCD-4BC9-8F11-E7359C6D7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BF7CD08-8040-41CF-9E4B-CF95265F9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127579C-DA3E-44AD-86BC-7C6AC16B0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2294E06-601D-49E8-97F3-5A95C6C58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0C97C39-B0E3-4B42-8E1C-13A19C856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Santa Cruz de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61A97A-416A-4B66-AA97-C58538C9C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4035E6-EF22-494B-9511-DD20DF32C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BB4581F-8CC6-4F2D-85CE-14B9E7F68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08DDFF8-4F88-4E2E-9E33-5BEB72C18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88F099-FCE4-4E56-AB2E-C07C745AA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A03B732-AD01-4E77-BC1A-52EB318FD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8E2F0DC-345A-4DF9-9921-F6B64DBDC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Santa Cruz de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Santa Cruz de Tenerife</a:t>
          </a:fld>
          <a:endParaRPr lang="es-ES" sz="11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FD945D-2DA2-4755-B5D5-AFBF9395A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CF19734-FA24-4F80-A47E-FB6A3EDE4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3F88F4-7346-4AAE-AA74-C8FEBE9FC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D28E444-D8AE-4EF2-B960-68190FC0C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383A5EF-511E-4C8F-A73B-1FD4E0BE2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CAC592-82FE-43D1-A535-EBCE20C36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87E6CA3-FFDA-4990-8CF6-9E7C24118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0DFA5F3-8B00-4B54-9F89-7CB8AB975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36D872-D86C-4BFD-A9FA-7DC0FAC4C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21810-4DE8-4C08-9302-1467BFC9F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099E698-9F59-40F4-A86F-6C262E61F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BB2FE9-5904-40B1-AE16-DE9ADB488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618AA9F-CFBF-485E-9398-AAF762DA2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351575A-1E60-4E29-8D75-6B3386D15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9B04C15-33A4-409C-A1DA-5110FD963F9F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B643C54-B345-5A45-0C31-5EEA0830A1E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A829C83-60C8-F8D9-F7CB-DB65D3EAD8F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802C26-CF13-4D28-B78C-EF2CEB1BE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E0E9F63-33A9-488D-AF14-5EECE9EED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E2B580-ABF0-4D66-A447-57E61CDA0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527110B-4490-4E2F-8DAE-D972C3445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BF5985-3189-4064-99EA-2C58CE582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668270-2871-4D16-8B8E-2EA1E37C4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3ED178B-3A5F-4B4B-B42F-8B587A0017E8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77FEB85-86B4-7622-39D3-E6DDDB163F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C85E821-E872-1B20-A870-8FAA4FA47ED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2134DA-328A-4D00-83BD-4ACFEAABF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FDA1E4A-13BD-4C23-91C4-3307D5608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4FA99A4-E52D-4435-8D44-94BEA7810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26131C-93C3-4773-9A22-D07955B4A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E400687-FD83-4ACD-881B-9849B497E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FF06205-34BA-429C-96F8-175A4F91A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86EC49A-F4F0-44BD-AEB2-1936B2FCAF44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DA3EBE1-1430-B03A-247F-CD9D093858E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0B1E35E-C219-3AD1-B9D7-3321AE6C984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295A1B-CBB7-4358-AB6C-6484F97DA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63A76EE-F717-4A5A-93C2-F6278A0E5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59D8F30-0B11-4928-AACC-A1DCB0848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E1ED587-756B-4E3F-B556-706851960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8B1F40F-DA16-45EC-9B66-D92468C5D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39848F-1DF1-4D66-A42F-57FCAB0CE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5648124-C72C-45A3-8486-F248FFEBA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2EF5C98-2D82-44A2-BE0B-4BCC81E04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3678EFF-ACF2-4F7E-BC28-F85AB6EBF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C1476B5-409E-4D5A-87FD-AA5A6966D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4903406-797F-41EF-9080-AE461529B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F9ECB1D-28C9-4A38-87D1-31111B622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0079A8C-B02C-44ED-8F9D-EBB763E3E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277464D-72D9-4739-859E-0E78850FE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B3A9415E-C1A9-4F9A-BF6D-922F87193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DD13D78-6F88-4A5D-AF70-14A8C0E63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B71D6C2-3C15-4379-832A-07DBE7083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BFCA5B-8F7D-4882-8FCF-DED84FD46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A1EA316-2236-4493-AFD6-D38981C3F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61F1BF5-3F5E-4BD6-BB25-B4399AA07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2D4EE08-1BCF-44ED-8B12-2F4B44770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180345-1E73-423B-933F-5B0644B8F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5D44C98-4D36-4921-A2A0-2ACB7B96A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3A436DC-B158-4C73-95EB-4E8220836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0DF4EA5-AAA3-492C-8F5B-E3E5C94A6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119CF35-F72B-4A40-B30B-BBFF70BB6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Santa Cruz de Tenerife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Santa Cruz de Tenerife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3E2F2B-D8DD-42F6-8C02-40F9B1571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24D3BB-5838-4746-AC03-28D97CDAE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B2AD8A-C0A1-457B-B0E0-2758C18AB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EE80A75-542C-4603-A3C5-8057E7016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6142DCB-336C-4D8F-A946-B186F20849A6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05482F8-1AEA-CC1A-A901-297886BD2F8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8463AEF-932C-7319-5975-3D8CA5795A5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388D95-9B83-450D-B109-AA93E5DFD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42D2545-19B8-4ABB-9236-95AB8431A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5AE70D3-3237-469F-B070-87C4EF2F5E5C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F80FEAE-B7A2-3C8A-6E0B-F392D93674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6761AF5-D5D6-4864-1465-CA1B2DBC6B3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4A36EE4-1C00-49FA-B70E-6CDACEBAD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D766C2E-16A0-4D30-A2F6-FB88B8CC1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2CBCF02-E8BD-43EF-B2BA-EBC189CB7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36DE3F6-33B0-45C0-993D-3BFC82669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D109E07-EDEF-476D-9302-E4C216539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DC5EF89-BF9D-49DE-AC06-0D4612A44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629F4F-2053-4B0F-96C9-C2D2C9028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8494000-492E-4561-85CA-D05B81650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1DCD26D0-219A-48DD-B13F-43ECA8264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B061C44E-FE19-4173-BD85-71CC7D754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A92AF906-1B06-45B7-AD04-9B3FB41F1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F556275-675E-482B-A3DE-3CE1C9A25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332AFC1-E515-4D38-BB4C-4BA783ED1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52400E63-60CF-478D-815D-E971BA79D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92D40160-7179-46AA-A401-B335AD7C6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A2C12E1-0656-4758-9A19-5BD046AD2B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0FC5143-D100-49CD-87CD-9CDAE979B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BF5D185-6D48-41B6-979C-E8A79756A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532731B-DCD0-464F-BEB9-3AFFC5DA7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E197D41-B001-4A0B-8E0C-87466B799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80BEF14-6C26-492E-B6A2-1EB81BEF4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1EAA370-4CE6-4F42-AE66-F0FF6645C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88A48C5-431D-423A-8BE8-0AD0559A2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313DE8BB-5AF3-4501-AE02-F8591A470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A4B4EB15-2F5F-4FBC-B3A3-B275C3E3E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52A458BC-5ACF-48E2-8FAE-D6CD827CB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F917C2E-A42B-4F33-A8D0-0EFDAB2ED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ED48CD9-CE26-484B-ADC6-77FA0C080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05587AA-8918-4495-B374-6CCDDD6CA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3C371939-724E-48E5-832C-7F23C2816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0B24725-3E38-45C9-83BB-46C06D5FE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7D0465A-C4E5-4D49-9DA2-68128BBA5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D2FDCD8-D6A7-41D3-A2D5-24E9537EA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A9DCBE-C178-43AC-B24B-81C4F8048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D1B3B85-6BF8-4101-AF52-276F5C148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EA193CE-6073-4812-B574-CECAF418B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460719A-891C-4B10-9A3A-4C407E0E8A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Santa Cruz de Tenerife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Santa Cruz de Tenerife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Santa Cruz de Tenerife</a:t>
          </a:fld>
          <a:endParaRPr lang="es-ES" sz="1100"/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84C9032-15F2-4625-8601-349C6F2F6B79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BB43419-0EF4-13FD-C90F-534EA5D643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EB40238-0745-38EF-E5FE-9507FEF14AC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05DC65F-5ECE-4E35-ADC3-23B0CFCE13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309CB8CC-44DD-48AE-9D4B-5FD61811F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369AEB71-8359-4937-B180-2A32652BC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578253-376A-4623-985E-7D2173A98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79B577C-37D2-42F7-B721-5982E141A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97CA0FA-DEBD-40B1-852B-2E7145D44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A4DD09A-19B8-43E7-847A-97607EA81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Santa Cruz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Santa Cruz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B194B42-7B15-413B-8C8E-5C902AF3A2EE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69CFCE5-971B-9238-6921-D4E416ABF8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F79FB5D-35E6-DAA4-FC3B-ABDE0C97F5A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DF745-2CE5-4E71-A674-55DD20CD08DB}">
  <dimension ref="B1:M54"/>
  <sheetViews>
    <sheetView showGridLines="0" tabSelected="1" workbookViewId="0">
      <selection activeCell="E2" sqref="E2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51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EBE57BDC-3CB7-4508-98D2-E8B543E10F08}"/>
    <hyperlink ref="B19" location="'Viajeros entr evol mensu TF'!A1" tooltip="Evolución mensual de viajeros entrentrados en Tenerife según lugar de residencia" display="Evolución mensual de viajeros entrados en Tenerife según lugar de residencia" xr:uid="{C403E74F-6779-4708-ABC9-63E2E3ABC8CF}"/>
    <hyperlink ref="B14" location="'Establecim aloj islas cat y tip'!A1" tooltip="Establecimientos alojativos Canarias e islas" display="Establecimientos alojativos Canarias e islas" xr:uid="{81E2DFF9-9598-44D0-A5A3-4BA053259904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579DF593-F7CC-4820-858F-A672AB41EE7B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6AF68533-FCCB-457C-A0CD-0423B9B1FFFC}"/>
    <hyperlink ref="B37" location="'Pernoctaciones lugar reside'!A1" tooltip="Pernoctaciones registradas en establecimientos alojativos de Canarias e islas según tipología y categoría" display="'Pernoctaciones lugar reside'!A1" xr:uid="{7DAE5DCD-851B-4B1B-9533-25F825A1E4F1}"/>
    <hyperlink ref="B8" location="'Resumen indicadores (aloj)'!A1" tooltip="Resumen indicadores Tenerife" display="'Resumen indicadores (aloj)'!A1" xr:uid="{79F4BEC5-C9C5-435C-A59C-20C7DD574203}"/>
    <hyperlink ref="B9" location="'Resumen indicadores municipios '!A1" tooltip="Resumen indicadores municipios Tenerife" display="Resumen indicadores municipios Tenerife" xr:uid="{A2C54A94-EF2A-416A-9516-06339496C002}"/>
    <hyperlink ref="B20" location="'Viajeros entr evol mensu TF cat'!A1" tooltip="Evolución mensual de viajeros entrentrados en Tenerife según lugar de residencia" display="'Viajeros entr evol mensu TF cat'!A1" xr:uid="{71977281-B423-4486-94A1-CF502E0AB4C0}"/>
    <hyperlink ref="B21" location="'Viajeros entr evol anual TF cat'!A1" tooltip="Evolución mensual de viajeros entrentrados en Tenerife según lugar de residencia" display="'Viajeros entr evol anual TF cat'!A1" xr:uid="{47D14554-B678-4388-98B3-E21647AF2914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1D247DB1-0081-459A-9EA7-0EC3324CC616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57C7C1B6-A2E2-4A5F-843E-29A35BDE34F9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1BD70A3F-4750-4890-A0F8-B86BB99273F4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BE19EFB3-10F0-4C47-8688-2176DF302CC0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2620CF53-B087-4BBC-AF7F-67E95A6A52D2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9DF8DBC0-50CC-44D7-93DA-52CAA8431E35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9E3720A0-8B32-4A37-8F64-D96A9019FA2D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06F97A50-76FD-413F-A54F-678ED6EF8675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9600A29A-A23A-47A6-902A-227A87C2BACA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23F1BBD8-7B08-4F41-8FBD-9F29D9B28642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4F4C283A-9E50-4DAB-B828-70A5A304D5B8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DBEED548-64AB-45E3-B974-07286FF1263A}"/>
    <hyperlink ref="B35" location="'Pernoctaciones evol mensu TF'!A1" tooltip="Evolución mensual de pernoctaciones en Tenerife según lugar de residencia" display="'Pernoctaciones evol mensu TF'!A1" xr:uid="{221DEF1B-7525-4B05-9FA1-5A488186D85A}"/>
    <hyperlink ref="B36" location="'Pernocta evol mensu TF cat'!A1" tooltip="Evolución mensual de pernoctaciones en Tenerife según lugar de residencia" display="'Pernocta evol mensu TF cat'!A1" xr:uid="{2EA9C18E-9A1E-40F0-83C6-A8F9B941AB84}"/>
    <hyperlink ref="B38" location="'Pernoctaciones lugar residen ac'!A1" tooltip="Pernoctaciones registradas en establecimientos alojativos de Canarias e islas según tipología y categoría" display="'Pernoctaciones lugar residen ac'!A1" xr:uid="{BE529CF2-A72D-4A67-BA62-D76ACC27FF06}"/>
    <hyperlink ref="B39" location="'Pernoctaciones lugar reside año'!A1" tooltip="Pernoctaciones registradas en establecimientos alojativos de Canarias e islas según tipología y categoría" display="'Pernoctaciones lugar reside año'!A1" xr:uid="{82CDA234-7FFD-47D4-B18C-80AE466BD8CB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376EED0A-E85E-4FEC-B1F0-7347ECEE4412}"/>
    <hyperlink ref="B41" location="'EM evol menusual lugar resd'!A1" tooltip="Evolución mensual de estancia media en Tenerife según lugar de residencia" display="'EM evol menusual lugar resd'!A1" xr:uid="{33077A53-B6AF-4404-AE5A-4D5D47060559}"/>
    <hyperlink ref="B42" location="'EM evol mensu TF cat '!A1" tooltip="Evolución mensual de estancia media en Tenerife según lugar de residencia" display="'EM evol mensu TF cat '!A1" xr:uid="{9C7AD0CB-B65B-4116-8DBC-47782249F267}"/>
    <hyperlink ref="B44" location="'tasa de ocupación evol mens'!A1" tooltip="Evolución mensual de estancia media en Tenerife según lugar de residencia" display="'tasa de ocupación evol mens'!A1" xr:uid="{B435DF76-B649-4C96-9AAD-E53A3649139D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91C25970-37A0-4C2C-A49E-3367AA3E1324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2A8753B5-E7F5-4484-B365-D038FA9EBC77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DA99456E-1063-456E-A7EC-0D213BF20092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9E8EEDE4-CE45-401B-95B8-764CE3C79F2F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80C97C18-E32B-4855-96C1-BF5D3836AE94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D3E43-5F2F-4D41-A8C3-D9DFDF1260A9}">
  <sheetPr>
    <tabColor theme="7" tint="0.79998168889431442"/>
  </sheetPr>
  <dimension ref="A4:P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250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271</v>
      </c>
      <c r="O8" s="112" t="s">
        <v>272</v>
      </c>
    </row>
    <row r="9" spans="1:16" x14ac:dyDescent="0.25">
      <c r="A9" s="1" t="s">
        <v>70</v>
      </c>
      <c r="B9" s="114" t="s">
        <v>71</v>
      </c>
      <c r="C9" s="115">
        <v>20553</v>
      </c>
      <c r="D9" s="116">
        <v>-2.1239106624124982E-2</v>
      </c>
      <c r="E9" s="115">
        <v>20553</v>
      </c>
      <c r="F9" s="116">
        <f t="shared" ref="F9:L21" si="0">IFERROR(E9/C9-1,"-")</f>
        <v>0</v>
      </c>
      <c r="G9" s="115">
        <v>4767</v>
      </c>
      <c r="H9" s="116">
        <f t="shared" si="0"/>
        <v>-0.76806305648810391</v>
      </c>
      <c r="I9" s="115">
        <v>14146</v>
      </c>
      <c r="J9" s="116">
        <f t="shared" si="0"/>
        <v>1.9674847912733373</v>
      </c>
      <c r="K9" s="115">
        <v>23609</v>
      </c>
      <c r="L9" s="116">
        <f t="shared" si="0"/>
        <v>0.66895235402233855</v>
      </c>
      <c r="M9" s="115">
        <v>23867</v>
      </c>
      <c r="N9" s="116">
        <v>1.0928035918505552E-2</v>
      </c>
      <c r="O9" s="116">
        <v>0.16124166788303418</v>
      </c>
    </row>
    <row r="10" spans="1:16" x14ac:dyDescent="0.25">
      <c r="A10" s="1" t="s">
        <v>72</v>
      </c>
      <c r="B10" s="114" t="s">
        <v>73</v>
      </c>
      <c r="C10" s="115">
        <v>20929</v>
      </c>
      <c r="D10" s="116">
        <v>-5.9032461109612466E-2</v>
      </c>
      <c r="E10" s="115">
        <v>23364</v>
      </c>
      <c r="F10" s="116">
        <f t="shared" si="0"/>
        <v>0.11634574036026568</v>
      </c>
      <c r="G10" s="115">
        <v>8041</v>
      </c>
      <c r="H10" s="116">
        <f t="shared" si="0"/>
        <v>-0.65583804143126179</v>
      </c>
      <c r="I10" s="115">
        <v>17059</v>
      </c>
      <c r="J10" s="116">
        <f t="shared" si="0"/>
        <v>1.1215023007088671</v>
      </c>
      <c r="K10" s="115">
        <v>22775</v>
      </c>
      <c r="L10" s="116">
        <f t="shared" si="0"/>
        <v>0.33507239580280213</v>
      </c>
      <c r="M10" s="115">
        <v>22625</v>
      </c>
      <c r="N10" s="116">
        <v>-6.5861690450055299E-3</v>
      </c>
      <c r="O10" s="116">
        <v>8.1035883224234384E-2</v>
      </c>
    </row>
    <row r="11" spans="1:16" x14ac:dyDescent="0.25">
      <c r="A11" s="1" t="s">
        <v>74</v>
      </c>
      <c r="B11" s="114" t="s">
        <v>75</v>
      </c>
      <c r="C11" s="115">
        <v>21779</v>
      </c>
      <c r="D11" s="116">
        <v>-1.6172019695532391E-2</v>
      </c>
      <c r="E11" s="115">
        <v>8936</v>
      </c>
      <c r="F11" s="116">
        <f t="shared" si="0"/>
        <v>-0.58969649662518941</v>
      </c>
      <c r="G11" s="115">
        <v>10312</v>
      </c>
      <c r="H11" s="116">
        <f t="shared" si="0"/>
        <v>0.15398388540734098</v>
      </c>
      <c r="I11" s="115">
        <v>20054</v>
      </c>
      <c r="J11" s="116">
        <f t="shared" si="0"/>
        <v>0.94472459270752518</v>
      </c>
      <c r="K11" s="115">
        <v>25174</v>
      </c>
      <c r="L11" s="116">
        <f t="shared" si="0"/>
        <v>0.25531066121472024</v>
      </c>
      <c r="M11" s="115">
        <v>22971</v>
      </c>
      <c r="N11" s="116">
        <v>-8.7510923969174592E-2</v>
      </c>
      <c r="O11" s="116">
        <v>5.4731622204876151E-2</v>
      </c>
    </row>
    <row r="12" spans="1:16" x14ac:dyDescent="0.25">
      <c r="A12" s="1" t="s">
        <v>76</v>
      </c>
      <c r="B12" s="114" t="s">
        <v>77</v>
      </c>
      <c r="C12" s="115">
        <v>16758</v>
      </c>
      <c r="D12" s="116">
        <v>-0.13676402410755684</v>
      </c>
      <c r="E12" s="115">
        <v>0</v>
      </c>
      <c r="F12" s="116">
        <f t="shared" si="0"/>
        <v>-1</v>
      </c>
      <c r="G12" s="115">
        <v>9597</v>
      </c>
      <c r="H12" s="116" t="str">
        <f t="shared" si="0"/>
        <v>-</v>
      </c>
      <c r="I12" s="115">
        <v>17340</v>
      </c>
      <c r="J12" s="116">
        <f t="shared" si="0"/>
        <v>0.8068146295717411</v>
      </c>
      <c r="K12" s="115">
        <v>19154</v>
      </c>
      <c r="L12" s="116">
        <f t="shared" si="0"/>
        <v>0.10461361014994242</v>
      </c>
      <c r="M12" s="115">
        <v>19029</v>
      </c>
      <c r="N12" s="116">
        <v>-6.5260519995823385E-3</v>
      </c>
      <c r="O12" s="116">
        <v>0.13551736484067312</v>
      </c>
    </row>
    <row r="13" spans="1:16" x14ac:dyDescent="0.25">
      <c r="A13" s="1" t="s">
        <v>78</v>
      </c>
      <c r="B13" s="114" t="s">
        <v>79</v>
      </c>
      <c r="C13" s="115">
        <v>17027</v>
      </c>
      <c r="D13" s="116">
        <v>-0.10900052328623755</v>
      </c>
      <c r="E13" s="115">
        <v>0</v>
      </c>
      <c r="F13" s="116">
        <f t="shared" si="0"/>
        <v>-1</v>
      </c>
      <c r="G13" s="115">
        <v>12545</v>
      </c>
      <c r="H13" s="116" t="str">
        <f t="shared" si="0"/>
        <v>-</v>
      </c>
      <c r="I13" s="115">
        <v>18214</v>
      </c>
      <c r="J13" s="116">
        <f t="shared" si="0"/>
        <v>0.45189318453567151</v>
      </c>
      <c r="K13" s="115">
        <v>17881</v>
      </c>
      <c r="L13" s="116">
        <f t="shared" si="0"/>
        <v>-1.828263972768196E-2</v>
      </c>
      <c r="M13" s="115">
        <v>17439</v>
      </c>
      <c r="N13" s="116">
        <v>-2.4718975448800418E-2</v>
      </c>
      <c r="O13" s="116">
        <v>2.4196863804545776E-2</v>
      </c>
    </row>
    <row r="14" spans="1:16" x14ac:dyDescent="0.25">
      <c r="A14" s="1" t="s">
        <v>80</v>
      </c>
      <c r="B14" s="114" t="s">
        <v>81</v>
      </c>
      <c r="C14" s="115">
        <v>15071</v>
      </c>
      <c r="D14" s="116">
        <v>-0.16794567437751895</v>
      </c>
      <c r="E14" s="115">
        <v>0</v>
      </c>
      <c r="F14" s="116">
        <f t="shared" si="0"/>
        <v>-1</v>
      </c>
      <c r="G14" s="115">
        <v>13541</v>
      </c>
      <c r="H14" s="116" t="str">
        <f t="shared" si="0"/>
        <v>-</v>
      </c>
      <c r="I14" s="115">
        <v>17608</v>
      </c>
      <c r="J14" s="116">
        <f t="shared" si="0"/>
        <v>0.30034709401078197</v>
      </c>
      <c r="K14" s="115">
        <v>17983</v>
      </c>
      <c r="L14" s="116">
        <f t="shared" si="0"/>
        <v>2.1297137664697763E-2</v>
      </c>
      <c r="M14" s="115">
        <v>19479</v>
      </c>
      <c r="N14" s="116">
        <v>8.3189679141411288E-2</v>
      </c>
      <c r="O14" s="116">
        <v>0.29248225068011413</v>
      </c>
    </row>
    <row r="15" spans="1:16" x14ac:dyDescent="0.25">
      <c r="A15" s="1" t="s">
        <v>82</v>
      </c>
      <c r="B15" s="114" t="s">
        <v>83</v>
      </c>
      <c r="C15" s="115">
        <v>17228</v>
      </c>
      <c r="D15" s="116">
        <v>-3.5062170942085857E-2</v>
      </c>
      <c r="E15" s="115">
        <v>0</v>
      </c>
      <c r="F15" s="116">
        <f t="shared" si="0"/>
        <v>-1</v>
      </c>
      <c r="G15" s="115">
        <v>14398</v>
      </c>
      <c r="H15" s="116" t="str">
        <f t="shared" si="0"/>
        <v>-</v>
      </c>
      <c r="I15" s="115">
        <v>18083</v>
      </c>
      <c r="J15" s="116">
        <f t="shared" si="0"/>
        <v>0.25593832476732881</v>
      </c>
      <c r="K15" s="115">
        <v>16810</v>
      </c>
      <c r="L15" s="116">
        <f t="shared" si="0"/>
        <v>-7.0397611015871275E-2</v>
      </c>
      <c r="M15" s="115">
        <v>21632</v>
      </c>
      <c r="N15" s="116">
        <v>0.28685306365258767</v>
      </c>
      <c r="O15" s="116">
        <v>0.25563036916647319</v>
      </c>
    </row>
    <row r="16" spans="1:16" x14ac:dyDescent="0.25">
      <c r="A16" s="1" t="s">
        <v>84</v>
      </c>
      <c r="B16" s="114" t="s">
        <v>85</v>
      </c>
      <c r="C16" s="115">
        <v>13793</v>
      </c>
      <c r="D16" s="116">
        <v>-3.6868933733677833E-2</v>
      </c>
      <c r="E16" s="115">
        <v>6776</v>
      </c>
      <c r="F16" s="116">
        <f t="shared" si="0"/>
        <v>-0.50873631552236642</v>
      </c>
      <c r="G16" s="115">
        <v>13925</v>
      </c>
      <c r="H16" s="116">
        <f t="shared" si="0"/>
        <v>1.0550472255017711</v>
      </c>
      <c r="I16" s="115">
        <v>15520</v>
      </c>
      <c r="J16" s="116">
        <f t="shared" si="0"/>
        <v>0.1145421903052064</v>
      </c>
      <c r="K16" s="115">
        <v>14993</v>
      </c>
      <c r="L16" s="116">
        <f t="shared" si="0"/>
        <v>-3.39561855670103E-2</v>
      </c>
      <c r="M16" s="115">
        <v>15201</v>
      </c>
      <c r="N16" s="116">
        <v>1.3873140799039563E-2</v>
      </c>
      <c r="O16" s="116">
        <v>0.10208076560574209</v>
      </c>
    </row>
    <row r="17" spans="1:16" x14ac:dyDescent="0.25">
      <c r="A17" s="1" t="s">
        <v>86</v>
      </c>
      <c r="B17" s="114" t="s">
        <v>87</v>
      </c>
      <c r="C17" s="115">
        <v>15992</v>
      </c>
      <c r="D17" s="116">
        <v>2.2833386632555186E-2</v>
      </c>
      <c r="E17" s="115">
        <v>7423</v>
      </c>
      <c r="F17" s="116">
        <f t="shared" si="0"/>
        <v>-0.53583041520760388</v>
      </c>
      <c r="G17" s="115">
        <v>16473</v>
      </c>
      <c r="H17" s="116">
        <f t="shared" si="0"/>
        <v>1.2191836184830929</v>
      </c>
      <c r="I17" s="115">
        <v>19959</v>
      </c>
      <c r="J17" s="116">
        <f t="shared" si="0"/>
        <v>0.21161901293024954</v>
      </c>
      <c r="K17" s="115">
        <v>15933</v>
      </c>
      <c r="L17" s="116">
        <f t="shared" si="0"/>
        <v>-0.2017135127010371</v>
      </c>
      <c r="M17" s="115">
        <v>19577</v>
      </c>
      <c r="N17" s="116">
        <v>0.22870771355049269</v>
      </c>
      <c r="O17" s="116">
        <v>0.22417458729364692</v>
      </c>
    </row>
    <row r="18" spans="1:16" x14ac:dyDescent="0.25">
      <c r="A18" s="1" t="s">
        <v>88</v>
      </c>
      <c r="B18" s="114" t="s">
        <v>89</v>
      </c>
      <c r="C18" s="115">
        <v>18677</v>
      </c>
      <c r="D18" s="116">
        <v>-6.8292926269579945E-2</v>
      </c>
      <c r="E18" s="115">
        <v>9298</v>
      </c>
      <c r="F18" s="116">
        <f t="shared" si="0"/>
        <v>-0.50216844246934733</v>
      </c>
      <c r="G18" s="115">
        <v>19721</v>
      </c>
      <c r="H18" s="116">
        <f t="shared" si="0"/>
        <v>1.1209937620993764</v>
      </c>
      <c r="I18" s="115">
        <v>21932</v>
      </c>
      <c r="J18" s="116">
        <f t="shared" si="0"/>
        <v>0.11211399016277057</v>
      </c>
      <c r="K18" s="115">
        <v>20553</v>
      </c>
      <c r="L18" s="116">
        <f t="shared" si="0"/>
        <v>-6.2876162684661674E-2</v>
      </c>
      <c r="M18" s="115"/>
      <c r="N18" s="116" t="s">
        <v>229</v>
      </c>
      <c r="O18" s="116" t="s">
        <v>229</v>
      </c>
    </row>
    <row r="19" spans="1:16" x14ac:dyDescent="0.25">
      <c r="A19" s="1" t="s">
        <v>90</v>
      </c>
      <c r="B19" s="114" t="s">
        <v>91</v>
      </c>
      <c r="C19" s="115">
        <v>21685</v>
      </c>
      <c r="D19" s="116">
        <v>-1.5749818445896846E-2</v>
      </c>
      <c r="E19" s="115">
        <v>8104</v>
      </c>
      <c r="F19" s="116">
        <f t="shared" si="0"/>
        <v>-0.62628545077242337</v>
      </c>
      <c r="G19" s="115">
        <v>22740</v>
      </c>
      <c r="H19" s="116">
        <f t="shared" si="0"/>
        <v>1.8060217176702862</v>
      </c>
      <c r="I19" s="115">
        <v>25251</v>
      </c>
      <c r="J19" s="116">
        <f t="shared" si="0"/>
        <v>0.11042216358839041</v>
      </c>
      <c r="K19" s="115">
        <v>23667</v>
      </c>
      <c r="L19" s="116">
        <f t="shared" si="0"/>
        <v>-6.2730188903409756E-2</v>
      </c>
      <c r="M19" s="115"/>
      <c r="N19" s="116" t="s">
        <v>229</v>
      </c>
      <c r="O19" s="116" t="s">
        <v>229</v>
      </c>
    </row>
    <row r="20" spans="1:16" x14ac:dyDescent="0.25">
      <c r="A20" s="1" t="s">
        <v>92</v>
      </c>
      <c r="B20" s="114" t="s">
        <v>93</v>
      </c>
      <c r="C20" s="115">
        <v>20923</v>
      </c>
      <c r="D20" s="116">
        <v>2.528544127015242E-2</v>
      </c>
      <c r="E20" s="115">
        <v>6962</v>
      </c>
      <c r="F20" s="116">
        <f t="shared" si="0"/>
        <v>-0.66725612961812364</v>
      </c>
      <c r="G20" s="115">
        <v>18198</v>
      </c>
      <c r="H20" s="116">
        <f t="shared" si="0"/>
        <v>1.6139040505601838</v>
      </c>
      <c r="I20" s="115">
        <v>23965</v>
      </c>
      <c r="J20" s="116">
        <f t="shared" si="0"/>
        <v>0.3169029563688317</v>
      </c>
      <c r="K20" s="115">
        <v>20577</v>
      </c>
      <c r="L20" s="116">
        <f t="shared" si="0"/>
        <v>-0.14137283538493639</v>
      </c>
      <c r="M20" s="115"/>
      <c r="N20" s="116" t="s">
        <v>229</v>
      </c>
      <c r="O20" s="116" t="s">
        <v>229</v>
      </c>
    </row>
    <row r="21" spans="1:16" ht="15.75" x14ac:dyDescent="0.25">
      <c r="A21" s="1" t="s">
        <v>0</v>
      </c>
      <c r="B21" s="117" t="s">
        <v>30</v>
      </c>
      <c r="C21" s="118">
        <v>220415</v>
      </c>
      <c r="D21" s="119">
        <v>-5.1199049541774122E-2</v>
      </c>
      <c r="E21" s="118">
        <v>103516</v>
      </c>
      <c r="F21" s="119">
        <f t="shared" si="0"/>
        <v>-0.53035864165324509</v>
      </c>
      <c r="G21" s="118">
        <v>164258</v>
      </c>
      <c r="H21" s="119">
        <f t="shared" si="0"/>
        <v>0.58678851578499946</v>
      </c>
      <c r="I21" s="118">
        <v>229131</v>
      </c>
      <c r="J21" s="119">
        <f t="shared" si="0"/>
        <v>0.39494575606667559</v>
      </c>
      <c r="K21" s="118">
        <v>239109</v>
      </c>
      <c r="L21" s="119">
        <f t="shared" si="0"/>
        <v>4.3547141155059865E-2</v>
      </c>
      <c r="M21" s="118">
        <v>181820</v>
      </c>
      <c r="N21" s="119">
        <v>4.307219239065585E-2</v>
      </c>
      <c r="O21" s="119">
        <v>0.14258782127820013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251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271</v>
      </c>
      <c r="O30" s="112" t="s">
        <v>272</v>
      </c>
    </row>
    <row r="31" spans="1:16" x14ac:dyDescent="0.25">
      <c r="B31" s="114" t="s">
        <v>71</v>
      </c>
      <c r="C31" s="115">
        <v>20553</v>
      </c>
      <c r="D31" s="116">
        <v>-2.1239106624124982E-2</v>
      </c>
      <c r="E31" s="115">
        <v>20553</v>
      </c>
      <c r="F31" s="116">
        <f t="shared" ref="F31:L43" si="1">IFERROR(E31/C31-1,"-")</f>
        <v>0</v>
      </c>
      <c r="G31" s="115">
        <v>4767</v>
      </c>
      <c r="H31" s="116">
        <f t="shared" si="1"/>
        <v>-0.76806305648810391</v>
      </c>
      <c r="I31" s="115">
        <v>14146</v>
      </c>
      <c r="J31" s="116">
        <f t="shared" si="1"/>
        <v>1.9674847912733373</v>
      </c>
      <c r="K31" s="115">
        <v>23609</v>
      </c>
      <c r="L31" s="116">
        <f t="shared" si="1"/>
        <v>0.66895235402233855</v>
      </c>
      <c r="M31" s="115">
        <v>23867</v>
      </c>
      <c r="N31" s="116">
        <v>1.0928035918505552E-2</v>
      </c>
      <c r="O31" s="116">
        <v>0.16124166788303418</v>
      </c>
    </row>
    <row r="32" spans="1:16" x14ac:dyDescent="0.25">
      <c r="B32" s="114" t="s">
        <v>73</v>
      </c>
      <c r="C32" s="115">
        <v>20929</v>
      </c>
      <c r="D32" s="116">
        <v>-5.9032461109612466E-2</v>
      </c>
      <c r="E32" s="115">
        <v>23364</v>
      </c>
      <c r="F32" s="116">
        <f t="shared" si="1"/>
        <v>0.11634574036026568</v>
      </c>
      <c r="G32" s="115">
        <v>8041</v>
      </c>
      <c r="H32" s="116">
        <f t="shared" si="1"/>
        <v>-0.65583804143126179</v>
      </c>
      <c r="I32" s="115">
        <v>17059</v>
      </c>
      <c r="J32" s="116">
        <f t="shared" si="1"/>
        <v>1.1215023007088671</v>
      </c>
      <c r="K32" s="115">
        <v>22775</v>
      </c>
      <c r="L32" s="116">
        <f t="shared" si="1"/>
        <v>0.33507239580280213</v>
      </c>
      <c r="M32" s="115">
        <v>22625</v>
      </c>
      <c r="N32" s="116">
        <v>-6.5861690450055299E-3</v>
      </c>
      <c r="O32" s="116">
        <v>8.1035883224234384E-2</v>
      </c>
    </row>
    <row r="33" spans="2:16" x14ac:dyDescent="0.25">
      <c r="B33" s="114" t="s">
        <v>75</v>
      </c>
      <c r="C33" s="115">
        <v>21779</v>
      </c>
      <c r="D33" s="116">
        <v>-1.6172019695532391E-2</v>
      </c>
      <c r="E33" s="115">
        <v>8936</v>
      </c>
      <c r="F33" s="116">
        <f t="shared" si="1"/>
        <v>-0.58969649662518941</v>
      </c>
      <c r="G33" s="115">
        <v>10312</v>
      </c>
      <c r="H33" s="116">
        <f t="shared" si="1"/>
        <v>0.15398388540734098</v>
      </c>
      <c r="I33" s="115">
        <v>20054</v>
      </c>
      <c r="J33" s="116">
        <f t="shared" si="1"/>
        <v>0.94472459270752518</v>
      </c>
      <c r="K33" s="115">
        <v>25174</v>
      </c>
      <c r="L33" s="116">
        <f t="shared" si="1"/>
        <v>0.25531066121472024</v>
      </c>
      <c r="M33" s="115">
        <v>22971</v>
      </c>
      <c r="N33" s="116">
        <v>-8.7510923969174592E-2</v>
      </c>
      <c r="O33" s="116">
        <v>5.4731622204876151E-2</v>
      </c>
    </row>
    <row r="34" spans="2:16" x14ac:dyDescent="0.25">
      <c r="B34" s="114" t="s">
        <v>77</v>
      </c>
      <c r="C34" s="115">
        <v>16758</v>
      </c>
      <c r="D34" s="116">
        <v>-0.13676402410755684</v>
      </c>
      <c r="E34" s="115">
        <v>0</v>
      </c>
      <c r="F34" s="116">
        <f t="shared" si="1"/>
        <v>-1</v>
      </c>
      <c r="G34" s="115">
        <v>9597</v>
      </c>
      <c r="H34" s="116" t="str">
        <f t="shared" si="1"/>
        <v>-</v>
      </c>
      <c r="I34" s="115">
        <v>17340</v>
      </c>
      <c r="J34" s="116">
        <f t="shared" si="1"/>
        <v>0.8068146295717411</v>
      </c>
      <c r="K34" s="115">
        <v>19154</v>
      </c>
      <c r="L34" s="116">
        <f t="shared" si="1"/>
        <v>0.10461361014994242</v>
      </c>
      <c r="M34" s="115">
        <v>19029</v>
      </c>
      <c r="N34" s="116">
        <v>-6.5260519995823385E-3</v>
      </c>
      <c r="O34" s="116">
        <v>0.13551736484067312</v>
      </c>
    </row>
    <row r="35" spans="2:16" x14ac:dyDescent="0.25">
      <c r="B35" s="114" t="s">
        <v>79</v>
      </c>
      <c r="C35" s="115">
        <v>17027</v>
      </c>
      <c r="D35" s="116">
        <v>-0.10900052328623755</v>
      </c>
      <c r="E35" s="115">
        <v>0</v>
      </c>
      <c r="F35" s="116">
        <f t="shared" si="1"/>
        <v>-1</v>
      </c>
      <c r="G35" s="115">
        <v>12545</v>
      </c>
      <c r="H35" s="116" t="str">
        <f t="shared" si="1"/>
        <v>-</v>
      </c>
      <c r="I35" s="115">
        <v>18214</v>
      </c>
      <c r="J35" s="116">
        <f t="shared" si="1"/>
        <v>0.45189318453567151</v>
      </c>
      <c r="K35" s="115">
        <v>17881</v>
      </c>
      <c r="L35" s="116">
        <f t="shared" si="1"/>
        <v>-1.828263972768196E-2</v>
      </c>
      <c r="M35" s="115">
        <v>17439</v>
      </c>
      <c r="N35" s="116">
        <v>-2.4718975448800418E-2</v>
      </c>
      <c r="O35" s="116">
        <v>2.4196863804545776E-2</v>
      </c>
    </row>
    <row r="36" spans="2:16" x14ac:dyDescent="0.25">
      <c r="B36" s="114" t="s">
        <v>81</v>
      </c>
      <c r="C36" s="115">
        <v>15071</v>
      </c>
      <c r="D36" s="116">
        <v>-0.16794567437751895</v>
      </c>
      <c r="E36" s="115">
        <v>0</v>
      </c>
      <c r="F36" s="116">
        <f t="shared" si="1"/>
        <v>-1</v>
      </c>
      <c r="G36" s="115">
        <v>13541</v>
      </c>
      <c r="H36" s="116" t="str">
        <f t="shared" si="1"/>
        <v>-</v>
      </c>
      <c r="I36" s="115">
        <v>17608</v>
      </c>
      <c r="J36" s="116">
        <f t="shared" si="1"/>
        <v>0.30034709401078197</v>
      </c>
      <c r="K36" s="115">
        <v>17983</v>
      </c>
      <c r="L36" s="116">
        <f t="shared" si="1"/>
        <v>2.1297137664697763E-2</v>
      </c>
      <c r="M36" s="115">
        <v>19479</v>
      </c>
      <c r="N36" s="116">
        <v>8.3189679141411288E-2</v>
      </c>
      <c r="O36" s="116">
        <v>0.29248225068011413</v>
      </c>
    </row>
    <row r="37" spans="2:16" x14ac:dyDescent="0.25">
      <c r="B37" s="114" t="s">
        <v>83</v>
      </c>
      <c r="C37" s="115">
        <v>17228</v>
      </c>
      <c r="D37" s="116">
        <v>-3.5062170942085857E-2</v>
      </c>
      <c r="E37" s="115">
        <v>0</v>
      </c>
      <c r="F37" s="116">
        <f t="shared" si="1"/>
        <v>-1</v>
      </c>
      <c r="G37" s="115">
        <v>14398</v>
      </c>
      <c r="H37" s="116" t="str">
        <f t="shared" si="1"/>
        <v>-</v>
      </c>
      <c r="I37" s="115">
        <v>18083</v>
      </c>
      <c r="J37" s="116">
        <f t="shared" si="1"/>
        <v>0.25593832476732881</v>
      </c>
      <c r="K37" s="115">
        <v>16810</v>
      </c>
      <c r="L37" s="116">
        <f t="shared" si="1"/>
        <v>-7.0397611015871275E-2</v>
      </c>
      <c r="M37" s="115">
        <v>21632</v>
      </c>
      <c r="N37" s="116">
        <v>0.28685306365258767</v>
      </c>
      <c r="O37" s="116">
        <v>0.25563036916647319</v>
      </c>
    </row>
    <row r="38" spans="2:16" x14ac:dyDescent="0.25">
      <c r="B38" s="114" t="s">
        <v>85</v>
      </c>
      <c r="C38" s="115">
        <v>13793</v>
      </c>
      <c r="D38" s="116">
        <v>-3.6868933733677833E-2</v>
      </c>
      <c r="E38" s="115">
        <v>6776</v>
      </c>
      <c r="F38" s="116">
        <f t="shared" si="1"/>
        <v>-0.50873631552236642</v>
      </c>
      <c r="G38" s="115">
        <v>13925</v>
      </c>
      <c r="H38" s="116">
        <f t="shared" si="1"/>
        <v>1.0550472255017711</v>
      </c>
      <c r="I38" s="115">
        <v>15520</v>
      </c>
      <c r="J38" s="116">
        <f t="shared" si="1"/>
        <v>0.1145421903052064</v>
      </c>
      <c r="K38" s="115">
        <v>14993</v>
      </c>
      <c r="L38" s="116">
        <f t="shared" si="1"/>
        <v>-3.39561855670103E-2</v>
      </c>
      <c r="M38" s="115">
        <v>15201</v>
      </c>
      <c r="N38" s="116">
        <v>1.3873140799039563E-2</v>
      </c>
      <c r="O38" s="116">
        <v>0.10208076560574209</v>
      </c>
    </row>
    <row r="39" spans="2:16" x14ac:dyDescent="0.25">
      <c r="B39" s="114" t="s">
        <v>87</v>
      </c>
      <c r="C39" s="115">
        <v>15992</v>
      </c>
      <c r="D39" s="116">
        <v>2.2833386632555186E-2</v>
      </c>
      <c r="E39" s="115">
        <v>7423</v>
      </c>
      <c r="F39" s="116">
        <f t="shared" si="1"/>
        <v>-0.53583041520760388</v>
      </c>
      <c r="G39" s="115">
        <v>16473</v>
      </c>
      <c r="H39" s="116">
        <f t="shared" si="1"/>
        <v>1.2191836184830929</v>
      </c>
      <c r="I39" s="115">
        <v>19959</v>
      </c>
      <c r="J39" s="116">
        <f t="shared" si="1"/>
        <v>0.21161901293024954</v>
      </c>
      <c r="K39" s="115">
        <v>15933</v>
      </c>
      <c r="L39" s="116">
        <f t="shared" si="1"/>
        <v>-0.2017135127010371</v>
      </c>
      <c r="M39" s="115">
        <v>19577</v>
      </c>
      <c r="N39" s="116">
        <v>0.22870771355049269</v>
      </c>
      <c r="O39" s="116">
        <v>0.22417458729364692</v>
      </c>
    </row>
    <row r="40" spans="2:16" x14ac:dyDescent="0.25">
      <c r="B40" s="114" t="s">
        <v>89</v>
      </c>
      <c r="C40" s="115">
        <v>18677</v>
      </c>
      <c r="D40" s="116">
        <v>-6.8292926269579945E-2</v>
      </c>
      <c r="E40" s="115">
        <v>9298</v>
      </c>
      <c r="F40" s="116">
        <f t="shared" si="1"/>
        <v>-0.50216844246934733</v>
      </c>
      <c r="G40" s="115">
        <v>19721</v>
      </c>
      <c r="H40" s="116">
        <f t="shared" si="1"/>
        <v>1.1209937620993764</v>
      </c>
      <c r="I40" s="115">
        <v>21932</v>
      </c>
      <c r="J40" s="116">
        <f t="shared" si="1"/>
        <v>0.11211399016277057</v>
      </c>
      <c r="K40" s="115">
        <v>20553</v>
      </c>
      <c r="L40" s="116">
        <f t="shared" si="1"/>
        <v>-6.2876162684661674E-2</v>
      </c>
      <c r="M40" s="115"/>
      <c r="N40" s="116" t="s">
        <v>229</v>
      </c>
      <c r="O40" s="116" t="s">
        <v>229</v>
      </c>
    </row>
    <row r="41" spans="2:16" x14ac:dyDescent="0.25">
      <c r="B41" s="114" t="s">
        <v>91</v>
      </c>
      <c r="C41" s="115">
        <v>21685</v>
      </c>
      <c r="D41" s="116">
        <v>-1.5749818445896846E-2</v>
      </c>
      <c r="E41" s="115">
        <v>8104</v>
      </c>
      <c r="F41" s="116">
        <f t="shared" si="1"/>
        <v>-0.62628545077242337</v>
      </c>
      <c r="G41" s="115">
        <v>22740</v>
      </c>
      <c r="H41" s="116">
        <f t="shared" si="1"/>
        <v>1.8060217176702862</v>
      </c>
      <c r="I41" s="115">
        <v>25251</v>
      </c>
      <c r="J41" s="116">
        <f t="shared" si="1"/>
        <v>0.11042216358839041</v>
      </c>
      <c r="K41" s="115">
        <v>23667</v>
      </c>
      <c r="L41" s="116">
        <f t="shared" si="1"/>
        <v>-6.2730188903409756E-2</v>
      </c>
      <c r="M41" s="115"/>
      <c r="N41" s="116" t="s">
        <v>229</v>
      </c>
      <c r="O41" s="116" t="s">
        <v>229</v>
      </c>
    </row>
    <row r="42" spans="2:16" x14ac:dyDescent="0.25">
      <c r="B42" s="114" t="s">
        <v>93</v>
      </c>
      <c r="C42" s="115">
        <v>20923</v>
      </c>
      <c r="D42" s="116">
        <v>2.528544127015242E-2</v>
      </c>
      <c r="E42" s="115">
        <v>6962</v>
      </c>
      <c r="F42" s="116">
        <f t="shared" si="1"/>
        <v>-0.66725612961812364</v>
      </c>
      <c r="G42" s="115">
        <v>18198</v>
      </c>
      <c r="H42" s="116">
        <f t="shared" si="1"/>
        <v>1.6139040505601838</v>
      </c>
      <c r="I42" s="115">
        <v>23965</v>
      </c>
      <c r="J42" s="116">
        <f t="shared" si="1"/>
        <v>0.3169029563688317</v>
      </c>
      <c r="K42" s="115">
        <v>20577</v>
      </c>
      <c r="L42" s="116">
        <f t="shared" si="1"/>
        <v>-0.14137283538493639</v>
      </c>
      <c r="M42" s="115"/>
      <c r="N42" s="116" t="s">
        <v>229</v>
      </c>
      <c r="O42" s="116" t="s">
        <v>229</v>
      </c>
    </row>
    <row r="43" spans="2:16" ht="15.75" x14ac:dyDescent="0.25">
      <c r="B43" s="117" t="s">
        <v>30</v>
      </c>
      <c r="C43" s="118">
        <v>220415</v>
      </c>
      <c r="D43" s="119">
        <v>-5.1199049541774122E-2</v>
      </c>
      <c r="E43" s="118">
        <v>103516</v>
      </c>
      <c r="F43" s="119">
        <f t="shared" si="1"/>
        <v>-0.53035864165324509</v>
      </c>
      <c r="G43" s="118">
        <v>164258</v>
      </c>
      <c r="H43" s="119">
        <f t="shared" si="1"/>
        <v>0.58678851578499946</v>
      </c>
      <c r="I43" s="118">
        <v>229131</v>
      </c>
      <c r="J43" s="119">
        <f t="shared" si="1"/>
        <v>0.39494575606667559</v>
      </c>
      <c r="K43" s="118">
        <v>239109</v>
      </c>
      <c r="L43" s="119">
        <f t="shared" si="1"/>
        <v>4.3547141155059865E-2</v>
      </c>
      <c r="M43" s="118">
        <v>181820</v>
      </c>
      <c r="N43" s="119">
        <v>4.307219239065585E-2</v>
      </c>
      <c r="O43" s="119">
        <v>0.14258782127820013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70" t="s">
        <v>252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271</v>
      </c>
      <c r="O52" s="112" t="s">
        <v>272</v>
      </c>
    </row>
    <row r="53" spans="1:16" x14ac:dyDescent="0.25">
      <c r="A53" s="1">
        <v>1</v>
      </c>
      <c r="B53" s="114" t="s">
        <v>71</v>
      </c>
      <c r="C53" s="115">
        <v>10736</v>
      </c>
      <c r="D53" s="116">
        <v>6.4685478578794253E-3</v>
      </c>
      <c r="E53" s="115">
        <v>9949</v>
      </c>
      <c r="F53" s="116">
        <f t="shared" ref="F53:L65" si="2">IFERROR(E53/C53-1,"-")</f>
        <v>-7.33047690014903E-2</v>
      </c>
      <c r="G53" s="115">
        <v>1748</v>
      </c>
      <c r="H53" s="116">
        <f t="shared" si="2"/>
        <v>-0.82430395014574331</v>
      </c>
      <c r="I53" s="115">
        <v>8448</v>
      </c>
      <c r="J53" s="116">
        <f t="shared" si="2"/>
        <v>3.832951945080092</v>
      </c>
      <c r="K53" s="115">
        <v>14009</v>
      </c>
      <c r="L53" s="116">
        <f t="shared" si="2"/>
        <v>0.65826231060606055</v>
      </c>
      <c r="M53" s="115">
        <v>13713</v>
      </c>
      <c r="N53" s="116">
        <v>-2.1129274038118373E-2</v>
      </c>
      <c r="O53" s="116">
        <v>0.27729135618479872</v>
      </c>
    </row>
    <row r="54" spans="1:16" x14ac:dyDescent="0.25">
      <c r="A54" s="1">
        <v>2</v>
      </c>
      <c r="B54" s="114" t="s">
        <v>73</v>
      </c>
      <c r="C54" s="115">
        <v>10604</v>
      </c>
      <c r="D54" s="116">
        <v>-2.8211397404551697E-3</v>
      </c>
      <c r="E54" s="115">
        <v>11543</v>
      </c>
      <c r="F54" s="116">
        <f t="shared" si="2"/>
        <v>8.8551490003772271E-2</v>
      </c>
      <c r="G54" s="115">
        <v>3877</v>
      </c>
      <c r="H54" s="116">
        <f t="shared" si="2"/>
        <v>-0.66412544399202988</v>
      </c>
      <c r="I54" s="115">
        <v>10670</v>
      </c>
      <c r="J54" s="116">
        <f t="shared" si="2"/>
        <v>1.7521279339695641</v>
      </c>
      <c r="K54" s="115">
        <v>13831</v>
      </c>
      <c r="L54" s="116">
        <f t="shared" si="2"/>
        <v>0.29625117150890357</v>
      </c>
      <c r="M54" s="115">
        <v>13097</v>
      </c>
      <c r="N54" s="116">
        <v>-5.3069192393897735E-2</v>
      </c>
      <c r="O54" s="116">
        <v>0.23509996227838559</v>
      </c>
    </row>
    <row r="55" spans="1:16" x14ac:dyDescent="0.25">
      <c r="A55" s="1">
        <v>3</v>
      </c>
      <c r="B55" s="114" t="s">
        <v>75</v>
      </c>
      <c r="C55" s="115">
        <v>11570</v>
      </c>
      <c r="D55" s="116">
        <v>1.5446726347200235E-2</v>
      </c>
      <c r="E55" s="115">
        <v>4800</v>
      </c>
      <c r="F55" s="116">
        <f t="shared" si="2"/>
        <v>-0.58513396715643906</v>
      </c>
      <c r="G55" s="115">
        <v>5386</v>
      </c>
      <c r="H55" s="116">
        <f t="shared" si="2"/>
        <v>0.12208333333333332</v>
      </c>
      <c r="I55" s="115">
        <v>12702</v>
      </c>
      <c r="J55" s="116">
        <f t="shared" si="2"/>
        <v>1.3583364277757148</v>
      </c>
      <c r="K55" s="115">
        <v>15155</v>
      </c>
      <c r="L55" s="116">
        <f t="shared" si="2"/>
        <v>0.19311919382774367</v>
      </c>
      <c r="M55" s="115">
        <v>13219</v>
      </c>
      <c r="N55" s="116">
        <v>-0.1277466182777961</v>
      </c>
      <c r="O55" s="116">
        <v>0.14252376836646508</v>
      </c>
    </row>
    <row r="56" spans="1:16" x14ac:dyDescent="0.25">
      <c r="A56" s="1">
        <v>4</v>
      </c>
      <c r="B56" s="114" t="s">
        <v>77</v>
      </c>
      <c r="C56" s="115">
        <v>8983</v>
      </c>
      <c r="D56" s="116">
        <v>-4.7704865896321391E-2</v>
      </c>
      <c r="E56" s="115">
        <v>0</v>
      </c>
      <c r="F56" s="116">
        <f t="shared" si="2"/>
        <v>-1</v>
      </c>
      <c r="G56" s="115">
        <v>6275</v>
      </c>
      <c r="H56" s="116" t="str">
        <f t="shared" si="2"/>
        <v>-</v>
      </c>
      <c r="I56" s="115">
        <v>11294</v>
      </c>
      <c r="J56" s="116">
        <f t="shared" si="2"/>
        <v>0.79984063745019918</v>
      </c>
      <c r="K56" s="115">
        <v>11713</v>
      </c>
      <c r="L56" s="116">
        <f t="shared" si="2"/>
        <v>3.7099344784841559E-2</v>
      </c>
      <c r="M56" s="115">
        <v>11165</v>
      </c>
      <c r="N56" s="116">
        <v>-4.6785622812259842E-2</v>
      </c>
      <c r="O56" s="116">
        <v>0.24290326171657584</v>
      </c>
    </row>
    <row r="57" spans="1:16" x14ac:dyDescent="0.25">
      <c r="A57" s="1">
        <v>5</v>
      </c>
      <c r="B57" s="114" t="s">
        <v>79</v>
      </c>
      <c r="C57" s="115">
        <v>8538</v>
      </c>
      <c r="D57" s="116">
        <v>-4.7735891144322973E-2</v>
      </c>
      <c r="E57" s="115">
        <v>0</v>
      </c>
      <c r="F57" s="116">
        <f t="shared" si="2"/>
        <v>-1</v>
      </c>
      <c r="G57" s="115">
        <v>8426</v>
      </c>
      <c r="H57" s="116" t="str">
        <f t="shared" si="2"/>
        <v>-</v>
      </c>
      <c r="I57" s="115">
        <v>10870</v>
      </c>
      <c r="J57" s="116">
        <f t="shared" si="2"/>
        <v>0.29005459292665559</v>
      </c>
      <c r="K57" s="115">
        <v>10695</v>
      </c>
      <c r="L57" s="116">
        <f t="shared" si="2"/>
        <v>-1.609935602575896E-2</v>
      </c>
      <c r="M57" s="115">
        <v>10226</v>
      </c>
      <c r="N57" s="116">
        <v>-4.3852267414679735E-2</v>
      </c>
      <c r="O57" s="116">
        <v>0.19770438041695937</v>
      </c>
    </row>
    <row r="58" spans="1:16" x14ac:dyDescent="0.25">
      <c r="A58" s="1">
        <v>6</v>
      </c>
      <c r="B58" s="114" t="s">
        <v>81</v>
      </c>
      <c r="C58" s="115">
        <v>7595</v>
      </c>
      <c r="D58" s="116">
        <v>-0.12206681308519252</v>
      </c>
      <c r="E58" s="115">
        <v>0</v>
      </c>
      <c r="F58" s="116">
        <f t="shared" si="2"/>
        <v>-1</v>
      </c>
      <c r="G58" s="115">
        <v>9155</v>
      </c>
      <c r="H58" s="116" t="str">
        <f t="shared" si="2"/>
        <v>-</v>
      </c>
      <c r="I58" s="115">
        <v>10141</v>
      </c>
      <c r="J58" s="116">
        <f t="shared" si="2"/>
        <v>0.1077007099945384</v>
      </c>
      <c r="K58" s="115">
        <v>10170</v>
      </c>
      <c r="L58" s="116">
        <f t="shared" si="2"/>
        <v>2.8596785326890917E-3</v>
      </c>
      <c r="M58" s="115">
        <v>11059</v>
      </c>
      <c r="N58" s="116">
        <v>8.7413962635201514E-2</v>
      </c>
      <c r="O58" s="116">
        <v>0.45608953258722851</v>
      </c>
    </row>
    <row r="59" spans="1:16" x14ac:dyDescent="0.25">
      <c r="A59" s="1">
        <v>7</v>
      </c>
      <c r="B59" s="114" t="s">
        <v>83</v>
      </c>
      <c r="C59" s="115">
        <v>8161</v>
      </c>
      <c r="D59" s="116">
        <v>-7.4191718661372641E-2</v>
      </c>
      <c r="E59" s="115">
        <v>0</v>
      </c>
      <c r="F59" s="116">
        <f t="shared" si="2"/>
        <v>-1</v>
      </c>
      <c r="G59" s="115">
        <v>10003</v>
      </c>
      <c r="H59" s="116" t="str">
        <f t="shared" si="2"/>
        <v>-</v>
      </c>
      <c r="I59" s="115">
        <v>10838</v>
      </c>
      <c r="J59" s="116">
        <f t="shared" si="2"/>
        <v>8.3474957512746251E-2</v>
      </c>
      <c r="K59" s="115">
        <v>10021</v>
      </c>
      <c r="L59" s="116">
        <f t="shared" si="2"/>
        <v>-7.5382911976379363E-2</v>
      </c>
      <c r="M59" s="115">
        <v>12572</v>
      </c>
      <c r="N59" s="116">
        <v>0.25456541263346977</v>
      </c>
      <c r="O59" s="116">
        <v>0.54049748805293474</v>
      </c>
    </row>
    <row r="60" spans="1:16" x14ac:dyDescent="0.25">
      <c r="A60" s="1">
        <v>8</v>
      </c>
      <c r="B60" s="114" t="s">
        <v>85</v>
      </c>
      <c r="C60" s="115">
        <v>6613</v>
      </c>
      <c r="D60" s="116">
        <v>1.5144631228229954E-3</v>
      </c>
      <c r="E60" s="115">
        <v>3541</v>
      </c>
      <c r="F60" s="116">
        <f t="shared" si="2"/>
        <v>-0.46453954332375624</v>
      </c>
      <c r="G60" s="115">
        <v>9293</v>
      </c>
      <c r="H60" s="116">
        <f t="shared" si="2"/>
        <v>1.6243998870375602</v>
      </c>
      <c r="I60" s="115">
        <v>8772</v>
      </c>
      <c r="J60" s="116">
        <f t="shared" si="2"/>
        <v>-5.606370386312276E-2</v>
      </c>
      <c r="K60" s="115">
        <v>9451</v>
      </c>
      <c r="L60" s="116">
        <f t="shared" si="2"/>
        <v>7.7405380756953912E-2</v>
      </c>
      <c r="M60" s="115">
        <v>9290</v>
      </c>
      <c r="N60" s="116">
        <v>-1.7035234366733709E-2</v>
      </c>
      <c r="O60" s="116">
        <v>0.40480871011643726</v>
      </c>
    </row>
    <row r="61" spans="1:16" x14ac:dyDescent="0.25">
      <c r="A61" s="1">
        <v>9</v>
      </c>
      <c r="B61" s="114" t="s">
        <v>87</v>
      </c>
      <c r="C61" s="115">
        <v>7748</v>
      </c>
      <c r="D61" s="116">
        <v>4.2773817239143419E-3</v>
      </c>
      <c r="E61" s="115">
        <v>3927</v>
      </c>
      <c r="F61" s="116">
        <f t="shared" si="2"/>
        <v>-0.49315952503871963</v>
      </c>
      <c r="G61" s="115">
        <v>10524</v>
      </c>
      <c r="H61" s="116">
        <f t="shared" si="2"/>
        <v>1.6799083269671504</v>
      </c>
      <c r="I61" s="115">
        <v>11314</v>
      </c>
      <c r="J61" s="116">
        <f t="shared" si="2"/>
        <v>7.5066514633219228E-2</v>
      </c>
      <c r="K61" s="115">
        <v>9475</v>
      </c>
      <c r="L61" s="116">
        <f t="shared" si="2"/>
        <v>-0.16254198338341874</v>
      </c>
      <c r="M61" s="115">
        <v>12468</v>
      </c>
      <c r="N61" s="116">
        <v>0.31588390501319252</v>
      </c>
      <c r="O61" s="116">
        <v>0.60918946824987086</v>
      </c>
    </row>
    <row r="62" spans="1:16" x14ac:dyDescent="0.25">
      <c r="A62" s="1">
        <v>10</v>
      </c>
      <c r="B62" s="114" t="s">
        <v>89</v>
      </c>
      <c r="C62" s="115">
        <v>9146</v>
      </c>
      <c r="D62" s="116">
        <v>-0.11478900503290745</v>
      </c>
      <c r="E62" s="115">
        <v>5005</v>
      </c>
      <c r="F62" s="116">
        <f t="shared" si="2"/>
        <v>-0.45276623660616666</v>
      </c>
      <c r="G62" s="115">
        <v>12607</v>
      </c>
      <c r="H62" s="116">
        <f t="shared" si="2"/>
        <v>1.5188811188811191</v>
      </c>
      <c r="I62" s="115">
        <v>12410</v>
      </c>
      <c r="J62" s="116">
        <f t="shared" si="2"/>
        <v>-1.5626239390814645E-2</v>
      </c>
      <c r="K62" s="115">
        <v>12972</v>
      </c>
      <c r="L62" s="116">
        <f t="shared" si="2"/>
        <v>4.5286059629331188E-2</v>
      </c>
      <c r="M62" s="115"/>
      <c r="N62" s="116" t="s">
        <v>229</v>
      </c>
      <c r="O62" s="116" t="s">
        <v>229</v>
      </c>
    </row>
    <row r="63" spans="1:16" x14ac:dyDescent="0.25">
      <c r="A63" s="1">
        <v>11</v>
      </c>
      <c r="B63" s="114" t="s">
        <v>91</v>
      </c>
      <c r="C63" s="115">
        <v>11261</v>
      </c>
      <c r="D63" s="116">
        <v>-2.9140443141650096E-2</v>
      </c>
      <c r="E63" s="115">
        <v>4492</v>
      </c>
      <c r="F63" s="116">
        <f t="shared" si="2"/>
        <v>-0.60110114554657668</v>
      </c>
      <c r="G63" s="115">
        <v>14543</v>
      </c>
      <c r="H63" s="116">
        <f t="shared" si="2"/>
        <v>2.23753339269813</v>
      </c>
      <c r="I63" s="115">
        <v>14671</v>
      </c>
      <c r="J63" s="116">
        <f t="shared" si="2"/>
        <v>8.8014852506359542E-3</v>
      </c>
      <c r="K63" s="115">
        <v>15154</v>
      </c>
      <c r="L63" s="116">
        <f t="shared" si="2"/>
        <v>3.2922091200327186E-2</v>
      </c>
      <c r="M63" s="115"/>
      <c r="N63" s="116" t="s">
        <v>229</v>
      </c>
      <c r="O63" s="116" t="s">
        <v>229</v>
      </c>
    </row>
    <row r="64" spans="1:16" x14ac:dyDescent="0.25">
      <c r="A64" s="1">
        <v>12</v>
      </c>
      <c r="B64" s="114" t="s">
        <v>93</v>
      </c>
      <c r="C64" s="115">
        <v>9873</v>
      </c>
      <c r="D64" s="116">
        <v>-6.7705382436260675E-2</v>
      </c>
      <c r="E64" s="115">
        <v>3684</v>
      </c>
      <c r="F64" s="116">
        <f t="shared" si="2"/>
        <v>-0.62686113643269525</v>
      </c>
      <c r="G64" s="115">
        <v>11107</v>
      </c>
      <c r="H64" s="116">
        <f t="shared" si="2"/>
        <v>2.0149294245385452</v>
      </c>
      <c r="I64" s="115">
        <v>13567</v>
      </c>
      <c r="J64" s="116">
        <f t="shared" si="2"/>
        <v>0.22148194832087875</v>
      </c>
      <c r="K64" s="115">
        <v>12991</v>
      </c>
      <c r="L64" s="116">
        <f t="shared" si="2"/>
        <v>-4.2455959313039027E-2</v>
      </c>
      <c r="M64" s="115"/>
      <c r="N64" s="116" t="s">
        <v>229</v>
      </c>
      <c r="O64" s="116" t="s">
        <v>229</v>
      </c>
    </row>
    <row r="65" spans="1:16" ht="15.75" x14ac:dyDescent="0.25">
      <c r="B65" s="117" t="s">
        <v>30</v>
      </c>
      <c r="C65" s="118">
        <v>110828</v>
      </c>
      <c r="D65" s="119">
        <v>-3.9610395237393736E-2</v>
      </c>
      <c r="E65" s="118">
        <v>54788</v>
      </c>
      <c r="F65" s="119">
        <f t="shared" si="2"/>
        <v>-0.50564839210307866</v>
      </c>
      <c r="G65" s="118">
        <v>102944</v>
      </c>
      <c r="H65" s="119">
        <f t="shared" si="2"/>
        <v>0.87895159523983346</v>
      </c>
      <c r="I65" s="118">
        <v>135697</v>
      </c>
      <c r="J65" s="119">
        <f t="shared" si="2"/>
        <v>0.31816327323593407</v>
      </c>
      <c r="K65" s="118">
        <v>145637</v>
      </c>
      <c r="L65" s="119">
        <f t="shared" si="2"/>
        <v>7.3251435182796865E-2</v>
      </c>
      <c r="M65" s="118">
        <v>106809</v>
      </c>
      <c r="N65" s="119">
        <v>2.1900114810562643E-2</v>
      </c>
      <c r="O65" s="119">
        <v>0.32602919998013613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253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271</v>
      </c>
      <c r="O74" s="112" t="s">
        <v>272</v>
      </c>
    </row>
    <row r="75" spans="1:16" x14ac:dyDescent="0.25">
      <c r="A75" s="1">
        <v>1</v>
      </c>
      <c r="B75" s="114" t="s">
        <v>71</v>
      </c>
      <c r="C75" s="115">
        <v>9817</v>
      </c>
      <c r="D75" s="116">
        <v>-4.9845141308555996E-2</v>
      </c>
      <c r="E75" s="115">
        <v>10604</v>
      </c>
      <c r="F75" s="116">
        <f t="shared" ref="F75:L87" si="3">IFERROR(E75/C75-1,"-")</f>
        <v>8.0167057145767551E-2</v>
      </c>
      <c r="G75" s="115">
        <v>3019</v>
      </c>
      <c r="H75" s="116">
        <f t="shared" si="3"/>
        <v>-0.71529611467370802</v>
      </c>
      <c r="I75" s="115">
        <v>5698</v>
      </c>
      <c r="J75" s="116">
        <f t="shared" si="3"/>
        <v>0.88737992712818814</v>
      </c>
      <c r="K75" s="115">
        <v>9600</v>
      </c>
      <c r="L75" s="116">
        <f t="shared" si="3"/>
        <v>0.68480168480168491</v>
      </c>
      <c r="M75" s="115">
        <v>10154</v>
      </c>
      <c r="N75" s="116">
        <v>5.770833333333325E-2</v>
      </c>
      <c r="O75" s="116">
        <v>3.4328206172965281E-2</v>
      </c>
    </row>
    <row r="76" spans="1:16" x14ac:dyDescent="0.25">
      <c r="A76" s="1">
        <v>2</v>
      </c>
      <c r="B76" s="114" t="s">
        <v>73</v>
      </c>
      <c r="C76" s="115">
        <v>10325</v>
      </c>
      <c r="D76" s="116">
        <v>-0.11052722260509995</v>
      </c>
      <c r="E76" s="115">
        <v>11821</v>
      </c>
      <c r="F76" s="116">
        <f t="shared" si="3"/>
        <v>0.14489104116222751</v>
      </c>
      <c r="G76" s="115">
        <v>4164</v>
      </c>
      <c r="H76" s="116">
        <f t="shared" si="3"/>
        <v>-0.6477455376025717</v>
      </c>
      <c r="I76" s="115">
        <v>6389</v>
      </c>
      <c r="J76" s="116">
        <f t="shared" si="3"/>
        <v>0.5343419788664745</v>
      </c>
      <c r="K76" s="115">
        <v>8944</v>
      </c>
      <c r="L76" s="116">
        <f t="shared" si="3"/>
        <v>0.39990608858976362</v>
      </c>
      <c r="M76" s="115">
        <v>9528</v>
      </c>
      <c r="N76" s="116">
        <v>6.5295169946332665E-2</v>
      </c>
      <c r="O76" s="116">
        <v>-7.7191283292978197E-2</v>
      </c>
    </row>
    <row r="77" spans="1:16" x14ac:dyDescent="0.25">
      <c r="A77" s="1">
        <v>3</v>
      </c>
      <c r="B77" s="114" t="s">
        <v>75</v>
      </c>
      <c r="C77" s="115">
        <v>10209</v>
      </c>
      <c r="D77" s="116">
        <v>-4.9706785814018439E-2</v>
      </c>
      <c r="E77" s="115">
        <v>4136</v>
      </c>
      <c r="F77" s="116">
        <f t="shared" si="3"/>
        <v>-0.59486727397394457</v>
      </c>
      <c r="G77" s="115">
        <v>4926</v>
      </c>
      <c r="H77" s="116">
        <f t="shared" si="3"/>
        <v>0.19100580270793044</v>
      </c>
      <c r="I77" s="115">
        <v>7352</v>
      </c>
      <c r="J77" s="116">
        <f t="shared" si="3"/>
        <v>0.49248883475436456</v>
      </c>
      <c r="K77" s="115">
        <v>10019</v>
      </c>
      <c r="L77" s="116">
        <f t="shared" si="3"/>
        <v>0.36275843307943423</v>
      </c>
      <c r="M77" s="115">
        <v>9752</v>
      </c>
      <c r="N77" s="116">
        <v>-2.6649366204211988E-2</v>
      </c>
      <c r="O77" s="116">
        <v>-4.476442354784993E-2</v>
      </c>
    </row>
    <row r="78" spans="1:16" x14ac:dyDescent="0.25">
      <c r="A78" s="1">
        <v>4</v>
      </c>
      <c r="B78" s="114" t="s">
        <v>77</v>
      </c>
      <c r="C78" s="115">
        <v>7775</v>
      </c>
      <c r="D78" s="116">
        <v>-0.2209418837675351</v>
      </c>
      <c r="E78" s="115">
        <v>0</v>
      </c>
      <c r="F78" s="116">
        <f t="shared" si="3"/>
        <v>-1</v>
      </c>
      <c r="G78" s="115">
        <v>3322</v>
      </c>
      <c r="H78" s="116" t="str">
        <f t="shared" si="3"/>
        <v>-</v>
      </c>
      <c r="I78" s="115">
        <v>6046</v>
      </c>
      <c r="J78" s="116">
        <f t="shared" si="3"/>
        <v>0.81998795906080679</v>
      </c>
      <c r="K78" s="115">
        <v>7441</v>
      </c>
      <c r="L78" s="116">
        <f t="shared" si="3"/>
        <v>0.23073106185908032</v>
      </c>
      <c r="M78" s="115">
        <v>7864</v>
      </c>
      <c r="N78" s="116">
        <v>5.6847197957263784E-2</v>
      </c>
      <c r="O78" s="116">
        <v>1.1446945337620473E-2</v>
      </c>
    </row>
    <row r="79" spans="1:16" x14ac:dyDescent="0.25">
      <c r="A79" s="1">
        <v>5</v>
      </c>
      <c r="B79" s="114" t="s">
        <v>79</v>
      </c>
      <c r="C79" s="115">
        <v>8489</v>
      </c>
      <c r="D79" s="116">
        <v>-0.16315063091482651</v>
      </c>
      <c r="E79" s="115">
        <v>0</v>
      </c>
      <c r="F79" s="116">
        <f t="shared" si="3"/>
        <v>-1</v>
      </c>
      <c r="G79" s="115">
        <v>4119</v>
      </c>
      <c r="H79" s="116" t="str">
        <f t="shared" si="3"/>
        <v>-</v>
      </c>
      <c r="I79" s="115">
        <v>7344</v>
      </c>
      <c r="J79" s="116">
        <f t="shared" si="3"/>
        <v>0.78295702840495274</v>
      </c>
      <c r="K79" s="115">
        <v>7186</v>
      </c>
      <c r="L79" s="116">
        <f t="shared" si="3"/>
        <v>-2.1514161220043571E-2</v>
      </c>
      <c r="M79" s="115">
        <v>7213</v>
      </c>
      <c r="N79" s="116">
        <v>3.7573058725299813E-3</v>
      </c>
      <c r="O79" s="116">
        <v>-0.15031216868889152</v>
      </c>
    </row>
    <row r="80" spans="1:16" x14ac:dyDescent="0.25">
      <c r="A80" s="1">
        <v>6</v>
      </c>
      <c r="B80" s="114" t="s">
        <v>81</v>
      </c>
      <c r="C80" s="115">
        <v>7476</v>
      </c>
      <c r="D80" s="116">
        <v>-0.2098922003804693</v>
      </c>
      <c r="E80" s="115">
        <v>0</v>
      </c>
      <c r="F80" s="116">
        <f t="shared" si="3"/>
        <v>-1</v>
      </c>
      <c r="G80" s="115">
        <v>4386</v>
      </c>
      <c r="H80" s="116" t="str">
        <f t="shared" si="3"/>
        <v>-</v>
      </c>
      <c r="I80" s="115">
        <v>7467</v>
      </c>
      <c r="J80" s="116">
        <f t="shared" si="3"/>
        <v>0.70246238030095753</v>
      </c>
      <c r="K80" s="115">
        <v>7813</v>
      </c>
      <c r="L80" s="116">
        <f t="shared" si="3"/>
        <v>4.6337217088522786E-2</v>
      </c>
      <c r="M80" s="115">
        <v>8420</v>
      </c>
      <c r="N80" s="116">
        <v>7.7691027774222432E-2</v>
      </c>
      <c r="O80" s="116">
        <v>0.12627073301230607</v>
      </c>
    </row>
    <row r="81" spans="1:15" x14ac:dyDescent="0.25">
      <c r="A81" s="1">
        <v>7</v>
      </c>
      <c r="B81" s="114" t="s">
        <v>83</v>
      </c>
      <c r="C81" s="115">
        <v>9067</v>
      </c>
      <c r="D81" s="116">
        <v>3.097687797322779E-3</v>
      </c>
      <c r="E81" s="115">
        <v>0</v>
      </c>
      <c r="F81" s="116">
        <f t="shared" si="3"/>
        <v>-1</v>
      </c>
      <c r="G81" s="115">
        <v>4395</v>
      </c>
      <c r="H81" s="116" t="str">
        <f t="shared" si="3"/>
        <v>-</v>
      </c>
      <c r="I81" s="115">
        <v>7245</v>
      </c>
      <c r="J81" s="116">
        <f t="shared" si="3"/>
        <v>0.6484641638225257</v>
      </c>
      <c r="K81" s="115">
        <v>6789</v>
      </c>
      <c r="L81" s="116">
        <f t="shared" si="3"/>
        <v>-6.2939958592132528E-2</v>
      </c>
      <c r="M81" s="115">
        <v>9060</v>
      </c>
      <c r="N81" s="116">
        <v>0.33451171011931069</v>
      </c>
      <c r="O81" s="116">
        <v>-7.7203044005735855E-4</v>
      </c>
    </row>
    <row r="82" spans="1:15" x14ac:dyDescent="0.25">
      <c r="A82" s="1">
        <v>8</v>
      </c>
      <c r="B82" s="114" t="s">
        <v>85</v>
      </c>
      <c r="C82" s="115">
        <v>7180</v>
      </c>
      <c r="D82" s="116">
        <v>-6.9707178025395167E-2</v>
      </c>
      <c r="E82" s="115">
        <v>3235</v>
      </c>
      <c r="F82" s="116">
        <f t="shared" si="3"/>
        <v>-0.54944289693593307</v>
      </c>
      <c r="G82" s="115">
        <v>4632</v>
      </c>
      <c r="H82" s="116">
        <f t="shared" si="3"/>
        <v>0.43183925811437396</v>
      </c>
      <c r="I82" s="115">
        <v>6748</v>
      </c>
      <c r="J82" s="116">
        <f t="shared" si="3"/>
        <v>0.45682210708117443</v>
      </c>
      <c r="K82" s="115">
        <v>5542</v>
      </c>
      <c r="L82" s="116">
        <f t="shared" si="3"/>
        <v>-0.17871962062833435</v>
      </c>
      <c r="M82" s="115">
        <v>5911</v>
      </c>
      <c r="N82" s="116">
        <v>6.6582461205340948E-2</v>
      </c>
      <c r="O82" s="116">
        <v>-0.17674094707520893</v>
      </c>
    </row>
    <row r="83" spans="1:15" x14ac:dyDescent="0.25">
      <c r="A83" s="1">
        <v>9</v>
      </c>
      <c r="B83" s="114" t="s">
        <v>87</v>
      </c>
      <c r="C83" s="115">
        <v>8244</v>
      </c>
      <c r="D83" s="116">
        <v>4.0909090909091006E-2</v>
      </c>
      <c r="E83" s="115">
        <v>3496</v>
      </c>
      <c r="F83" s="116">
        <f t="shared" si="3"/>
        <v>-0.57593401261523525</v>
      </c>
      <c r="G83" s="115">
        <v>5949</v>
      </c>
      <c r="H83" s="116">
        <f t="shared" si="3"/>
        <v>0.70165903890160175</v>
      </c>
      <c r="I83" s="115">
        <v>8645</v>
      </c>
      <c r="J83" s="116">
        <f t="shared" si="3"/>
        <v>0.45318540931248941</v>
      </c>
      <c r="K83" s="115">
        <v>6458</v>
      </c>
      <c r="L83" s="116">
        <f t="shared" si="3"/>
        <v>-0.25297860034702135</v>
      </c>
      <c r="M83" s="115">
        <v>7109</v>
      </c>
      <c r="N83" s="116">
        <v>0.10080520284917927</v>
      </c>
      <c r="O83" s="116">
        <v>-0.13767588549247933</v>
      </c>
    </row>
    <row r="84" spans="1:15" x14ac:dyDescent="0.25">
      <c r="A84" s="1">
        <v>10</v>
      </c>
      <c r="B84" s="114" t="s">
        <v>89</v>
      </c>
      <c r="C84" s="115">
        <v>9531</v>
      </c>
      <c r="D84" s="116">
        <v>-1.8838789376158127E-2</v>
      </c>
      <c r="E84" s="115">
        <v>4293</v>
      </c>
      <c r="F84" s="116">
        <f t="shared" si="3"/>
        <v>-0.54957507082152968</v>
      </c>
      <c r="G84" s="115">
        <v>7114</v>
      </c>
      <c r="H84" s="116">
        <f t="shared" si="3"/>
        <v>0.65711623573258793</v>
      </c>
      <c r="I84" s="115">
        <v>9522</v>
      </c>
      <c r="J84" s="116">
        <f t="shared" si="3"/>
        <v>0.33848748945740792</v>
      </c>
      <c r="K84" s="115">
        <v>7581</v>
      </c>
      <c r="L84" s="116">
        <f t="shared" si="3"/>
        <v>-0.20384373030875869</v>
      </c>
      <c r="M84" s="115"/>
      <c r="N84" s="116" t="s">
        <v>229</v>
      </c>
      <c r="O84" s="116" t="s">
        <v>229</v>
      </c>
    </row>
    <row r="85" spans="1:15" x14ac:dyDescent="0.25">
      <c r="A85" s="1">
        <v>11</v>
      </c>
      <c r="B85" s="114" t="s">
        <v>91</v>
      </c>
      <c r="C85" s="115">
        <v>10424</v>
      </c>
      <c r="D85" s="116">
        <v>-8.6264736892549543E-4</v>
      </c>
      <c r="E85" s="115">
        <v>3612</v>
      </c>
      <c r="F85" s="116">
        <f t="shared" si="3"/>
        <v>-0.65349194167306224</v>
      </c>
      <c r="G85" s="115">
        <v>8197</v>
      </c>
      <c r="H85" s="116">
        <f t="shared" si="3"/>
        <v>1.2693798449612403</v>
      </c>
      <c r="I85" s="115">
        <v>10580</v>
      </c>
      <c r="J85" s="116">
        <f t="shared" si="3"/>
        <v>0.2907161156520679</v>
      </c>
      <c r="K85" s="115">
        <v>8513</v>
      </c>
      <c r="L85" s="116">
        <f t="shared" si="3"/>
        <v>-0.19536862003780719</v>
      </c>
      <c r="M85" s="115"/>
      <c r="N85" s="116" t="s">
        <v>229</v>
      </c>
      <c r="O85" s="116" t="s">
        <v>229</v>
      </c>
    </row>
    <row r="86" spans="1:15" x14ac:dyDescent="0.25">
      <c r="A86" s="1">
        <v>12</v>
      </c>
      <c r="B86" s="114" t="s">
        <v>93</v>
      </c>
      <c r="C86" s="115">
        <v>11050</v>
      </c>
      <c r="D86" s="116">
        <v>0.12559845166547823</v>
      </c>
      <c r="E86" s="115">
        <v>3278</v>
      </c>
      <c r="F86" s="116">
        <f t="shared" si="3"/>
        <v>-0.70334841628959277</v>
      </c>
      <c r="G86" s="115">
        <v>7091</v>
      </c>
      <c r="H86" s="116">
        <f t="shared" si="3"/>
        <v>1.1632092739475288</v>
      </c>
      <c r="I86" s="115">
        <v>10398</v>
      </c>
      <c r="J86" s="116">
        <f t="shared" si="3"/>
        <v>0.46636581582287406</v>
      </c>
      <c r="K86" s="115">
        <v>7586</v>
      </c>
      <c r="L86" s="116">
        <f t="shared" si="3"/>
        <v>-0.27043662242738986</v>
      </c>
      <c r="M86" s="115"/>
      <c r="N86" s="116" t="s">
        <v>229</v>
      </c>
      <c r="O86" s="116" t="s">
        <v>229</v>
      </c>
    </row>
    <row r="87" spans="1:15" ht="15.75" x14ac:dyDescent="0.25">
      <c r="B87" s="117" t="s">
        <v>30</v>
      </c>
      <c r="C87" s="118">
        <v>109587</v>
      </c>
      <c r="D87" s="119">
        <v>-6.2637926610212946E-2</v>
      </c>
      <c r="E87" s="118">
        <v>48728</v>
      </c>
      <c r="F87" s="119">
        <f t="shared" si="3"/>
        <v>-0.55534871836987965</v>
      </c>
      <c r="G87" s="118">
        <v>61314</v>
      </c>
      <c r="H87" s="119">
        <f t="shared" si="3"/>
        <v>0.25829092103102935</v>
      </c>
      <c r="I87" s="118">
        <v>93434</v>
      </c>
      <c r="J87" s="119">
        <f t="shared" si="3"/>
        <v>0.52386078220308585</v>
      </c>
      <c r="K87" s="118">
        <v>93472</v>
      </c>
      <c r="L87" s="119">
        <f t="shared" si="3"/>
        <v>4.0670419761545951E-4</v>
      </c>
      <c r="M87" s="118">
        <v>75011</v>
      </c>
      <c r="N87" s="119">
        <v>7.4779344337459808E-2</v>
      </c>
      <c r="O87" s="119">
        <v>-4.5442976763126364E-2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</sheetData>
  <mergeCells count="32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A4E9F-9CC9-479C-B810-80CB0CF89C17}">
  <sheetPr>
    <tabColor theme="7" tint="0.79998168889431442"/>
  </sheetPr>
  <dimension ref="A4:E89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254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239109</v>
      </c>
      <c r="D8" s="116">
        <f t="shared" ref="D8:D9" si="0">C8/C9-1</f>
        <v>4.3547141155059865E-2</v>
      </c>
    </row>
    <row r="9" spans="1:5" x14ac:dyDescent="0.25">
      <c r="A9" s="1"/>
      <c r="B9" s="114">
        <v>2022</v>
      </c>
      <c r="C9" s="115">
        <v>229131</v>
      </c>
      <c r="D9" s="116">
        <f t="shared" si="0"/>
        <v>0.39494575606667559</v>
      </c>
    </row>
    <row r="10" spans="1:5" x14ac:dyDescent="0.25">
      <c r="A10" s="1"/>
      <c r="B10" s="114">
        <v>2021</v>
      </c>
      <c r="C10" s="115">
        <v>164258</v>
      </c>
      <c r="D10" s="116">
        <f>C10/C11-1</f>
        <v>0.58678851578499946</v>
      </c>
    </row>
    <row r="11" spans="1:5" x14ac:dyDescent="0.25">
      <c r="A11" s="1" t="s">
        <v>72</v>
      </c>
      <c r="B11" s="114">
        <v>2020</v>
      </c>
      <c r="C11" s="115">
        <v>103516</v>
      </c>
      <c r="D11" s="116">
        <f t="shared" ref="D11:D20" si="1">C11/C12-1</f>
        <v>-0.53035864165324509</v>
      </c>
    </row>
    <row r="12" spans="1:5" x14ac:dyDescent="0.25">
      <c r="A12" s="1" t="s">
        <v>74</v>
      </c>
      <c r="B12" s="114">
        <v>2019</v>
      </c>
      <c r="C12" s="115">
        <v>220415</v>
      </c>
      <c r="D12" s="116">
        <f t="shared" si="1"/>
        <v>-5.1199049541774122E-2</v>
      </c>
    </row>
    <row r="13" spans="1:5" x14ac:dyDescent="0.25">
      <c r="A13" s="1" t="s">
        <v>76</v>
      </c>
      <c r="B13" s="114">
        <v>2018</v>
      </c>
      <c r="C13" s="115">
        <v>232309</v>
      </c>
      <c r="D13" s="116">
        <f t="shared" si="1"/>
        <v>-0.10533734369042713</v>
      </c>
    </row>
    <row r="14" spans="1:5" x14ac:dyDescent="0.25">
      <c r="A14" s="1" t="s">
        <v>78</v>
      </c>
      <c r="B14" s="114">
        <v>2017</v>
      </c>
      <c r="C14" s="115">
        <v>259661</v>
      </c>
      <c r="D14" s="116">
        <f>C14/C15-1</f>
        <v>2.72375541981833E-2</v>
      </c>
    </row>
    <row r="15" spans="1:5" x14ac:dyDescent="0.25">
      <c r="A15" s="1" t="s">
        <v>80</v>
      </c>
      <c r="B15" s="114">
        <v>2016</v>
      </c>
      <c r="C15" s="115">
        <v>252776</v>
      </c>
      <c r="D15" s="116">
        <f>C15/C16-1</f>
        <v>9.7770809899983879E-2</v>
      </c>
    </row>
    <row r="16" spans="1:5" x14ac:dyDescent="0.25">
      <c r="A16" s="1" t="s">
        <v>82</v>
      </c>
      <c r="B16" s="114">
        <v>2015</v>
      </c>
      <c r="C16" s="115">
        <v>230263</v>
      </c>
      <c r="D16" s="116">
        <f t="shared" si="1"/>
        <v>0.1334127456819536</v>
      </c>
    </row>
    <row r="17" spans="1:5" x14ac:dyDescent="0.25">
      <c r="A17" s="1" t="s">
        <v>84</v>
      </c>
      <c r="B17" s="114">
        <v>2014</v>
      </c>
      <c r="C17" s="115">
        <v>203159</v>
      </c>
      <c r="D17" s="116">
        <f t="shared" si="1"/>
        <v>0.13291583948606989</v>
      </c>
    </row>
    <row r="18" spans="1:5" x14ac:dyDescent="0.25">
      <c r="A18" s="1" t="s">
        <v>86</v>
      </c>
      <c r="B18" s="114">
        <v>2013</v>
      </c>
      <c r="C18" s="115">
        <v>179324</v>
      </c>
      <c r="D18" s="116">
        <f t="shared" si="1"/>
        <v>9.5175277879565146E-2</v>
      </c>
    </row>
    <row r="19" spans="1:5" x14ac:dyDescent="0.25">
      <c r="A19" s="1" t="s">
        <v>88</v>
      </c>
      <c r="B19" s="114">
        <v>2012</v>
      </c>
      <c r="C19" s="115">
        <v>163740</v>
      </c>
      <c r="D19" s="116">
        <f>C19/C20-1</f>
        <v>-1.9679453022565241E-2</v>
      </c>
    </row>
    <row r="20" spans="1:5" x14ac:dyDescent="0.25">
      <c r="A20" s="1" t="s">
        <v>90</v>
      </c>
      <c r="B20" s="114">
        <v>2011</v>
      </c>
      <c r="C20" s="115">
        <v>167027</v>
      </c>
      <c r="D20" s="116">
        <f t="shared" si="1"/>
        <v>-5.804228537268985E-2</v>
      </c>
    </row>
    <row r="21" spans="1:5" x14ac:dyDescent="0.25">
      <c r="A21" s="1" t="s">
        <v>92</v>
      </c>
      <c r="B21" s="114">
        <v>2010</v>
      </c>
      <c r="C21" s="115">
        <v>177319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70" t="s">
        <v>255</v>
      </c>
      <c r="C26" s="270"/>
      <c r="D26" s="270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239109</v>
      </c>
      <c r="D30" s="116">
        <f t="shared" ref="D30:D31" si="2">C30/C31-1</f>
        <v>4.3547141155059865E-2</v>
      </c>
    </row>
    <row r="31" spans="1:5" x14ac:dyDescent="0.25">
      <c r="B31" s="114">
        <v>2022</v>
      </c>
      <c r="C31" s="115">
        <v>229131</v>
      </c>
      <c r="D31" s="116">
        <f t="shared" si="2"/>
        <v>0.39494575606667559</v>
      </c>
    </row>
    <row r="32" spans="1:5" x14ac:dyDescent="0.25">
      <c r="B32" s="114">
        <v>2021</v>
      </c>
      <c r="C32" s="115">
        <v>164258</v>
      </c>
      <c r="D32" s="116">
        <f>C32/C33-1</f>
        <v>0.58678851578499946</v>
      </c>
    </row>
    <row r="33" spans="2:5" x14ac:dyDescent="0.25">
      <c r="B33" s="114">
        <v>2020</v>
      </c>
      <c r="C33" s="115">
        <v>103516</v>
      </c>
      <c r="D33" s="116">
        <f t="shared" ref="D33:D42" si="3">C33/C34-1</f>
        <v>-0.53035864165324509</v>
      </c>
    </row>
    <row r="34" spans="2:5" x14ac:dyDescent="0.25">
      <c r="B34" s="114">
        <v>2019</v>
      </c>
      <c r="C34" s="115">
        <v>220415</v>
      </c>
      <c r="D34" s="116">
        <f t="shared" si="3"/>
        <v>-5.1199049541774122E-2</v>
      </c>
    </row>
    <row r="35" spans="2:5" x14ac:dyDescent="0.25">
      <c r="B35" s="114">
        <v>2018</v>
      </c>
      <c r="C35" s="115">
        <v>232309</v>
      </c>
      <c r="D35" s="116">
        <f t="shared" si="3"/>
        <v>-0.10533734369042713</v>
      </c>
    </row>
    <row r="36" spans="2:5" x14ac:dyDescent="0.25">
      <c r="B36" s="114">
        <v>2017</v>
      </c>
      <c r="C36" s="115">
        <v>259661</v>
      </c>
      <c r="D36" s="116">
        <f>C36/C37-1</f>
        <v>2.72375541981833E-2</v>
      </c>
    </row>
    <row r="37" spans="2:5" x14ac:dyDescent="0.25">
      <c r="B37" s="114">
        <v>2016</v>
      </c>
      <c r="C37" s="115">
        <v>252776</v>
      </c>
      <c r="D37" s="116">
        <f>C37/C38-1</f>
        <v>9.7770809899983879E-2</v>
      </c>
    </row>
    <row r="38" spans="2:5" x14ac:dyDescent="0.25">
      <c r="B38" s="114">
        <v>2015</v>
      </c>
      <c r="C38" s="115">
        <v>230263</v>
      </c>
      <c r="D38" s="116">
        <f t="shared" si="3"/>
        <v>0.1334127456819536</v>
      </c>
    </row>
    <row r="39" spans="2:5" x14ac:dyDescent="0.25">
      <c r="B39" s="114">
        <v>2014</v>
      </c>
      <c r="C39" s="115">
        <v>203159</v>
      </c>
      <c r="D39" s="116">
        <f t="shared" si="3"/>
        <v>0.13291583948606989</v>
      </c>
    </row>
    <row r="40" spans="2:5" x14ac:dyDescent="0.25">
      <c r="B40" s="114">
        <v>2013</v>
      </c>
      <c r="C40" s="115">
        <v>179324</v>
      </c>
      <c r="D40" s="116">
        <f t="shared" si="3"/>
        <v>9.5175277879565146E-2</v>
      </c>
    </row>
    <row r="41" spans="2:5" x14ac:dyDescent="0.25">
      <c r="B41" s="114">
        <v>2012</v>
      </c>
      <c r="C41" s="115">
        <v>163740</v>
      </c>
      <c r="D41" s="116">
        <f>C41/C42-1</f>
        <v>-1.9679453022565241E-2</v>
      </c>
    </row>
    <row r="42" spans="2:5" x14ac:dyDescent="0.25">
      <c r="B42" s="114">
        <v>2011</v>
      </c>
      <c r="C42" s="115">
        <v>167027</v>
      </c>
      <c r="D42" s="116">
        <f t="shared" si="3"/>
        <v>-5.804228537268985E-2</v>
      </c>
    </row>
    <row r="43" spans="2:5" x14ac:dyDescent="0.25">
      <c r="B43" s="114">
        <v>2010</v>
      </c>
      <c r="C43" s="115">
        <v>177319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70" t="s">
        <v>256</v>
      </c>
      <c r="C48" s="270"/>
      <c r="D48" s="270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145637</v>
      </c>
      <c r="D52" s="116">
        <f t="shared" ref="D52:D53" si="4">C52/C53-1</f>
        <v>7.3251435182796865E-2</v>
      </c>
    </row>
    <row r="53" spans="1:5" x14ac:dyDescent="0.25">
      <c r="A53" s="1"/>
      <c r="B53" s="114">
        <v>2022</v>
      </c>
      <c r="C53" s="115">
        <v>135697</v>
      </c>
      <c r="D53" s="116">
        <f t="shared" si="4"/>
        <v>0.31816327323593407</v>
      </c>
    </row>
    <row r="54" spans="1:5" x14ac:dyDescent="0.25">
      <c r="A54" s="1"/>
      <c r="B54" s="114">
        <v>2021</v>
      </c>
      <c r="C54" s="115">
        <v>102944</v>
      </c>
      <c r="D54" s="116">
        <f>C54/C55-1</f>
        <v>0.87895159523983346</v>
      </c>
    </row>
    <row r="55" spans="1:5" x14ac:dyDescent="0.25">
      <c r="A55" s="1">
        <v>2</v>
      </c>
      <c r="B55" s="114">
        <v>2020</v>
      </c>
      <c r="C55" s="115">
        <v>54788</v>
      </c>
      <c r="D55" s="116">
        <f t="shared" ref="D55:D64" si="5">C55/C56-1</f>
        <v>-0.50564839210307866</v>
      </c>
    </row>
    <row r="56" spans="1:5" x14ac:dyDescent="0.25">
      <c r="A56" s="1">
        <v>3</v>
      </c>
      <c r="B56" s="114">
        <v>2019</v>
      </c>
      <c r="C56" s="115">
        <v>110828</v>
      </c>
      <c r="D56" s="116">
        <f t="shared" si="5"/>
        <v>-3.9610395237393736E-2</v>
      </c>
    </row>
    <row r="57" spans="1:5" x14ac:dyDescent="0.25">
      <c r="A57" s="1">
        <v>4</v>
      </c>
      <c r="B57" s="114">
        <v>2018</v>
      </c>
      <c r="C57" s="115">
        <v>115399</v>
      </c>
      <c r="D57" s="116">
        <f t="shared" si="5"/>
        <v>0.13766451422092962</v>
      </c>
    </row>
    <row r="58" spans="1:5" x14ac:dyDescent="0.25">
      <c r="A58" s="1">
        <v>5</v>
      </c>
      <c r="B58" s="114">
        <v>2017</v>
      </c>
      <c r="C58" s="115">
        <v>101435</v>
      </c>
      <c r="D58" s="116">
        <f>C58/C59-1</f>
        <v>0.35757113413099928</v>
      </c>
    </row>
    <row r="59" spans="1:5" x14ac:dyDescent="0.25">
      <c r="A59" s="1">
        <v>6</v>
      </c>
      <c r="B59" s="114">
        <v>2016</v>
      </c>
      <c r="C59" s="115">
        <v>74718</v>
      </c>
      <c r="D59" s="116">
        <f>C59/C60-1</f>
        <v>8.7693248318630346E-2</v>
      </c>
    </row>
    <row r="60" spans="1:5" x14ac:dyDescent="0.25">
      <c r="A60" s="1">
        <v>7</v>
      </c>
      <c r="B60" s="114">
        <v>2015</v>
      </c>
      <c r="C60" s="115">
        <v>68694</v>
      </c>
      <c r="D60" s="116">
        <f t="shared" si="5"/>
        <v>0.16598489349062207</v>
      </c>
    </row>
    <row r="61" spans="1:5" x14ac:dyDescent="0.25">
      <c r="A61" s="1">
        <v>8</v>
      </c>
      <c r="B61" s="114">
        <v>2014</v>
      </c>
      <c r="C61" s="115">
        <v>58915</v>
      </c>
      <c r="D61" s="116">
        <f t="shared" si="5"/>
        <v>0.24582364136181001</v>
      </c>
    </row>
    <row r="62" spans="1:5" x14ac:dyDescent="0.25">
      <c r="A62" s="1">
        <v>9</v>
      </c>
      <c r="B62" s="114">
        <v>2013</v>
      </c>
      <c r="C62" s="115">
        <v>47290</v>
      </c>
      <c r="D62" s="116">
        <f t="shared" si="5"/>
        <v>6.2935491121600462E-2</v>
      </c>
    </row>
    <row r="63" spans="1:5" x14ac:dyDescent="0.25">
      <c r="A63" s="1">
        <v>10</v>
      </c>
      <c r="B63" s="114">
        <v>2012</v>
      </c>
      <c r="C63" s="115">
        <v>44490</v>
      </c>
      <c r="D63" s="116">
        <f>C63/C64-1</f>
        <v>0.23893065998329166</v>
      </c>
    </row>
    <row r="64" spans="1:5" x14ac:dyDescent="0.25">
      <c r="A64" s="1">
        <v>11</v>
      </c>
      <c r="B64" s="114">
        <v>2011</v>
      </c>
      <c r="C64" s="115">
        <v>35910</v>
      </c>
      <c r="D64" s="116">
        <f t="shared" si="5"/>
        <v>0.13678812244768745</v>
      </c>
    </row>
    <row r="65" spans="1:5" x14ac:dyDescent="0.25">
      <c r="A65" s="1">
        <v>12</v>
      </c>
      <c r="B65" s="114">
        <v>2010</v>
      </c>
      <c r="C65" s="115">
        <v>31589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70" t="s">
        <v>141</v>
      </c>
      <c r="C70" s="270"/>
      <c r="D70" s="270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93472</v>
      </c>
      <c r="D74" s="116">
        <f t="shared" ref="D74:D75" si="6">C74/C75-1</f>
        <v>4.0670419761545951E-4</v>
      </c>
    </row>
    <row r="75" spans="1:5" x14ac:dyDescent="0.25">
      <c r="A75" s="1"/>
      <c r="B75" s="114">
        <v>2022</v>
      </c>
      <c r="C75" s="115">
        <v>93434</v>
      </c>
      <c r="D75" s="116">
        <f t="shared" si="6"/>
        <v>0.52386078220308585</v>
      </c>
    </row>
    <row r="76" spans="1:5" x14ac:dyDescent="0.25">
      <c r="A76" s="1"/>
      <c r="B76" s="114">
        <v>2021</v>
      </c>
      <c r="C76" s="115">
        <v>61314</v>
      </c>
      <c r="D76" s="116">
        <f>C76/C77-1</f>
        <v>0.25829092103102935</v>
      </c>
    </row>
    <row r="77" spans="1:5" x14ac:dyDescent="0.25">
      <c r="A77" s="1">
        <v>2</v>
      </c>
      <c r="B77" s="114">
        <v>2020</v>
      </c>
      <c r="C77" s="115">
        <v>48728</v>
      </c>
      <c r="D77" s="116">
        <f t="shared" ref="D77:D79" si="7">C77/C78-1</f>
        <v>-0.55534871836987965</v>
      </c>
    </row>
    <row r="78" spans="1:5" x14ac:dyDescent="0.25">
      <c r="A78" s="1">
        <v>3</v>
      </c>
      <c r="B78" s="114">
        <v>2019</v>
      </c>
      <c r="C78" s="115">
        <v>109587</v>
      </c>
      <c r="D78" s="116">
        <f t="shared" si="7"/>
        <v>-6.2637926610212946E-2</v>
      </c>
    </row>
    <row r="79" spans="1:5" x14ac:dyDescent="0.25">
      <c r="A79" s="1">
        <v>4</v>
      </c>
      <c r="B79" s="114">
        <v>2018</v>
      </c>
      <c r="C79" s="115">
        <v>116910</v>
      </c>
      <c r="D79" s="116">
        <f t="shared" si="7"/>
        <v>-0.26112016988358422</v>
      </c>
    </row>
    <row r="80" spans="1:5" x14ac:dyDescent="0.25">
      <c r="A80" s="1">
        <v>5</v>
      </c>
      <c r="B80" s="114">
        <v>2017</v>
      </c>
      <c r="C80" s="115">
        <v>158226</v>
      </c>
      <c r="D80" s="116">
        <f>C80/C81-1</f>
        <v>-0.11137943816059936</v>
      </c>
    </row>
    <row r="81" spans="1:4" x14ac:dyDescent="0.25">
      <c r="A81" s="1">
        <v>6</v>
      </c>
      <c r="B81" s="114">
        <v>2016</v>
      </c>
      <c r="C81" s="115">
        <v>178058</v>
      </c>
      <c r="D81" s="116">
        <f>C81/C82-1</f>
        <v>0.10205546856141967</v>
      </c>
    </row>
    <row r="82" spans="1:4" x14ac:dyDescent="0.25">
      <c r="A82" s="1">
        <v>7</v>
      </c>
      <c r="B82" s="114">
        <v>2015</v>
      </c>
      <c r="C82" s="115">
        <v>161569</v>
      </c>
      <c r="D82" s="116">
        <f t="shared" ref="D82:D84" si="8">C82/C83-1</f>
        <v>0.12010898200271769</v>
      </c>
    </row>
    <row r="83" spans="1:4" x14ac:dyDescent="0.25">
      <c r="A83" s="1">
        <v>8</v>
      </c>
      <c r="B83" s="114">
        <v>2014</v>
      </c>
      <c r="C83" s="115">
        <v>144244</v>
      </c>
      <c r="D83" s="116">
        <f t="shared" si="8"/>
        <v>9.2476180377781381E-2</v>
      </c>
    </row>
    <row r="84" spans="1:4" x14ac:dyDescent="0.25">
      <c r="A84" s="1">
        <v>9</v>
      </c>
      <c r="B84" s="114">
        <v>2013</v>
      </c>
      <c r="C84" s="115">
        <v>132034</v>
      </c>
      <c r="D84" s="116">
        <f t="shared" si="8"/>
        <v>0.10720335429769401</v>
      </c>
    </row>
    <row r="85" spans="1:4" x14ac:dyDescent="0.25">
      <c r="A85" s="1">
        <v>10</v>
      </c>
      <c r="B85" s="114">
        <v>2012</v>
      </c>
      <c r="C85" s="115">
        <v>119250</v>
      </c>
      <c r="D85" s="116">
        <f>C85/C86-1</f>
        <v>-9.0506951806401892E-2</v>
      </c>
    </row>
    <row r="86" spans="1:4" x14ac:dyDescent="0.25">
      <c r="A86" s="1">
        <v>11</v>
      </c>
      <c r="B86" s="114">
        <v>2011</v>
      </c>
      <c r="C86" s="115">
        <v>131117</v>
      </c>
      <c r="D86" s="116">
        <f t="shared" ref="D86" si="9">C86/C87-1</f>
        <v>-0.10027448020311536</v>
      </c>
    </row>
    <row r="87" spans="1:4" x14ac:dyDescent="0.25">
      <c r="A87" s="1">
        <v>12</v>
      </c>
      <c r="B87" s="114">
        <v>2010</v>
      </c>
      <c r="C87" s="115">
        <v>145730</v>
      </c>
      <c r="D87" s="116"/>
    </row>
    <row r="88" spans="1:4" ht="6" customHeight="1" x14ac:dyDescent="0.25"/>
    <row r="89" spans="1:4" x14ac:dyDescent="0.25">
      <c r="B89" s="105" t="s">
        <v>55</v>
      </c>
      <c r="C89" s="105"/>
      <c r="D89" s="105"/>
    </row>
  </sheetData>
  <mergeCells count="8">
    <mergeCell ref="B70:D70"/>
    <mergeCell ref="C72:D72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115AD-3DF2-43AD-B02B-1E0B95658366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75.75" thickBot="1" x14ac:dyDescent="0.3">
      <c r="B5" s="85"/>
      <c r="C5" s="127" t="s">
        <v>230</v>
      </c>
      <c r="D5" s="127" t="s">
        <v>257</v>
      </c>
      <c r="E5" s="127" t="s">
        <v>231</v>
      </c>
      <c r="F5" s="127" t="s">
        <v>232</v>
      </c>
      <c r="G5" s="127" t="s">
        <v>233</v>
      </c>
      <c r="H5" s="127" t="s">
        <v>234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septiembre 2024</v>
      </c>
      <c r="N5" s="14" t="str">
        <f>CONCATENATE("cuota/ total municipio ",RIGHT(H5,2))</f>
        <v>cuota/ total municipio 24</v>
      </c>
      <c r="O5" s="13" t="s">
        <v>224</v>
      </c>
      <c r="P5" s="13" t="s">
        <v>235</v>
      </c>
      <c r="Q5" s="13" t="s">
        <v>225</v>
      </c>
      <c r="R5" s="13" t="s">
        <v>226</v>
      </c>
      <c r="S5" s="13" t="s">
        <v>227</v>
      </c>
      <c r="T5" s="13" t="s">
        <v>228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septiembre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3620829</v>
      </c>
      <c r="D6" s="131">
        <v>1311192</v>
      </c>
      <c r="E6" s="131">
        <v>1311969</v>
      </c>
      <c r="F6" s="131">
        <v>3492085</v>
      </c>
      <c r="G6" s="131">
        <v>3849133</v>
      </c>
      <c r="H6" s="131">
        <v>4095618</v>
      </c>
      <c r="I6" s="132">
        <f>IFERROR(H6/G6-1,"-")</f>
        <v>6.4036498608907477E-2</v>
      </c>
      <c r="J6" s="131">
        <f>IFERROR(H6-G6,"-")</f>
        <v>246485</v>
      </c>
      <c r="K6" s="132">
        <f>IFERROR(H6/C6-1,"-")</f>
        <v>0.13112715347783621</v>
      </c>
      <c r="L6" s="131">
        <f>IFERROR(H6-C6,"-")</f>
        <v>474789</v>
      </c>
      <c r="M6" s="132">
        <f>IFERROR(H6/$H$6,"-")</f>
        <v>1</v>
      </c>
      <c r="N6" s="133">
        <f>H6/H6</f>
        <v>1</v>
      </c>
      <c r="O6" s="131">
        <v>382041</v>
      </c>
      <c r="P6" s="131">
        <v>109886</v>
      </c>
      <c r="Q6" s="131">
        <v>280035</v>
      </c>
      <c r="R6" s="131">
        <v>390968</v>
      </c>
      <c r="S6" s="131">
        <v>423998</v>
      </c>
      <c r="T6" s="131">
        <v>434954</v>
      </c>
      <c r="U6" s="132">
        <f>IFERROR(T6/S6-1,"-")</f>
        <v>2.5839744527096808E-2</v>
      </c>
      <c r="V6" s="131">
        <f t="shared" ref="V6:V57" si="0">T6-S6</f>
        <v>10956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2653036</v>
      </c>
      <c r="D7" s="135">
        <v>1002314</v>
      </c>
      <c r="E7" s="135">
        <v>1038412</v>
      </c>
      <c r="F7" s="135">
        <v>2770259</v>
      </c>
      <c r="G7" s="135">
        <v>3031978</v>
      </c>
      <c r="H7" s="135">
        <v>3198024</v>
      </c>
      <c r="I7" s="136">
        <f t="shared" ref="I7:I57" si="1">IFERROR(H7/G7-1,"-")</f>
        <v>5.4764909244064519E-2</v>
      </c>
      <c r="J7" s="135">
        <f t="shared" ref="J7:J57" si="2">IFERROR(H7-G7,"-")</f>
        <v>166046</v>
      </c>
      <c r="K7" s="136">
        <f t="shared" ref="K7:K57" si="3">IFERROR(H7/C7-1,"-")</f>
        <v>0.20542050692112723</v>
      </c>
      <c r="L7" s="135">
        <f t="shared" ref="L7:L57" si="4">IFERROR(H7-C7,"-")</f>
        <v>544988</v>
      </c>
      <c r="M7" s="136">
        <f t="shared" ref="M7:M57" si="5">IFERROR(H7/$H$6,"-")</f>
        <v>0.78084040064283344</v>
      </c>
      <c r="N7" s="136">
        <f>H7/H6</f>
        <v>0.78084040064283344</v>
      </c>
      <c r="O7" s="135">
        <v>286586</v>
      </c>
      <c r="P7" s="135">
        <v>87408</v>
      </c>
      <c r="Q7" s="135">
        <v>229668</v>
      </c>
      <c r="R7" s="135">
        <v>311856</v>
      </c>
      <c r="S7" s="135">
        <v>334033</v>
      </c>
      <c r="T7" s="135">
        <v>340570</v>
      </c>
      <c r="U7" s="136">
        <f t="shared" ref="U7:U57" si="6">IFERROR(T7/S7-1,"-")</f>
        <v>1.9569922732185052E-2</v>
      </c>
      <c r="V7" s="135">
        <f t="shared" si="0"/>
        <v>6537</v>
      </c>
      <c r="W7" s="136">
        <f t="shared" ref="W7:W57" si="7">IFERROR(R7/$R$6,"-")</f>
        <v>0.79765095864623192</v>
      </c>
      <c r="X7" s="136">
        <f>IFERROR(T7/T6,"-")</f>
        <v>0.78300234047738382</v>
      </c>
    </row>
    <row r="8" spans="1:24" x14ac:dyDescent="0.25">
      <c r="B8" s="97" t="s">
        <v>140</v>
      </c>
      <c r="C8" s="52">
        <v>2100189</v>
      </c>
      <c r="D8" s="52">
        <v>795657</v>
      </c>
      <c r="E8" s="52">
        <v>856378</v>
      </c>
      <c r="F8" s="52">
        <v>2279770</v>
      </c>
      <c r="G8" s="52">
        <v>2487865</v>
      </c>
      <c r="H8" s="52">
        <v>2634612</v>
      </c>
      <c r="I8" s="98">
        <f t="shared" si="1"/>
        <v>5.8985113742104245E-2</v>
      </c>
      <c r="J8" s="52">
        <f t="shared" si="2"/>
        <v>146747</v>
      </c>
      <c r="K8" s="98">
        <f t="shared" si="3"/>
        <v>0.25446424107544607</v>
      </c>
      <c r="L8" s="52">
        <f t="shared" si="4"/>
        <v>534423</v>
      </c>
      <c r="M8" s="98">
        <f t="shared" si="5"/>
        <v>0.64327581332048056</v>
      </c>
      <c r="N8" s="98">
        <f>H8/H6</f>
        <v>0.64327581332048056</v>
      </c>
      <c r="O8" s="52">
        <v>230379</v>
      </c>
      <c r="P8" s="52">
        <v>68556</v>
      </c>
      <c r="Q8" s="52">
        <v>191758</v>
      </c>
      <c r="R8" s="52">
        <v>256065</v>
      </c>
      <c r="S8" s="52">
        <v>277683</v>
      </c>
      <c r="T8" s="52">
        <v>281159</v>
      </c>
      <c r="U8" s="98">
        <f t="shared" si="6"/>
        <v>1.2517871097618594E-2</v>
      </c>
      <c r="V8" s="52">
        <f t="shared" si="0"/>
        <v>3476</v>
      </c>
      <c r="W8" s="98">
        <f t="shared" si="7"/>
        <v>0.65495130036217797</v>
      </c>
      <c r="X8" s="98">
        <f>IFERROR(T8/T6,"-")</f>
        <v>0.64641088482920028</v>
      </c>
    </row>
    <row r="9" spans="1:24" x14ac:dyDescent="0.25">
      <c r="B9" s="97" t="s">
        <v>142</v>
      </c>
      <c r="C9" s="52">
        <v>552847</v>
      </c>
      <c r="D9" s="52">
        <v>206657</v>
      </c>
      <c r="E9" s="52">
        <v>182034</v>
      </c>
      <c r="F9" s="52">
        <v>490489</v>
      </c>
      <c r="G9" s="52">
        <v>544113</v>
      </c>
      <c r="H9" s="52">
        <v>563412</v>
      </c>
      <c r="I9" s="98">
        <f t="shared" si="1"/>
        <v>3.5468735354604597E-2</v>
      </c>
      <c r="J9" s="52">
        <f t="shared" si="2"/>
        <v>19299</v>
      </c>
      <c r="K9" s="98">
        <f t="shared" si="3"/>
        <v>1.9110169721459958E-2</v>
      </c>
      <c r="L9" s="52">
        <f t="shared" si="4"/>
        <v>10565</v>
      </c>
      <c r="M9" s="98">
        <f t="shared" si="5"/>
        <v>0.13756458732235283</v>
      </c>
      <c r="N9" s="98">
        <f>H9/H6</f>
        <v>0.13756458732235283</v>
      </c>
      <c r="O9" s="52">
        <v>56207</v>
      </c>
      <c r="P9" s="52">
        <v>18852</v>
      </c>
      <c r="Q9" s="52">
        <v>37910</v>
      </c>
      <c r="R9" s="52">
        <v>55791</v>
      </c>
      <c r="S9" s="52">
        <v>56350</v>
      </c>
      <c r="T9" s="52">
        <v>59411</v>
      </c>
      <c r="U9" s="98">
        <f t="shared" si="6"/>
        <v>5.4321206743566997E-2</v>
      </c>
      <c r="V9" s="52">
        <f t="shared" si="0"/>
        <v>3061</v>
      </c>
      <c r="W9" s="98">
        <f t="shared" si="7"/>
        <v>0.14269965828405393</v>
      </c>
      <c r="X9" s="98">
        <f>IFERROR(T9/T6,"-")</f>
        <v>0.13659145564818348</v>
      </c>
    </row>
    <row r="10" spans="1:24" ht="16.5" thickBot="1" x14ac:dyDescent="0.3">
      <c r="B10" s="137" t="s">
        <v>63</v>
      </c>
      <c r="C10" s="138">
        <v>967793</v>
      </c>
      <c r="D10" s="138">
        <v>303151</v>
      </c>
      <c r="E10" s="138">
        <v>273557</v>
      </c>
      <c r="F10" s="138">
        <v>721826</v>
      </c>
      <c r="G10" s="138">
        <v>817155</v>
      </c>
      <c r="H10" s="138">
        <v>897594</v>
      </c>
      <c r="I10" s="139">
        <f t="shared" si="1"/>
        <v>9.8437872863777365E-2</v>
      </c>
      <c r="J10" s="138">
        <f t="shared" si="2"/>
        <v>80439</v>
      </c>
      <c r="K10" s="139">
        <f t="shared" si="3"/>
        <v>-7.2535139229153334E-2</v>
      </c>
      <c r="L10" s="138">
        <f t="shared" si="4"/>
        <v>-70199</v>
      </c>
      <c r="M10" s="139">
        <f t="shared" si="5"/>
        <v>0.21915959935716661</v>
      </c>
      <c r="N10" s="139">
        <f>H10/H6</f>
        <v>0.21915959935716661</v>
      </c>
      <c r="O10" s="138">
        <v>95455</v>
      </c>
      <c r="P10" s="138">
        <v>22478</v>
      </c>
      <c r="Q10" s="138">
        <v>50367</v>
      </c>
      <c r="R10" s="138">
        <v>79112</v>
      </c>
      <c r="S10" s="138">
        <v>89965</v>
      </c>
      <c r="T10" s="138">
        <v>94384</v>
      </c>
      <c r="U10" s="139">
        <f t="shared" si="6"/>
        <v>4.9119101872950655E-2</v>
      </c>
      <c r="V10" s="138">
        <f t="shared" si="0"/>
        <v>4419</v>
      </c>
      <c r="W10" s="139">
        <f t="shared" si="7"/>
        <v>0.20234904135376808</v>
      </c>
      <c r="X10" s="139">
        <f>IFERROR(T10/T6,"-")</f>
        <v>0.21699765952261618</v>
      </c>
    </row>
    <row r="11" spans="1:24" ht="15.75" x14ac:dyDescent="0.25">
      <c r="A11" s="140">
        <f>G11/$G$11</f>
        <v>1</v>
      </c>
      <c r="B11" s="130" t="s">
        <v>44</v>
      </c>
      <c r="C11" s="131">
        <v>1326830</v>
      </c>
      <c r="D11" s="131">
        <v>434246</v>
      </c>
      <c r="E11" s="131">
        <v>505565</v>
      </c>
      <c r="F11" s="131">
        <v>1298122</v>
      </c>
      <c r="G11" s="131">
        <v>1400057</v>
      </c>
      <c r="H11" s="131">
        <v>1449683</v>
      </c>
      <c r="I11" s="132">
        <f t="shared" si="1"/>
        <v>3.5445699710797474E-2</v>
      </c>
      <c r="J11" s="131">
        <f t="shared" si="2"/>
        <v>49626</v>
      </c>
      <c r="K11" s="132">
        <f t="shared" si="3"/>
        <v>9.2591364379762231E-2</v>
      </c>
      <c r="L11" s="131">
        <f t="shared" si="4"/>
        <v>122853</v>
      </c>
      <c r="M11" s="132">
        <f t="shared" si="5"/>
        <v>0.35395952454550206</v>
      </c>
      <c r="N11" s="133">
        <f>H11/H11</f>
        <v>1</v>
      </c>
      <c r="O11" s="131">
        <v>136766</v>
      </c>
      <c r="P11" s="131">
        <v>37281</v>
      </c>
      <c r="Q11" s="131">
        <v>105384</v>
      </c>
      <c r="R11" s="131">
        <v>140395</v>
      </c>
      <c r="S11" s="131">
        <v>153067</v>
      </c>
      <c r="T11" s="131">
        <v>148572</v>
      </c>
      <c r="U11" s="132">
        <f t="shared" si="6"/>
        <v>-2.936622524776733E-2</v>
      </c>
      <c r="V11" s="131">
        <f t="shared" si="0"/>
        <v>-4495</v>
      </c>
      <c r="W11" s="132">
        <f t="shared" si="7"/>
        <v>0.35909588508522439</v>
      </c>
      <c r="X11" s="133">
        <f>IFERROR(T11/T11,"-")</f>
        <v>1</v>
      </c>
    </row>
    <row r="12" spans="1:24" ht="15.75" x14ac:dyDescent="0.25">
      <c r="A12" s="140">
        <f>G12/$G$11</f>
        <v>0.81779098993826682</v>
      </c>
      <c r="B12" s="134" t="s">
        <v>60</v>
      </c>
      <c r="C12" s="135">
        <v>1023538</v>
      </c>
      <c r="D12" s="135">
        <v>352777</v>
      </c>
      <c r="E12" s="135">
        <v>425407</v>
      </c>
      <c r="F12" s="135">
        <v>1107347</v>
      </c>
      <c r="G12" s="135">
        <v>1144954</v>
      </c>
      <c r="H12" s="135">
        <v>1180192</v>
      </c>
      <c r="I12" s="136">
        <f t="shared" si="1"/>
        <v>3.077678229867753E-2</v>
      </c>
      <c r="J12" s="135">
        <f t="shared" si="2"/>
        <v>35238</v>
      </c>
      <c r="K12" s="136">
        <f t="shared" si="3"/>
        <v>0.15305147439567457</v>
      </c>
      <c r="L12" s="135">
        <f t="shared" si="4"/>
        <v>156654</v>
      </c>
      <c r="M12" s="136">
        <f t="shared" si="5"/>
        <v>0.2881596867676624</v>
      </c>
      <c r="N12" s="136">
        <f>H12/H11</f>
        <v>0.81410349710936802</v>
      </c>
      <c r="O12" s="135">
        <v>108328</v>
      </c>
      <c r="P12" s="135">
        <v>29045</v>
      </c>
      <c r="Q12" s="135">
        <v>92716</v>
      </c>
      <c r="R12" s="135">
        <v>116996</v>
      </c>
      <c r="S12" s="135">
        <v>125237</v>
      </c>
      <c r="T12" s="135">
        <v>121062</v>
      </c>
      <c r="U12" s="136">
        <f t="shared" si="6"/>
        <v>-3.3336793439638468E-2</v>
      </c>
      <c r="V12" s="135">
        <f t="shared" si="0"/>
        <v>-4175</v>
      </c>
      <c r="W12" s="136">
        <f t="shared" si="7"/>
        <v>0.2992469971967015</v>
      </c>
      <c r="X12" s="136">
        <f>IFERROR(T12/T11,"-")</f>
        <v>0.81483725062595913</v>
      </c>
    </row>
    <row r="13" spans="1:24" x14ac:dyDescent="0.25">
      <c r="A13" s="140">
        <f>G13/$G$11</f>
        <v>0.72941530237697461</v>
      </c>
      <c r="B13" s="97" t="s">
        <v>140</v>
      </c>
      <c r="C13" s="52">
        <v>858685</v>
      </c>
      <c r="D13" s="52">
        <v>313172</v>
      </c>
      <c r="E13" s="52">
        <v>398389</v>
      </c>
      <c r="F13" s="52">
        <v>987366</v>
      </c>
      <c r="G13" s="52">
        <v>1021223</v>
      </c>
      <c r="H13" s="52">
        <v>1064916</v>
      </c>
      <c r="I13" s="98">
        <f t="shared" si="1"/>
        <v>4.278497448647367E-2</v>
      </c>
      <c r="J13" s="52">
        <f t="shared" si="2"/>
        <v>43693</v>
      </c>
      <c r="K13" s="98">
        <f t="shared" si="3"/>
        <v>0.24017072616850177</v>
      </c>
      <c r="L13" s="52">
        <f t="shared" si="4"/>
        <v>206231</v>
      </c>
      <c r="M13" s="98">
        <f t="shared" si="5"/>
        <v>0.26001350711907212</v>
      </c>
      <c r="N13" s="98">
        <f>H13/H11</f>
        <v>0.73458542315802833</v>
      </c>
      <c r="O13" s="52">
        <v>92717</v>
      </c>
      <c r="P13" s="52">
        <v>28487</v>
      </c>
      <c r="Q13" s="52">
        <v>84214</v>
      </c>
      <c r="R13" s="52">
        <v>103802</v>
      </c>
      <c r="S13" s="52">
        <v>112485</v>
      </c>
      <c r="T13" s="52">
        <v>109297</v>
      </c>
      <c r="U13" s="98">
        <f t="shared" si="6"/>
        <v>-2.8341556651998001E-2</v>
      </c>
      <c r="V13" s="52">
        <f t="shared" si="0"/>
        <v>-3188</v>
      </c>
      <c r="W13" s="98">
        <f t="shared" si="7"/>
        <v>0.26549998976898365</v>
      </c>
      <c r="X13" s="98">
        <f>IFERROR(T13/T11,"-")</f>
        <v>0.73565005519209536</v>
      </c>
    </row>
    <row r="14" spans="1:24" x14ac:dyDescent="0.25">
      <c r="A14" s="140">
        <f>G14/$G$11</f>
        <v>8.8375687561292146E-2</v>
      </c>
      <c r="B14" s="97" t="s">
        <v>142</v>
      </c>
      <c r="C14" s="52">
        <v>164853</v>
      </c>
      <c r="D14" s="52">
        <v>39605</v>
      </c>
      <c r="E14" s="52">
        <v>27018</v>
      </c>
      <c r="F14" s="52">
        <v>119981</v>
      </c>
      <c r="G14" s="52">
        <v>123731</v>
      </c>
      <c r="H14" s="52">
        <v>115276</v>
      </c>
      <c r="I14" s="98">
        <f t="shared" si="1"/>
        <v>-6.8333723965699811E-2</v>
      </c>
      <c r="J14" s="52">
        <f t="shared" si="2"/>
        <v>-8455</v>
      </c>
      <c r="K14" s="98">
        <f t="shared" si="3"/>
        <v>-0.30073459385027879</v>
      </c>
      <c r="L14" s="52">
        <f t="shared" si="4"/>
        <v>-49577</v>
      </c>
      <c r="M14" s="98">
        <f t="shared" si="5"/>
        <v>2.8146179648590272E-2</v>
      </c>
      <c r="N14" s="98">
        <f>H14/H11</f>
        <v>7.951807395133971E-2</v>
      </c>
      <c r="O14" s="52">
        <v>15611</v>
      </c>
      <c r="P14" s="52">
        <v>558</v>
      </c>
      <c r="Q14" s="52">
        <v>8502</v>
      </c>
      <c r="R14" s="52">
        <v>13194</v>
      </c>
      <c r="S14" s="52">
        <v>12752</v>
      </c>
      <c r="T14" s="52">
        <v>11765</v>
      </c>
      <c r="U14" s="98">
        <f t="shared" si="6"/>
        <v>-7.7399623588456756E-2</v>
      </c>
      <c r="V14" s="52">
        <f t="shared" si="0"/>
        <v>-987</v>
      </c>
      <c r="W14" s="98">
        <f t="shared" si="7"/>
        <v>3.3747007427717871E-2</v>
      </c>
      <c r="X14" s="98">
        <f>IFERROR(T14/T11,"-")</f>
        <v>7.9187195433863711E-2</v>
      </c>
    </row>
    <row r="15" spans="1:24" ht="16.5" thickBot="1" x14ac:dyDescent="0.3">
      <c r="A15" s="140">
        <f>G15/$G$11</f>
        <v>0.18220901006173321</v>
      </c>
      <c r="B15" s="137" t="s">
        <v>63</v>
      </c>
      <c r="C15" s="138">
        <v>303292</v>
      </c>
      <c r="D15" s="138">
        <v>81469</v>
      </c>
      <c r="E15" s="138">
        <v>80158</v>
      </c>
      <c r="F15" s="138">
        <v>190775</v>
      </c>
      <c r="G15" s="138">
        <v>255103</v>
      </c>
      <c r="H15" s="138">
        <v>269491</v>
      </c>
      <c r="I15" s="139">
        <f t="shared" si="1"/>
        <v>5.6400747933187834E-2</v>
      </c>
      <c r="J15" s="138">
        <f t="shared" si="2"/>
        <v>14388</v>
      </c>
      <c r="K15" s="139">
        <f t="shared" si="3"/>
        <v>-0.11144705432388591</v>
      </c>
      <c r="L15" s="138">
        <f t="shared" si="4"/>
        <v>-33801</v>
      </c>
      <c r="M15" s="139">
        <f t="shared" si="5"/>
        <v>6.5799837777839626E-2</v>
      </c>
      <c r="N15" s="139">
        <f>H15/H11</f>
        <v>0.18589650289063195</v>
      </c>
      <c r="O15" s="138">
        <v>28438</v>
      </c>
      <c r="P15" s="138">
        <v>8236</v>
      </c>
      <c r="Q15" s="138">
        <v>12668</v>
      </c>
      <c r="R15" s="138">
        <v>23399</v>
      </c>
      <c r="S15" s="138">
        <v>27830</v>
      </c>
      <c r="T15" s="138">
        <v>27510</v>
      </c>
      <c r="U15" s="139">
        <f t="shared" si="6"/>
        <v>-1.1498383039885041E-2</v>
      </c>
      <c r="V15" s="138">
        <f t="shared" si="0"/>
        <v>-320</v>
      </c>
      <c r="W15" s="139">
        <f t="shared" si="7"/>
        <v>5.9848887888522849E-2</v>
      </c>
      <c r="X15" s="139">
        <f>IFERROR(T15/T11,"-")</f>
        <v>0.18516274937404087</v>
      </c>
    </row>
    <row r="16" spans="1:24" ht="15.75" x14ac:dyDescent="0.25">
      <c r="A16" s="79"/>
      <c r="B16" s="130" t="s">
        <v>45</v>
      </c>
      <c r="C16" s="131">
        <v>972864</v>
      </c>
      <c r="D16" s="131">
        <v>298260</v>
      </c>
      <c r="E16" s="131">
        <v>235520</v>
      </c>
      <c r="F16" s="131">
        <v>914043</v>
      </c>
      <c r="G16" s="131">
        <v>974839</v>
      </c>
      <c r="H16" s="131">
        <v>1033377</v>
      </c>
      <c r="I16" s="132">
        <f t="shared" si="1"/>
        <v>6.0048890124420495E-2</v>
      </c>
      <c r="J16" s="131">
        <f t="shared" si="2"/>
        <v>58538</v>
      </c>
      <c r="K16" s="132">
        <f t="shared" si="3"/>
        <v>6.2200883165581144E-2</v>
      </c>
      <c r="L16" s="131">
        <f t="shared" si="4"/>
        <v>60513</v>
      </c>
      <c r="M16" s="132">
        <f t="shared" si="5"/>
        <v>0.25231283776953806</v>
      </c>
      <c r="N16" s="133">
        <f>H16/H16</f>
        <v>1</v>
      </c>
      <c r="O16" s="131">
        <v>99309</v>
      </c>
      <c r="P16" s="131">
        <v>18180</v>
      </c>
      <c r="Q16" s="131">
        <v>59020</v>
      </c>
      <c r="R16" s="131">
        <v>103298</v>
      </c>
      <c r="S16" s="131">
        <v>107312</v>
      </c>
      <c r="T16" s="131">
        <v>111150</v>
      </c>
      <c r="U16" s="132">
        <f t="shared" si="6"/>
        <v>3.5764872521246494E-2</v>
      </c>
      <c r="V16" s="131">
        <f t="shared" si="0"/>
        <v>3838</v>
      </c>
      <c r="W16" s="132">
        <f t="shared" si="7"/>
        <v>0.26421088170898899</v>
      </c>
      <c r="X16" s="133">
        <f>IFERROR(T16/T16,"-")</f>
        <v>1</v>
      </c>
    </row>
    <row r="17" spans="2:24" ht="15.75" x14ac:dyDescent="0.25">
      <c r="B17" s="134" t="s">
        <v>60</v>
      </c>
      <c r="C17" s="135">
        <v>536693</v>
      </c>
      <c r="D17" s="135">
        <v>170072</v>
      </c>
      <c r="E17" s="135">
        <v>104720</v>
      </c>
      <c r="F17" s="135">
        <v>546989</v>
      </c>
      <c r="G17" s="135">
        <v>598309</v>
      </c>
      <c r="H17" s="135">
        <v>639306</v>
      </c>
      <c r="I17" s="136">
        <f t="shared" si="1"/>
        <v>6.8521449618842434E-2</v>
      </c>
      <c r="J17" s="135">
        <f t="shared" si="2"/>
        <v>40997</v>
      </c>
      <c r="K17" s="136">
        <f t="shared" si="3"/>
        <v>0.19119496620973253</v>
      </c>
      <c r="L17" s="135">
        <f t="shared" si="4"/>
        <v>102613</v>
      </c>
      <c r="M17" s="136">
        <f t="shared" si="5"/>
        <v>0.15609512410581261</v>
      </c>
      <c r="N17" s="136">
        <f>H17/H16</f>
        <v>0.61865708255554364</v>
      </c>
      <c r="O17" s="135">
        <v>56373</v>
      </c>
      <c r="P17" s="135">
        <v>8785</v>
      </c>
      <c r="Q17" s="135">
        <v>33952</v>
      </c>
      <c r="R17" s="135">
        <v>64404</v>
      </c>
      <c r="S17" s="135">
        <v>67208</v>
      </c>
      <c r="T17" s="135">
        <v>71650</v>
      </c>
      <c r="U17" s="136">
        <f t="shared" si="6"/>
        <v>6.6093322223544915E-2</v>
      </c>
      <c r="V17" s="135">
        <f t="shared" si="0"/>
        <v>4442</v>
      </c>
      <c r="W17" s="136">
        <f t="shared" si="7"/>
        <v>0.1647295942378916</v>
      </c>
      <c r="X17" s="136">
        <f>IFERROR(T17/T16,"-")</f>
        <v>0.64462438146648671</v>
      </c>
    </row>
    <row r="18" spans="2:24" x14ac:dyDescent="0.25">
      <c r="B18" s="97" t="s">
        <v>140</v>
      </c>
      <c r="C18" s="52">
        <v>407384</v>
      </c>
      <c r="D18" s="52">
        <v>124031</v>
      </c>
      <c r="E18" s="52">
        <v>86318</v>
      </c>
      <c r="F18" s="52">
        <v>415520</v>
      </c>
      <c r="G18" s="52">
        <v>452861</v>
      </c>
      <c r="H18" s="52">
        <v>482421</v>
      </c>
      <c r="I18" s="98">
        <f t="shared" si="1"/>
        <v>6.5273891988932631E-2</v>
      </c>
      <c r="J18" s="52">
        <f t="shared" si="2"/>
        <v>29560</v>
      </c>
      <c r="K18" s="98">
        <f t="shared" si="3"/>
        <v>0.18419230995817215</v>
      </c>
      <c r="L18" s="52">
        <f t="shared" si="4"/>
        <v>75037</v>
      </c>
      <c r="M18" s="98">
        <f t="shared" si="5"/>
        <v>0.11778954970898164</v>
      </c>
      <c r="N18" s="98">
        <f>H18/H16</f>
        <v>0.46683930453261491</v>
      </c>
      <c r="O18" s="52">
        <v>44069</v>
      </c>
      <c r="P18" s="52">
        <v>6466</v>
      </c>
      <c r="Q18" s="52">
        <v>28209</v>
      </c>
      <c r="R18" s="52">
        <v>49072</v>
      </c>
      <c r="S18" s="52">
        <v>51415</v>
      </c>
      <c r="T18" s="52">
        <v>54012</v>
      </c>
      <c r="U18" s="98">
        <f t="shared" si="6"/>
        <v>5.0510551395507086E-2</v>
      </c>
      <c r="V18" s="52">
        <f t="shared" si="0"/>
        <v>2597</v>
      </c>
      <c r="W18" s="98">
        <f t="shared" si="7"/>
        <v>0.12551410857154549</v>
      </c>
      <c r="X18" s="98">
        <f>IFERROR(T18/T16,"-")</f>
        <v>0.48593792172739542</v>
      </c>
    </row>
    <row r="19" spans="2:24" x14ac:dyDescent="0.25">
      <c r="B19" s="97" t="s">
        <v>142</v>
      </c>
      <c r="C19" s="52">
        <v>129309</v>
      </c>
      <c r="D19" s="52">
        <v>46041</v>
      </c>
      <c r="E19" s="52">
        <v>18402</v>
      </c>
      <c r="F19" s="52">
        <v>131469</v>
      </c>
      <c r="G19" s="52">
        <v>145448</v>
      </c>
      <c r="H19" s="52">
        <v>156885</v>
      </c>
      <c r="I19" s="98">
        <f t="shared" si="1"/>
        <v>7.863291348110657E-2</v>
      </c>
      <c r="J19" s="52">
        <f t="shared" si="2"/>
        <v>11437</v>
      </c>
      <c r="K19" s="98">
        <f t="shared" si="3"/>
        <v>0.21325661786882577</v>
      </c>
      <c r="L19" s="52">
        <f t="shared" si="4"/>
        <v>27576</v>
      </c>
      <c r="M19" s="98">
        <f t="shared" si="5"/>
        <v>3.8305574396830952E-2</v>
      </c>
      <c r="N19" s="98">
        <f>H19/H16</f>
        <v>0.1518177780229287</v>
      </c>
      <c r="O19" s="52">
        <v>12304</v>
      </c>
      <c r="P19" s="52">
        <v>2319</v>
      </c>
      <c r="Q19" s="52">
        <v>5743</v>
      </c>
      <c r="R19" s="52">
        <v>15332</v>
      </c>
      <c r="S19" s="52">
        <v>15793</v>
      </c>
      <c r="T19" s="52">
        <v>17638</v>
      </c>
      <c r="U19" s="98">
        <f t="shared" si="6"/>
        <v>0.116823909326917</v>
      </c>
      <c r="V19" s="52">
        <f t="shared" si="0"/>
        <v>1845</v>
      </c>
      <c r="W19" s="98">
        <f t="shared" si="7"/>
        <v>3.9215485666346098E-2</v>
      </c>
      <c r="X19" s="98">
        <f>IFERROR(T19/T16,"-")</f>
        <v>0.15868645973909132</v>
      </c>
    </row>
    <row r="20" spans="2:24" ht="16.5" thickBot="1" x14ac:dyDescent="0.3">
      <c r="B20" s="137" t="s">
        <v>63</v>
      </c>
      <c r="C20" s="138">
        <v>436171</v>
      </c>
      <c r="D20" s="138">
        <v>128188</v>
      </c>
      <c r="E20" s="138">
        <v>130800</v>
      </c>
      <c r="F20" s="138">
        <v>367054</v>
      </c>
      <c r="G20" s="138">
        <v>376530</v>
      </c>
      <c r="H20" s="138">
        <v>394071</v>
      </c>
      <c r="I20" s="139">
        <f t="shared" si="1"/>
        <v>4.6585929408015314E-2</v>
      </c>
      <c r="J20" s="138">
        <f t="shared" si="2"/>
        <v>17541</v>
      </c>
      <c r="K20" s="139">
        <f t="shared" si="3"/>
        <v>-9.6521777009475618E-2</v>
      </c>
      <c r="L20" s="138">
        <f t="shared" si="4"/>
        <v>-42100</v>
      </c>
      <c r="M20" s="139">
        <f t="shared" si="5"/>
        <v>9.6217713663725474E-2</v>
      </c>
      <c r="N20" s="139">
        <f>H20/H16</f>
        <v>0.38134291744445636</v>
      </c>
      <c r="O20" s="138">
        <v>42936</v>
      </c>
      <c r="P20" s="138">
        <v>9395</v>
      </c>
      <c r="Q20" s="138">
        <v>25068</v>
      </c>
      <c r="R20" s="138">
        <v>38894</v>
      </c>
      <c r="S20" s="138">
        <v>40104</v>
      </c>
      <c r="T20" s="138">
        <v>39500</v>
      </c>
      <c r="U20" s="139">
        <f t="shared" si="6"/>
        <v>-1.5060841811290637E-2</v>
      </c>
      <c r="V20" s="138">
        <f t="shared" si="0"/>
        <v>-604</v>
      </c>
      <c r="W20" s="139">
        <f t="shared" si="7"/>
        <v>9.9481287471097385E-2</v>
      </c>
      <c r="X20" s="139">
        <f>IFERROR(T20/T16,"-")</f>
        <v>0.35537561853351329</v>
      </c>
    </row>
    <row r="21" spans="2:24" ht="15.75" x14ac:dyDescent="0.25">
      <c r="B21" s="130" t="s">
        <v>46</v>
      </c>
      <c r="C21" s="131">
        <v>33380</v>
      </c>
      <c r="D21" s="131">
        <v>11345</v>
      </c>
      <c r="E21" s="131">
        <v>11501</v>
      </c>
      <c r="F21" s="131">
        <v>25651</v>
      </c>
      <c r="G21" s="131">
        <v>37060</v>
      </c>
      <c r="H21" s="131">
        <v>32035</v>
      </c>
      <c r="I21" s="132">
        <f t="shared" si="1"/>
        <v>-0.13559093362115493</v>
      </c>
      <c r="J21" s="131">
        <f t="shared" si="2"/>
        <v>-5025</v>
      </c>
      <c r="K21" s="132">
        <f t="shared" si="3"/>
        <v>-4.0293588975434447E-2</v>
      </c>
      <c r="L21" s="131">
        <f t="shared" si="4"/>
        <v>-1345</v>
      </c>
      <c r="M21" s="132">
        <f t="shared" si="5"/>
        <v>7.8217743939986584E-3</v>
      </c>
      <c r="N21" s="133">
        <f>H21/H21</f>
        <v>1</v>
      </c>
      <c r="O21" s="131">
        <v>3494</v>
      </c>
      <c r="P21" s="131">
        <v>220</v>
      </c>
      <c r="Q21" s="131">
        <v>2289</v>
      </c>
      <c r="R21" s="131">
        <v>3143</v>
      </c>
      <c r="S21" s="131">
        <v>3734</v>
      </c>
      <c r="T21" s="131">
        <v>3135</v>
      </c>
      <c r="U21" s="132">
        <f t="shared" si="6"/>
        <v>-0.16041778253883232</v>
      </c>
      <c r="V21" s="131">
        <f t="shared" si="0"/>
        <v>-599</v>
      </c>
      <c r="W21" s="132">
        <f t="shared" si="7"/>
        <v>8.039021096355712E-3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29035</v>
      </c>
      <c r="D22" s="135">
        <v>9467</v>
      </c>
      <c r="E22" s="135">
        <v>11501</v>
      </c>
      <c r="F22" s="135">
        <v>25651</v>
      </c>
      <c r="G22" s="135">
        <v>36596</v>
      </c>
      <c r="H22" s="135">
        <v>31559</v>
      </c>
      <c r="I22" s="136">
        <f t="shared" si="1"/>
        <v>-0.13763799322330306</v>
      </c>
      <c r="J22" s="135">
        <f t="shared" si="2"/>
        <v>-5037</v>
      </c>
      <c r="K22" s="136">
        <f t="shared" si="3"/>
        <v>8.6929567763044613E-2</v>
      </c>
      <c r="L22" s="135">
        <f t="shared" si="4"/>
        <v>2524</v>
      </c>
      <c r="M22" s="136">
        <f t="shared" si="5"/>
        <v>7.7055526174560221E-3</v>
      </c>
      <c r="N22" s="136">
        <f>H22/H21</f>
        <v>0.98514125175589196</v>
      </c>
      <c r="O22" s="135">
        <v>2946</v>
      </c>
      <c r="P22" s="135">
        <v>220</v>
      </c>
      <c r="Q22" s="135">
        <v>2289</v>
      </c>
      <c r="R22" s="135">
        <v>3143</v>
      </c>
      <c r="S22" s="135">
        <v>3673</v>
      </c>
      <c r="T22" s="135">
        <v>3065</v>
      </c>
      <c r="U22" s="136">
        <f t="shared" si="6"/>
        <v>-0.16553226245575825</v>
      </c>
      <c r="V22" s="135">
        <f t="shared" si="0"/>
        <v>-608</v>
      </c>
      <c r="W22" s="136">
        <f t="shared" si="7"/>
        <v>8.039021096355712E-3</v>
      </c>
      <c r="X22" s="136">
        <f>IFERROR(T22/T21,"-")</f>
        <v>0.97767145135566191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1275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220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4345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-4345</v>
      </c>
      <c r="M25" s="139">
        <f t="shared" si="5"/>
        <v>0</v>
      </c>
      <c r="N25" s="139">
        <f>H25/H21</f>
        <v>0</v>
      </c>
      <c r="O25" s="138">
        <v>548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103641</v>
      </c>
      <c r="D26" s="131">
        <v>36944</v>
      </c>
      <c r="E26" s="131">
        <v>34184</v>
      </c>
      <c r="F26" s="131">
        <v>117560</v>
      </c>
      <c r="G26" s="131">
        <v>137595</v>
      </c>
      <c r="H26" s="131">
        <v>175857</v>
      </c>
      <c r="I26" s="132">
        <f t="shared" si="1"/>
        <v>0.27807696500599577</v>
      </c>
      <c r="J26" s="131">
        <f t="shared" si="2"/>
        <v>38262</v>
      </c>
      <c r="K26" s="132">
        <f t="shared" si="3"/>
        <v>0.69678988045271661</v>
      </c>
      <c r="L26" s="131">
        <f t="shared" si="4"/>
        <v>72216</v>
      </c>
      <c r="M26" s="132">
        <f t="shared" si="5"/>
        <v>4.2937842347601757E-2</v>
      </c>
      <c r="N26" s="133">
        <f>H26/H26</f>
        <v>1</v>
      </c>
      <c r="O26" s="131">
        <v>11945</v>
      </c>
      <c r="P26" s="131">
        <v>6236</v>
      </c>
      <c r="Q26" s="131">
        <v>8360</v>
      </c>
      <c r="R26" s="131">
        <v>10763</v>
      </c>
      <c r="S26" s="131">
        <v>16386</v>
      </c>
      <c r="T26" s="131">
        <v>17100</v>
      </c>
      <c r="U26" s="132">
        <f t="shared" si="6"/>
        <v>4.3573782497253744E-2</v>
      </c>
      <c r="V26" s="131">
        <f t="shared" si="0"/>
        <v>714</v>
      </c>
      <c r="W26" s="132">
        <f t="shared" si="7"/>
        <v>2.7529107241513372E-2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102355</v>
      </c>
      <c r="D27" s="135">
        <v>36134</v>
      </c>
      <c r="E27" s="135">
        <v>32734</v>
      </c>
      <c r="F27" s="135">
        <v>110290</v>
      </c>
      <c r="G27" s="135">
        <v>131067</v>
      </c>
      <c r="H27" s="135">
        <v>146251</v>
      </c>
      <c r="I27" s="136">
        <f t="shared" si="1"/>
        <v>0.11584914585669925</v>
      </c>
      <c r="J27" s="135">
        <f t="shared" si="2"/>
        <v>15184</v>
      </c>
      <c r="K27" s="136">
        <f t="shared" si="3"/>
        <v>0.42886033901616916</v>
      </c>
      <c r="L27" s="135">
        <f t="shared" si="4"/>
        <v>43896</v>
      </c>
      <c r="M27" s="136">
        <f t="shared" si="5"/>
        <v>3.5709140842725078E-2</v>
      </c>
      <c r="N27" s="136">
        <f>H27/H26</f>
        <v>0.83164730434387035</v>
      </c>
      <c r="O27" s="135">
        <v>11734</v>
      </c>
      <c r="P27" s="135">
        <v>6206</v>
      </c>
      <c r="Q27" s="135">
        <v>7499</v>
      </c>
      <c r="R27" s="135">
        <v>10282</v>
      </c>
      <c r="S27" s="135">
        <v>15797</v>
      </c>
      <c r="T27" s="135">
        <v>14091</v>
      </c>
      <c r="U27" s="136">
        <f t="shared" si="6"/>
        <v>-0.1079951889599291</v>
      </c>
      <c r="V27" s="135">
        <f t="shared" si="0"/>
        <v>-1706</v>
      </c>
      <c r="W27" s="136">
        <f t="shared" si="7"/>
        <v>2.6298827525526387E-2</v>
      </c>
      <c r="X27" s="136">
        <f>IFERROR(T27/T26,"-")</f>
        <v>0.82403508771929823</v>
      </c>
    </row>
    <row r="28" spans="2:24" x14ac:dyDescent="0.25">
      <c r="B28" s="97" t="s">
        <v>140</v>
      </c>
      <c r="C28" s="52">
        <v>92457</v>
      </c>
      <c r="D28" s="52">
        <v>27988</v>
      </c>
      <c r="E28" s="52">
        <v>32734</v>
      </c>
      <c r="F28" s="52">
        <v>0</v>
      </c>
      <c r="G28" s="52">
        <v>69914</v>
      </c>
      <c r="H28" s="52">
        <v>0</v>
      </c>
      <c r="I28" s="98">
        <f t="shared" si="1"/>
        <v>-1</v>
      </c>
      <c r="J28" s="52">
        <f t="shared" si="2"/>
        <v>-69914</v>
      </c>
      <c r="K28" s="98">
        <f t="shared" si="3"/>
        <v>-1</v>
      </c>
      <c r="L28" s="52">
        <f t="shared" si="4"/>
        <v>-92457</v>
      </c>
      <c r="M28" s="98">
        <f t="shared" si="5"/>
        <v>0</v>
      </c>
      <c r="N28" s="98">
        <f>H28/H26</f>
        <v>0</v>
      </c>
      <c r="O28" s="52">
        <v>10701</v>
      </c>
      <c r="P28" s="52">
        <v>0</v>
      </c>
      <c r="Q28" s="52">
        <v>7499</v>
      </c>
      <c r="R28" s="52">
        <v>0</v>
      </c>
      <c r="S28" s="52">
        <v>15797</v>
      </c>
      <c r="T28" s="52">
        <v>0</v>
      </c>
      <c r="U28" s="98">
        <f t="shared" si="6"/>
        <v>-1</v>
      </c>
      <c r="V28" s="52">
        <f t="shared" si="0"/>
        <v>-15797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9898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-9898</v>
      </c>
      <c r="M29" s="98">
        <f t="shared" si="5"/>
        <v>0</v>
      </c>
      <c r="N29" s="98">
        <f>H29/H26</f>
        <v>0</v>
      </c>
      <c r="O29" s="52">
        <v>1033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596001</v>
      </c>
      <c r="D30" s="131">
        <v>181508</v>
      </c>
      <c r="E30" s="131">
        <v>210211</v>
      </c>
      <c r="F30" s="131">
        <v>523202</v>
      </c>
      <c r="G30" s="131">
        <v>598329</v>
      </c>
      <c r="H30" s="131">
        <v>691297</v>
      </c>
      <c r="I30" s="132">
        <f t="shared" si="1"/>
        <v>0.15537939829090686</v>
      </c>
      <c r="J30" s="131">
        <f t="shared" si="2"/>
        <v>92968</v>
      </c>
      <c r="K30" s="132">
        <f t="shared" si="3"/>
        <v>0.15989234917391082</v>
      </c>
      <c r="L30" s="131">
        <f t="shared" si="4"/>
        <v>95296</v>
      </c>
      <c r="M30" s="132">
        <f t="shared" si="5"/>
        <v>0.16878942323234247</v>
      </c>
      <c r="N30" s="133">
        <f>H30/H30</f>
        <v>1</v>
      </c>
      <c r="O30" s="131">
        <v>69073</v>
      </c>
      <c r="P30" s="131">
        <v>17561</v>
      </c>
      <c r="Q30" s="131">
        <v>48518</v>
      </c>
      <c r="R30" s="131">
        <v>62173</v>
      </c>
      <c r="S30" s="131">
        <v>71851</v>
      </c>
      <c r="T30" s="131">
        <v>77584</v>
      </c>
      <c r="U30" s="132">
        <f t="shared" si="6"/>
        <v>7.9790121223086707E-2</v>
      </c>
      <c r="V30" s="131">
        <f t="shared" si="0"/>
        <v>5733</v>
      </c>
      <c r="W30" s="132">
        <f t="shared" si="7"/>
        <v>0.15902324486914529</v>
      </c>
      <c r="X30" s="133">
        <f>IFERROR(T30/T30,"-")</f>
        <v>1</v>
      </c>
    </row>
    <row r="31" spans="2:24" ht="15.75" x14ac:dyDescent="0.25">
      <c r="B31" s="134" t="s">
        <v>60</v>
      </c>
      <c r="C31" s="135">
        <v>473735</v>
      </c>
      <c r="D31" s="135">
        <v>147476</v>
      </c>
      <c r="E31" s="135">
        <v>167563</v>
      </c>
      <c r="F31" s="135">
        <v>423670</v>
      </c>
      <c r="G31" s="135">
        <v>487148</v>
      </c>
      <c r="H31" s="135">
        <v>557192</v>
      </c>
      <c r="I31" s="136">
        <f t="shared" si="1"/>
        <v>0.14378381929105744</v>
      </c>
      <c r="J31" s="135">
        <f t="shared" si="2"/>
        <v>70044</v>
      </c>
      <c r="K31" s="136">
        <f t="shared" si="3"/>
        <v>0.17616811086366857</v>
      </c>
      <c r="L31" s="135">
        <f t="shared" si="4"/>
        <v>83457</v>
      </c>
      <c r="M31" s="136">
        <f t="shared" si="5"/>
        <v>0.13604589099862341</v>
      </c>
      <c r="N31" s="136">
        <f>H31/H30</f>
        <v>0.80600957330930123</v>
      </c>
      <c r="O31" s="135">
        <v>56624</v>
      </c>
      <c r="P31" s="135">
        <v>13941</v>
      </c>
      <c r="Q31" s="135">
        <v>40728</v>
      </c>
      <c r="R31" s="135">
        <v>51986</v>
      </c>
      <c r="S31" s="135">
        <v>58014</v>
      </c>
      <c r="T31" s="135">
        <v>60705</v>
      </c>
      <c r="U31" s="136">
        <f t="shared" si="6"/>
        <v>4.6385355259075389E-2</v>
      </c>
      <c r="V31" s="135">
        <f t="shared" si="0"/>
        <v>2691</v>
      </c>
      <c r="W31" s="136">
        <f t="shared" si="7"/>
        <v>0.13296740398191156</v>
      </c>
      <c r="X31" s="136">
        <f>IFERROR(T31/T30,"-")</f>
        <v>0.78244225613528562</v>
      </c>
    </row>
    <row r="32" spans="2:24" x14ac:dyDescent="0.25">
      <c r="B32" s="97" t="s">
        <v>140</v>
      </c>
      <c r="C32" s="52">
        <v>374546</v>
      </c>
      <c r="D32" s="52">
        <v>120222</v>
      </c>
      <c r="E32" s="52">
        <v>124348</v>
      </c>
      <c r="F32" s="52">
        <v>348211</v>
      </c>
      <c r="G32" s="52">
        <v>409555</v>
      </c>
      <c r="H32" s="52">
        <v>470041</v>
      </c>
      <c r="I32" s="98">
        <f t="shared" si="1"/>
        <v>0.14768712382952232</v>
      </c>
      <c r="J32" s="52">
        <f t="shared" si="2"/>
        <v>60486</v>
      </c>
      <c r="K32" s="98">
        <f t="shared" si="3"/>
        <v>0.25496200733688257</v>
      </c>
      <c r="L32" s="52">
        <f t="shared" si="4"/>
        <v>95495</v>
      </c>
      <c r="M32" s="98">
        <f t="shared" si="5"/>
        <v>0.1147668068652887</v>
      </c>
      <c r="N32" s="98">
        <f>H32/H30</f>
        <v>0.67994074905576041</v>
      </c>
      <c r="O32" s="52">
        <v>44948</v>
      </c>
      <c r="P32" s="52">
        <v>11726</v>
      </c>
      <c r="Q32" s="52">
        <v>31875</v>
      </c>
      <c r="R32" s="52">
        <v>44396</v>
      </c>
      <c r="S32" s="52">
        <v>49248</v>
      </c>
      <c r="T32" s="52">
        <v>51449</v>
      </c>
      <c r="U32" s="98">
        <f t="shared" si="6"/>
        <v>4.469217024041594E-2</v>
      </c>
      <c r="V32" s="52">
        <f t="shared" si="0"/>
        <v>2201</v>
      </c>
      <c r="W32" s="98">
        <f t="shared" si="7"/>
        <v>0.11355405045937264</v>
      </c>
      <c r="X32" s="98">
        <f>IFERROR(T32/T30,"-")</f>
        <v>0.66313930707362345</v>
      </c>
    </row>
    <row r="33" spans="2:24" x14ac:dyDescent="0.25">
      <c r="B33" s="97" t="s">
        <v>142</v>
      </c>
      <c r="C33" s="52">
        <v>99189</v>
      </c>
      <c r="D33" s="52">
        <v>27254</v>
      </c>
      <c r="E33" s="52">
        <v>43215</v>
      </c>
      <c r="F33" s="52">
        <v>75459</v>
      </c>
      <c r="G33" s="52">
        <v>77593</v>
      </c>
      <c r="H33" s="52">
        <v>87151</v>
      </c>
      <c r="I33" s="98">
        <f t="shared" si="1"/>
        <v>0.1231812148003042</v>
      </c>
      <c r="J33" s="52">
        <f t="shared" si="2"/>
        <v>9558</v>
      </c>
      <c r="K33" s="98">
        <f t="shared" si="3"/>
        <v>-0.12136426418252022</v>
      </c>
      <c r="L33" s="52">
        <f t="shared" si="4"/>
        <v>-12038</v>
      </c>
      <c r="M33" s="98">
        <f t="shared" si="5"/>
        <v>2.1279084133334701E-2</v>
      </c>
      <c r="N33" s="98">
        <f>H33/H30</f>
        <v>0.1260688242535408</v>
      </c>
      <c r="O33" s="52">
        <v>11676</v>
      </c>
      <c r="P33" s="52">
        <v>2215</v>
      </c>
      <c r="Q33" s="52">
        <v>8853</v>
      </c>
      <c r="R33" s="52">
        <v>7590</v>
      </c>
      <c r="S33" s="52">
        <v>8766</v>
      </c>
      <c r="T33" s="52">
        <v>9256</v>
      </c>
      <c r="U33" s="98">
        <f t="shared" si="6"/>
        <v>5.5897786903946978E-2</v>
      </c>
      <c r="V33" s="52">
        <f t="shared" si="0"/>
        <v>490</v>
      </c>
      <c r="W33" s="98">
        <f t="shared" si="7"/>
        <v>1.941335352253893E-2</v>
      </c>
      <c r="X33" s="98">
        <f>IFERROR(T33/T30,"-")</f>
        <v>0.11930294906166219</v>
      </c>
    </row>
    <row r="34" spans="2:24" ht="16.5" thickBot="1" x14ac:dyDescent="0.3">
      <c r="B34" s="137" t="s">
        <v>63</v>
      </c>
      <c r="C34" s="138">
        <v>122266</v>
      </c>
      <c r="D34" s="138">
        <v>34032</v>
      </c>
      <c r="E34" s="138">
        <v>42648</v>
      </c>
      <c r="F34" s="138">
        <v>99532</v>
      </c>
      <c r="G34" s="138">
        <v>111181</v>
      </c>
      <c r="H34" s="138">
        <v>134105</v>
      </c>
      <c r="I34" s="139">
        <f t="shared" si="1"/>
        <v>0.20618630881175748</v>
      </c>
      <c r="J34" s="138">
        <f t="shared" si="2"/>
        <v>22924</v>
      </c>
      <c r="K34" s="139">
        <f t="shared" si="3"/>
        <v>9.6829862758248453E-2</v>
      </c>
      <c r="L34" s="138">
        <f t="shared" si="4"/>
        <v>11839</v>
      </c>
      <c r="M34" s="139">
        <f t="shared" si="5"/>
        <v>3.2743532233719064E-2</v>
      </c>
      <c r="N34" s="139">
        <f>H34/H30</f>
        <v>0.1939904266906988</v>
      </c>
      <c r="O34" s="138">
        <v>12449</v>
      </c>
      <c r="P34" s="138">
        <v>3620</v>
      </c>
      <c r="Q34" s="138">
        <v>7790</v>
      </c>
      <c r="R34" s="138">
        <v>10187</v>
      </c>
      <c r="S34" s="138">
        <v>13837</v>
      </c>
      <c r="T34" s="138">
        <v>16879</v>
      </c>
      <c r="U34" s="139">
        <f t="shared" si="6"/>
        <v>0.21984534219845342</v>
      </c>
      <c r="V34" s="138">
        <f t="shared" si="0"/>
        <v>3042</v>
      </c>
      <c r="W34" s="139">
        <f t="shared" si="7"/>
        <v>2.6055840887233738E-2</v>
      </c>
      <c r="X34" s="139">
        <f>IFERROR(T34/T30,"-")</f>
        <v>0.21755774386471438</v>
      </c>
    </row>
    <row r="35" spans="2:24" ht="15.75" x14ac:dyDescent="0.25">
      <c r="B35" s="130" t="s">
        <v>49</v>
      </c>
      <c r="C35" s="131">
        <v>39423</v>
      </c>
      <c r="D35" s="131">
        <v>17295</v>
      </c>
      <c r="E35" s="131">
        <v>21073</v>
      </c>
      <c r="F35" s="131">
        <v>37456</v>
      </c>
      <c r="G35" s="131">
        <v>44189</v>
      </c>
      <c r="H35" s="131">
        <v>41777</v>
      </c>
      <c r="I35" s="132">
        <f t="shared" si="1"/>
        <v>-5.4583719930299424E-2</v>
      </c>
      <c r="J35" s="131">
        <f t="shared" si="2"/>
        <v>-2412</v>
      </c>
      <c r="K35" s="132">
        <f t="shared" si="3"/>
        <v>5.9711336022119088E-2</v>
      </c>
      <c r="L35" s="131">
        <f t="shared" si="4"/>
        <v>2354</v>
      </c>
      <c r="M35" s="132">
        <f t="shared" si="5"/>
        <v>1.0200414198785141E-2</v>
      </c>
      <c r="N35" s="133">
        <f>H35/H35</f>
        <v>1</v>
      </c>
      <c r="O35" s="131">
        <v>3835</v>
      </c>
      <c r="P35" s="131">
        <v>1764</v>
      </c>
      <c r="Q35" s="131">
        <v>3914</v>
      </c>
      <c r="R35" s="131">
        <v>4578</v>
      </c>
      <c r="S35" s="131">
        <v>4521</v>
      </c>
      <c r="T35" s="131">
        <v>5087</v>
      </c>
      <c r="U35" s="132">
        <f t="shared" si="6"/>
        <v>0.12519354125193538</v>
      </c>
      <c r="V35" s="131">
        <f t="shared" si="0"/>
        <v>566</v>
      </c>
      <c r="W35" s="132">
        <f t="shared" si="7"/>
        <v>1.1709398211618342E-2</v>
      </c>
      <c r="X35" s="133">
        <f>IFERROR(T35/T35,"-")</f>
        <v>1</v>
      </c>
    </row>
    <row r="36" spans="2:24" ht="15.75" x14ac:dyDescent="0.25">
      <c r="B36" s="134" t="s">
        <v>60</v>
      </c>
      <c r="C36" s="135">
        <v>39423</v>
      </c>
      <c r="D36" s="135">
        <v>17295</v>
      </c>
      <c r="E36" s="135">
        <v>21073</v>
      </c>
      <c r="F36" s="135">
        <v>37456</v>
      </c>
      <c r="G36" s="135">
        <v>44189</v>
      </c>
      <c r="H36" s="135">
        <v>41777</v>
      </c>
      <c r="I36" s="136">
        <f t="shared" si="1"/>
        <v>-5.4583719930299424E-2</v>
      </c>
      <c r="J36" s="135">
        <f t="shared" si="2"/>
        <v>-2412</v>
      </c>
      <c r="K36" s="136">
        <f t="shared" si="3"/>
        <v>5.9711336022119088E-2</v>
      </c>
      <c r="L36" s="135">
        <f t="shared" si="4"/>
        <v>2354</v>
      </c>
      <c r="M36" s="136">
        <f t="shared" si="5"/>
        <v>1.0200414198785141E-2</v>
      </c>
      <c r="N36" s="136">
        <f>H36/H35</f>
        <v>1</v>
      </c>
      <c r="O36" s="135">
        <v>3835</v>
      </c>
      <c r="P36" s="135">
        <v>1764</v>
      </c>
      <c r="Q36" s="135">
        <v>3914</v>
      </c>
      <c r="R36" s="135">
        <v>4578</v>
      </c>
      <c r="S36" s="135">
        <v>4521</v>
      </c>
      <c r="T36" s="135">
        <v>5087</v>
      </c>
      <c r="U36" s="136">
        <f t="shared" si="6"/>
        <v>0.12519354125193538</v>
      </c>
      <c r="V36" s="135">
        <f t="shared" si="0"/>
        <v>566</v>
      </c>
      <c r="W36" s="136">
        <f t="shared" si="7"/>
        <v>1.1709398211618342E-2</v>
      </c>
      <c r="X36" s="136">
        <f>IFERROR(T36/T35,"-")</f>
        <v>1</v>
      </c>
    </row>
    <row r="37" spans="2:24" x14ac:dyDescent="0.25">
      <c r="B37" s="97" t="s">
        <v>140</v>
      </c>
      <c r="C37" s="52">
        <v>29935</v>
      </c>
      <c r="D37" s="52">
        <v>8693</v>
      </c>
      <c r="E37" s="52">
        <v>0</v>
      </c>
      <c r="F37" s="52">
        <v>22120</v>
      </c>
      <c r="G37" s="52">
        <v>30713</v>
      </c>
      <c r="H37" s="52">
        <v>36372</v>
      </c>
      <c r="I37" s="98">
        <f t="shared" si="1"/>
        <v>0.18425422459544816</v>
      </c>
      <c r="J37" s="52">
        <f t="shared" si="2"/>
        <v>5659</v>
      </c>
      <c r="K37" s="98">
        <f t="shared" si="3"/>
        <v>0.21503257056956748</v>
      </c>
      <c r="L37" s="52">
        <f t="shared" si="4"/>
        <v>6437</v>
      </c>
      <c r="M37" s="98">
        <f t="shared" si="5"/>
        <v>8.880711042875581E-3</v>
      </c>
      <c r="N37" s="98">
        <f>H37/H35</f>
        <v>0.870622591378031</v>
      </c>
      <c r="O37" s="52">
        <v>2711</v>
      </c>
      <c r="P37" s="52">
        <v>0</v>
      </c>
      <c r="Q37" s="52">
        <v>0</v>
      </c>
      <c r="R37" s="52">
        <v>4017</v>
      </c>
      <c r="S37" s="52">
        <v>4039</v>
      </c>
      <c r="T37" s="52">
        <v>4491</v>
      </c>
      <c r="U37" s="98">
        <f t="shared" si="6"/>
        <v>0.11190888833869761</v>
      </c>
      <c r="V37" s="52">
        <f t="shared" si="0"/>
        <v>452</v>
      </c>
      <c r="W37" s="98">
        <f t="shared" si="7"/>
        <v>1.0274498168648073E-2</v>
      </c>
      <c r="X37" s="98">
        <f>IFERROR(T37/T35,"-")</f>
        <v>0.88283860821702376</v>
      </c>
    </row>
    <row r="38" spans="2:24" ht="15.75" thickBot="1" x14ac:dyDescent="0.3">
      <c r="B38" s="97" t="s">
        <v>142</v>
      </c>
      <c r="C38" s="52">
        <v>9488</v>
      </c>
      <c r="D38" s="52">
        <v>4061</v>
      </c>
      <c r="E38" s="52">
        <v>0</v>
      </c>
      <c r="F38" s="52">
        <v>2892</v>
      </c>
      <c r="G38" s="52">
        <v>4491</v>
      </c>
      <c r="H38" s="52">
        <v>5405</v>
      </c>
      <c r="I38" s="98">
        <f t="shared" si="1"/>
        <v>0.20351814740592289</v>
      </c>
      <c r="J38" s="52">
        <f t="shared" si="2"/>
        <v>914</v>
      </c>
      <c r="K38" s="98">
        <f t="shared" si="3"/>
        <v>-0.43033305227655982</v>
      </c>
      <c r="L38" s="52">
        <f t="shared" si="4"/>
        <v>-4083</v>
      </c>
      <c r="M38" s="98">
        <f t="shared" si="5"/>
        <v>1.31970315590956E-3</v>
      </c>
      <c r="N38" s="98">
        <f>H38/H35</f>
        <v>0.12937740862196903</v>
      </c>
      <c r="O38" s="52">
        <v>1124</v>
      </c>
      <c r="P38" s="52">
        <v>0</v>
      </c>
      <c r="Q38" s="52">
        <v>0</v>
      </c>
      <c r="R38" s="52">
        <v>561</v>
      </c>
      <c r="S38" s="52">
        <v>482</v>
      </c>
      <c r="T38" s="52">
        <v>596</v>
      </c>
      <c r="U38" s="98">
        <f t="shared" si="6"/>
        <v>0.23651452282157681</v>
      </c>
      <c r="V38" s="52">
        <f t="shared" si="0"/>
        <v>114</v>
      </c>
      <c r="W38" s="98">
        <f t="shared" si="7"/>
        <v>1.4349000429702686E-3</v>
      </c>
      <c r="X38" s="98">
        <f>IFERROR(T38/T35,"-")</f>
        <v>0.11716139178297622</v>
      </c>
    </row>
    <row r="39" spans="2:24" ht="15.75" x14ac:dyDescent="0.25">
      <c r="B39" s="130" t="s">
        <v>50</v>
      </c>
      <c r="C39" s="131">
        <v>107268</v>
      </c>
      <c r="D39" s="131">
        <v>59721</v>
      </c>
      <c r="E39" s="131">
        <v>69853</v>
      </c>
      <c r="F39" s="131">
        <v>146094</v>
      </c>
      <c r="G39" s="131">
        <v>187734</v>
      </c>
      <c r="H39" s="131">
        <v>181355</v>
      </c>
      <c r="I39" s="132">
        <f t="shared" si="1"/>
        <v>-3.3978927631649003E-2</v>
      </c>
      <c r="J39" s="131">
        <f t="shared" si="2"/>
        <v>-6379</v>
      </c>
      <c r="K39" s="132">
        <f t="shared" si="3"/>
        <v>0.69067196181526636</v>
      </c>
      <c r="L39" s="131">
        <f t="shared" si="4"/>
        <v>74087</v>
      </c>
      <c r="M39" s="132">
        <f t="shared" si="5"/>
        <v>4.4280252699348426E-2</v>
      </c>
      <c r="N39" s="133">
        <f>H39/H39</f>
        <v>1</v>
      </c>
      <c r="O39" s="131">
        <v>11463</v>
      </c>
      <c r="P39" s="131">
        <v>11710</v>
      </c>
      <c r="Q39" s="131">
        <v>13048</v>
      </c>
      <c r="R39" s="131">
        <v>17425</v>
      </c>
      <c r="S39" s="131">
        <v>18863</v>
      </c>
      <c r="T39" s="131">
        <v>20469</v>
      </c>
      <c r="U39" s="132">
        <f t="shared" si="6"/>
        <v>8.5140221597836963E-2</v>
      </c>
      <c r="V39" s="131">
        <f t="shared" si="0"/>
        <v>1606</v>
      </c>
      <c r="W39" s="132">
        <f t="shared" si="7"/>
        <v>4.4568864971046222E-2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63582</v>
      </c>
      <c r="D40" s="135">
        <v>45963</v>
      </c>
      <c r="E40" s="135">
        <v>62554</v>
      </c>
      <c r="F40" s="135">
        <v>124607</v>
      </c>
      <c r="G40" s="135">
        <v>163429</v>
      </c>
      <c r="H40" s="135">
        <v>157299</v>
      </c>
      <c r="I40" s="136">
        <f t="shared" si="1"/>
        <v>-3.7508642896915467E-2</v>
      </c>
      <c r="J40" s="135">
        <f t="shared" si="2"/>
        <v>-6130</v>
      </c>
      <c r="K40" s="136">
        <f t="shared" si="3"/>
        <v>1.4739548928942154</v>
      </c>
      <c r="L40" s="135">
        <f t="shared" si="4"/>
        <v>93717</v>
      </c>
      <c r="M40" s="136">
        <f t="shared" si="5"/>
        <v>3.8406658042815518E-2</v>
      </c>
      <c r="N40" s="136">
        <f>H40/H39</f>
        <v>0.86735408453034102</v>
      </c>
      <c r="O40" s="135">
        <v>6149</v>
      </c>
      <c r="P40" s="135">
        <v>11710</v>
      </c>
      <c r="Q40" s="135">
        <v>11302</v>
      </c>
      <c r="R40" s="135">
        <v>14794</v>
      </c>
      <c r="S40" s="135">
        <v>16071</v>
      </c>
      <c r="T40" s="135">
        <v>17837</v>
      </c>
      <c r="U40" s="136">
        <f t="shared" si="6"/>
        <v>0.10988737477443844</v>
      </c>
      <c r="V40" s="135">
        <f t="shared" si="0"/>
        <v>1766</v>
      </c>
      <c r="W40" s="136">
        <f t="shared" si="7"/>
        <v>3.7839413967383523E-2</v>
      </c>
      <c r="X40" s="136">
        <f>IFERROR(T40/T39,"-")</f>
        <v>0.87141531095803415</v>
      </c>
    </row>
    <row r="41" spans="2:24" x14ac:dyDescent="0.25">
      <c r="B41" s="97" t="s">
        <v>140</v>
      </c>
      <c r="C41" s="52">
        <v>63582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-63582</v>
      </c>
      <c r="M41" s="98">
        <f t="shared" si="5"/>
        <v>0</v>
      </c>
      <c r="N41" s="98">
        <f>H41/H39</f>
        <v>0</v>
      </c>
      <c r="O41" s="52">
        <v>6149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43686</v>
      </c>
      <c r="D43" s="138">
        <v>13758</v>
      </c>
      <c r="E43" s="138">
        <v>5374</v>
      </c>
      <c r="F43" s="138">
        <v>21487</v>
      </c>
      <c r="G43" s="138">
        <v>24305</v>
      </c>
      <c r="H43" s="138">
        <v>24056</v>
      </c>
      <c r="I43" s="139">
        <f t="shared" si="1"/>
        <v>-1.0244805595556516E-2</v>
      </c>
      <c r="J43" s="138">
        <f t="shared" si="2"/>
        <v>-249</v>
      </c>
      <c r="K43" s="139">
        <f t="shared" si="3"/>
        <v>-0.44934303895984984</v>
      </c>
      <c r="L43" s="138">
        <f t="shared" si="4"/>
        <v>-19630</v>
      </c>
      <c r="M43" s="139">
        <f t="shared" si="5"/>
        <v>5.873594656532909E-3</v>
      </c>
      <c r="N43" s="139">
        <f>H43/H39</f>
        <v>0.13264591546965895</v>
      </c>
      <c r="O43" s="138">
        <v>5314</v>
      </c>
      <c r="P43" s="138">
        <v>0</v>
      </c>
      <c r="Q43" s="138">
        <v>1746</v>
      </c>
      <c r="R43" s="138">
        <v>2631</v>
      </c>
      <c r="S43" s="138">
        <v>2792</v>
      </c>
      <c r="T43" s="138">
        <v>2632</v>
      </c>
      <c r="U43" s="139">
        <f t="shared" si="6"/>
        <v>-5.7306590257879653E-2</v>
      </c>
      <c r="V43" s="138">
        <f t="shared" si="0"/>
        <v>-160</v>
      </c>
      <c r="W43" s="139">
        <f t="shared" si="7"/>
        <v>6.7294510036627038E-3</v>
      </c>
      <c r="X43" s="139">
        <f>IFERROR(T43/T39,"-")</f>
        <v>0.1285846890419659</v>
      </c>
    </row>
    <row r="44" spans="2:24" ht="15.75" x14ac:dyDescent="0.25">
      <c r="B44" s="130" t="s">
        <v>51</v>
      </c>
      <c r="C44" s="131">
        <v>159130</v>
      </c>
      <c r="D44" s="131">
        <v>67052</v>
      </c>
      <c r="E44" s="131">
        <v>103599</v>
      </c>
      <c r="F44" s="131">
        <v>157983</v>
      </c>
      <c r="G44" s="131">
        <v>174312</v>
      </c>
      <c r="H44" s="131">
        <v>181820</v>
      </c>
      <c r="I44" s="132">
        <f t="shared" si="1"/>
        <v>4.307219239065585E-2</v>
      </c>
      <c r="J44" s="131">
        <f t="shared" si="2"/>
        <v>7508</v>
      </c>
      <c r="K44" s="132">
        <f t="shared" si="3"/>
        <v>0.14258782127820013</v>
      </c>
      <c r="L44" s="131">
        <f t="shared" si="4"/>
        <v>22690</v>
      </c>
      <c r="M44" s="132">
        <f t="shared" si="5"/>
        <v>4.4393788678533982E-2</v>
      </c>
      <c r="N44" s="133">
        <f>H44/H44</f>
        <v>1</v>
      </c>
      <c r="O44" s="131">
        <v>15992</v>
      </c>
      <c r="P44" s="131">
        <v>7423</v>
      </c>
      <c r="Q44" s="131">
        <v>16473</v>
      </c>
      <c r="R44" s="131">
        <v>19959</v>
      </c>
      <c r="S44" s="131">
        <v>15933</v>
      </c>
      <c r="T44" s="131">
        <v>19577</v>
      </c>
      <c r="U44" s="132">
        <f t="shared" si="6"/>
        <v>0.22870771355049269</v>
      </c>
      <c r="V44" s="131">
        <f t="shared" si="0"/>
        <v>3644</v>
      </c>
      <c r="W44" s="132">
        <f t="shared" si="7"/>
        <v>5.1050213828241695E-2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159130</v>
      </c>
      <c r="D45" s="135">
        <v>67052</v>
      </c>
      <c r="E45" s="135">
        <v>103599</v>
      </c>
      <c r="F45" s="135">
        <v>157983</v>
      </c>
      <c r="G45" s="135">
        <v>174312</v>
      </c>
      <c r="H45" s="135">
        <v>181820</v>
      </c>
      <c r="I45" s="136">
        <f t="shared" si="1"/>
        <v>4.307219239065585E-2</v>
      </c>
      <c r="J45" s="135">
        <f t="shared" si="2"/>
        <v>7508</v>
      </c>
      <c r="K45" s="136">
        <f t="shared" si="3"/>
        <v>0.14258782127820013</v>
      </c>
      <c r="L45" s="135">
        <f t="shared" si="4"/>
        <v>22690</v>
      </c>
      <c r="M45" s="136">
        <f t="shared" si="5"/>
        <v>4.4393788678533982E-2</v>
      </c>
      <c r="N45" s="136">
        <f>H45/H44</f>
        <v>1</v>
      </c>
      <c r="O45" s="135">
        <v>15992</v>
      </c>
      <c r="P45" s="135">
        <v>7423</v>
      </c>
      <c r="Q45" s="135">
        <v>16473</v>
      </c>
      <c r="R45" s="135">
        <v>19959</v>
      </c>
      <c r="S45" s="135">
        <v>15933</v>
      </c>
      <c r="T45" s="135">
        <v>19577</v>
      </c>
      <c r="U45" s="136">
        <f t="shared" si="6"/>
        <v>0.22870771355049269</v>
      </c>
      <c r="V45" s="135">
        <f t="shared" si="0"/>
        <v>3644</v>
      </c>
      <c r="W45" s="136">
        <f t="shared" si="7"/>
        <v>5.1050213828241695E-2</v>
      </c>
      <c r="X45" s="136">
        <f>IFERROR(T45/T44,"-")</f>
        <v>1</v>
      </c>
    </row>
    <row r="46" spans="2:24" x14ac:dyDescent="0.25">
      <c r="B46" s="97" t="s">
        <v>140</v>
      </c>
      <c r="C46" s="52">
        <v>80548</v>
      </c>
      <c r="D46" s="52">
        <v>33760</v>
      </c>
      <c r="E46" s="52">
        <v>64687</v>
      </c>
      <c r="F46" s="52">
        <v>95049</v>
      </c>
      <c r="G46" s="52">
        <v>104520</v>
      </c>
      <c r="H46" s="52">
        <v>106809</v>
      </c>
      <c r="I46" s="98">
        <f t="shared" si="1"/>
        <v>2.1900114810562643E-2</v>
      </c>
      <c r="J46" s="52">
        <f t="shared" si="2"/>
        <v>2289</v>
      </c>
      <c r="K46" s="98">
        <f t="shared" si="3"/>
        <v>0.32602919998013613</v>
      </c>
      <c r="L46" s="52">
        <f t="shared" si="4"/>
        <v>26261</v>
      </c>
      <c r="M46" s="98">
        <f t="shared" si="5"/>
        <v>2.607884817382871E-2</v>
      </c>
      <c r="N46" s="98">
        <f>H46/H44</f>
        <v>0.58744362556374441</v>
      </c>
      <c r="O46" s="52">
        <v>7748</v>
      </c>
      <c r="P46" s="52">
        <v>3927</v>
      </c>
      <c r="Q46" s="52">
        <v>10524</v>
      </c>
      <c r="R46" s="52">
        <v>11314</v>
      </c>
      <c r="S46" s="52">
        <v>9475</v>
      </c>
      <c r="T46" s="52">
        <v>12468</v>
      </c>
      <c r="U46" s="98">
        <f t="shared" si="6"/>
        <v>0.31588390501319252</v>
      </c>
      <c r="V46" s="52">
        <f t="shared" si="0"/>
        <v>2993</v>
      </c>
      <c r="W46" s="98">
        <f t="shared" si="7"/>
        <v>2.893842974361073E-2</v>
      </c>
      <c r="X46" s="98">
        <f>IFERROR(T46/T44,"-")</f>
        <v>0.63686979618940598</v>
      </c>
    </row>
    <row r="47" spans="2:24" ht="15.75" thickBot="1" x14ac:dyDescent="0.3">
      <c r="B47" s="97" t="s">
        <v>142</v>
      </c>
      <c r="C47" s="52">
        <v>78582</v>
      </c>
      <c r="D47" s="52">
        <v>33292</v>
      </c>
      <c r="E47" s="52">
        <v>38912</v>
      </c>
      <c r="F47" s="52">
        <v>62934</v>
      </c>
      <c r="G47" s="52">
        <v>69792</v>
      </c>
      <c r="H47" s="52">
        <v>75011</v>
      </c>
      <c r="I47" s="98">
        <f t="shared" si="1"/>
        <v>7.4779344337459808E-2</v>
      </c>
      <c r="J47" s="52">
        <f t="shared" si="2"/>
        <v>5219</v>
      </c>
      <c r="K47" s="98">
        <f t="shared" si="3"/>
        <v>-4.5442976763126364E-2</v>
      </c>
      <c r="L47" s="52">
        <f t="shared" si="4"/>
        <v>-3571</v>
      </c>
      <c r="M47" s="98">
        <f t="shared" si="5"/>
        <v>1.8314940504705272E-2</v>
      </c>
      <c r="N47" s="98">
        <f>H47/H44</f>
        <v>0.41255637443625565</v>
      </c>
      <c r="O47" s="52">
        <v>8244</v>
      </c>
      <c r="P47" s="52">
        <v>3496</v>
      </c>
      <c r="Q47" s="52">
        <v>5949</v>
      </c>
      <c r="R47" s="52">
        <v>8645</v>
      </c>
      <c r="S47" s="52">
        <v>6458</v>
      </c>
      <c r="T47" s="52">
        <v>7109</v>
      </c>
      <c r="U47" s="98">
        <f t="shared" si="6"/>
        <v>0.10080520284917927</v>
      </c>
      <c r="V47" s="52">
        <f t="shared" si="0"/>
        <v>651</v>
      </c>
      <c r="W47" s="98">
        <f t="shared" si="7"/>
        <v>2.2111784084630968E-2</v>
      </c>
      <c r="X47" s="98">
        <f>IFERROR(T47/T44,"-")</f>
        <v>0.36313020381059408</v>
      </c>
    </row>
    <row r="48" spans="2:24" ht="15.75" x14ac:dyDescent="0.25">
      <c r="B48" s="130" t="s">
        <v>52</v>
      </c>
      <c r="C48" s="131">
        <v>186886</v>
      </c>
      <c r="D48" s="131">
        <v>71319</v>
      </c>
      <c r="E48" s="131">
        <v>77584</v>
      </c>
      <c r="F48" s="131">
        <v>190426</v>
      </c>
      <c r="G48" s="131">
        <v>205238</v>
      </c>
      <c r="H48" s="131">
        <v>213816</v>
      </c>
      <c r="I48" s="132">
        <f t="shared" si="1"/>
        <v>4.1795379023377821E-2</v>
      </c>
      <c r="J48" s="131">
        <f t="shared" si="2"/>
        <v>8578</v>
      </c>
      <c r="K48" s="132">
        <f t="shared" si="3"/>
        <v>0.14409854135676303</v>
      </c>
      <c r="L48" s="131">
        <f t="shared" si="4"/>
        <v>26930</v>
      </c>
      <c r="M48" s="132">
        <f t="shared" si="5"/>
        <v>5.2206040700084826E-2</v>
      </c>
      <c r="N48" s="133">
        <f>H48/H48</f>
        <v>1</v>
      </c>
      <c r="O48" s="131">
        <v>22149</v>
      </c>
      <c r="P48" s="131">
        <v>5725</v>
      </c>
      <c r="Q48" s="131">
        <v>15267</v>
      </c>
      <c r="R48" s="131">
        <v>20130</v>
      </c>
      <c r="S48" s="131">
        <v>22106</v>
      </c>
      <c r="T48" s="131">
        <v>21182</v>
      </c>
      <c r="U48" s="132">
        <f t="shared" si="6"/>
        <v>-4.1798606713109532E-2</v>
      </c>
      <c r="V48" s="131">
        <f t="shared" si="0"/>
        <v>-924</v>
      </c>
      <c r="W48" s="132">
        <f t="shared" si="7"/>
        <v>5.1487589777168462E-2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133515</v>
      </c>
      <c r="D49" s="135">
        <v>55367</v>
      </c>
      <c r="E49" s="135">
        <v>64813</v>
      </c>
      <c r="F49" s="135">
        <v>157275</v>
      </c>
      <c r="G49" s="135">
        <v>168976</v>
      </c>
      <c r="H49" s="135">
        <v>176312</v>
      </c>
      <c r="I49" s="136">
        <f t="shared" si="1"/>
        <v>4.3414449389262311E-2</v>
      </c>
      <c r="J49" s="135">
        <f t="shared" si="2"/>
        <v>7336</v>
      </c>
      <c r="K49" s="136">
        <f t="shared" si="3"/>
        <v>0.32054076321012626</v>
      </c>
      <c r="L49" s="135">
        <f t="shared" si="4"/>
        <v>42797</v>
      </c>
      <c r="M49" s="136">
        <f t="shared" si="5"/>
        <v>4.3048936692826334E-2</v>
      </c>
      <c r="N49" s="136">
        <f>H49/H48</f>
        <v>0.82459684962771729</v>
      </c>
      <c r="O49" s="135">
        <v>16985</v>
      </c>
      <c r="P49" s="135">
        <v>4549</v>
      </c>
      <c r="Q49" s="135">
        <v>13091</v>
      </c>
      <c r="R49" s="135">
        <v>16918</v>
      </c>
      <c r="S49" s="135">
        <v>18135</v>
      </c>
      <c r="T49" s="135">
        <v>17254</v>
      </c>
      <c r="U49" s="136">
        <f t="shared" si="6"/>
        <v>-4.8580093741384056E-2</v>
      </c>
      <c r="V49" s="135">
        <f t="shared" si="0"/>
        <v>-881</v>
      </c>
      <c r="W49" s="136">
        <f t="shared" si="7"/>
        <v>4.3272083648789671E-2</v>
      </c>
      <c r="X49" s="136">
        <f>IFERROR(T49/T48,"-")</f>
        <v>0.81455953167783968</v>
      </c>
    </row>
    <row r="50" spans="2:24" x14ac:dyDescent="0.25">
      <c r="B50" s="97" t="s">
        <v>140</v>
      </c>
      <c r="C50" s="52">
        <v>111607</v>
      </c>
      <c r="D50" s="52">
        <v>40956</v>
      </c>
      <c r="E50" s="52">
        <v>25030</v>
      </c>
      <c r="F50" s="52">
        <v>120299</v>
      </c>
      <c r="G50" s="52">
        <v>132879</v>
      </c>
      <c r="H50" s="52">
        <v>136256</v>
      </c>
      <c r="I50" s="98">
        <f t="shared" si="1"/>
        <v>2.5414098540777808E-2</v>
      </c>
      <c r="J50" s="52">
        <f t="shared" si="2"/>
        <v>3377</v>
      </c>
      <c r="K50" s="98">
        <f t="shared" si="3"/>
        <v>0.22085532269481312</v>
      </c>
      <c r="L50" s="52">
        <f t="shared" si="4"/>
        <v>24649</v>
      </c>
      <c r="M50" s="98">
        <f t="shared" si="5"/>
        <v>3.3268727698725811E-2</v>
      </c>
      <c r="N50" s="98">
        <f>H50/H48</f>
        <v>0.63725820331499983</v>
      </c>
      <c r="O50" s="52">
        <v>14643</v>
      </c>
      <c r="P50" s="52">
        <v>0</v>
      </c>
      <c r="Q50" s="52">
        <v>9556</v>
      </c>
      <c r="R50" s="52">
        <v>12977</v>
      </c>
      <c r="S50" s="52">
        <v>14015</v>
      </c>
      <c r="T50" s="52">
        <v>12989</v>
      </c>
      <c r="U50" s="98">
        <f t="shared" si="6"/>
        <v>-7.3207277916518043E-2</v>
      </c>
      <c r="V50" s="52">
        <f t="shared" si="0"/>
        <v>-1026</v>
      </c>
      <c r="W50" s="98">
        <f t="shared" si="7"/>
        <v>3.3191974790775715E-2</v>
      </c>
      <c r="X50" s="98">
        <f>IFERROR(T50/T48,"-")</f>
        <v>0.61320932867529032</v>
      </c>
    </row>
    <row r="51" spans="2:24" x14ac:dyDescent="0.25">
      <c r="B51" s="97" t="s">
        <v>142</v>
      </c>
      <c r="C51" s="52">
        <v>21908</v>
      </c>
      <c r="D51" s="52">
        <v>9862</v>
      </c>
      <c r="E51" s="52">
        <v>12187</v>
      </c>
      <c r="F51" s="52">
        <v>36976</v>
      </c>
      <c r="G51" s="52">
        <v>36097</v>
      </c>
      <c r="H51" s="52">
        <v>40056</v>
      </c>
      <c r="I51" s="98">
        <f t="shared" si="1"/>
        <v>0.10967670443527155</v>
      </c>
      <c r="J51" s="52">
        <f t="shared" si="2"/>
        <v>3959</v>
      </c>
      <c r="K51" s="98">
        <f t="shared" si="3"/>
        <v>0.82837319700566003</v>
      </c>
      <c r="L51" s="52">
        <f t="shared" si="4"/>
        <v>18148</v>
      </c>
      <c r="M51" s="98">
        <f t="shared" si="5"/>
        <v>9.7802089941005244E-3</v>
      </c>
      <c r="N51" s="98">
        <f>H51/H48</f>
        <v>0.18733864631271749</v>
      </c>
      <c r="O51" s="52">
        <v>2342</v>
      </c>
      <c r="P51" s="52">
        <v>0</v>
      </c>
      <c r="Q51" s="52">
        <v>3535</v>
      </c>
      <c r="R51" s="52">
        <v>3941</v>
      </c>
      <c r="S51" s="52">
        <v>4120</v>
      </c>
      <c r="T51" s="52">
        <v>4265</v>
      </c>
      <c r="U51" s="98">
        <f t="shared" si="6"/>
        <v>3.5194174757281482E-2</v>
      </c>
      <c r="V51" s="52">
        <f t="shared" si="0"/>
        <v>145</v>
      </c>
      <c r="W51" s="98">
        <f t="shared" si="7"/>
        <v>1.0080108858013956E-2</v>
      </c>
      <c r="X51" s="98">
        <f>IFERROR(T51/T48,"-")</f>
        <v>0.20135020300254933</v>
      </c>
    </row>
    <row r="52" spans="2:24" ht="16.5" thickBot="1" x14ac:dyDescent="0.3">
      <c r="B52" s="137" t="s">
        <v>63</v>
      </c>
      <c r="C52" s="138">
        <v>53371</v>
      </c>
      <c r="D52" s="138">
        <v>15952</v>
      </c>
      <c r="E52" s="138">
        <v>12771</v>
      </c>
      <c r="F52" s="138">
        <v>33151</v>
      </c>
      <c r="G52" s="138">
        <v>36262</v>
      </c>
      <c r="H52" s="138">
        <v>37504</v>
      </c>
      <c r="I52" s="139">
        <f t="shared" si="1"/>
        <v>3.4250730792565243E-2</v>
      </c>
      <c r="J52" s="138">
        <f t="shared" si="2"/>
        <v>1242</v>
      </c>
      <c r="K52" s="139">
        <f t="shared" si="3"/>
        <v>-0.29729628449907253</v>
      </c>
      <c r="L52" s="138">
        <f t="shared" si="4"/>
        <v>-15867</v>
      </c>
      <c r="M52" s="139">
        <f t="shared" si="5"/>
        <v>9.1571040072584899E-3</v>
      </c>
      <c r="N52" s="139">
        <f>H52/H48</f>
        <v>0.17540315037228271</v>
      </c>
      <c r="O52" s="138">
        <v>5164</v>
      </c>
      <c r="P52" s="138">
        <v>1176</v>
      </c>
      <c r="Q52" s="138">
        <v>2176</v>
      </c>
      <c r="R52" s="138">
        <v>3212</v>
      </c>
      <c r="S52" s="138">
        <v>3971</v>
      </c>
      <c r="T52" s="138">
        <v>3928</v>
      </c>
      <c r="U52" s="139">
        <f t="shared" si="6"/>
        <v>-1.0828506673381977E-2</v>
      </c>
      <c r="V52" s="138">
        <f t="shared" si="0"/>
        <v>-43</v>
      </c>
      <c r="W52" s="139">
        <f t="shared" si="7"/>
        <v>8.2155061283787929E-3</v>
      </c>
      <c r="X52" s="139">
        <f>IFERROR(T52/T48,"-")</f>
        <v>0.18544046832216032</v>
      </c>
    </row>
    <row r="53" spans="2:24" ht="15.75" x14ac:dyDescent="0.25">
      <c r="B53" s="130" t="s">
        <v>53</v>
      </c>
      <c r="C53" s="131">
        <f t="shared" ref="C53:H56" si="8">C6-C11-C16-C21-C26-C30-C35-C39-C44-C48</f>
        <v>95406</v>
      </c>
      <c r="D53" s="131">
        <f t="shared" si="8"/>
        <v>133502</v>
      </c>
      <c r="E53" s="131">
        <f t="shared" si="8"/>
        <v>42879</v>
      </c>
      <c r="F53" s="131">
        <f t="shared" si="8"/>
        <v>81548</v>
      </c>
      <c r="G53" s="131">
        <f t="shared" si="8"/>
        <v>89780</v>
      </c>
      <c r="H53" s="131">
        <f t="shared" si="8"/>
        <v>94601</v>
      </c>
      <c r="I53" s="132">
        <f t="shared" si="1"/>
        <v>5.3697928269102357E-2</v>
      </c>
      <c r="J53" s="131">
        <f t="shared" si="2"/>
        <v>4821</v>
      </c>
      <c r="K53" s="132">
        <f t="shared" si="3"/>
        <v>-8.4376244680628432E-3</v>
      </c>
      <c r="L53" s="131">
        <f t="shared" si="4"/>
        <v>-805</v>
      </c>
      <c r="M53" s="132">
        <f t="shared" si="5"/>
        <v>2.309810143426462E-2</v>
      </c>
      <c r="N53" s="133">
        <f>H53/H53</f>
        <v>1</v>
      </c>
      <c r="O53" s="131">
        <v>8015</v>
      </c>
      <c r="P53" s="131">
        <v>3786</v>
      </c>
      <c r="Q53" s="131">
        <v>7762</v>
      </c>
      <c r="R53" s="131">
        <v>9104</v>
      </c>
      <c r="S53" s="131">
        <v>10225</v>
      </c>
      <c r="T53" s="131">
        <v>11098</v>
      </c>
      <c r="U53" s="132">
        <f t="shared" si="6"/>
        <v>8.5378973105134426E-2</v>
      </c>
      <c r="V53" s="131">
        <f t="shared" si="0"/>
        <v>873</v>
      </c>
      <c r="W53" s="132">
        <f t="shared" si="7"/>
        <v>2.3285793210697552E-2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92030</v>
      </c>
      <c r="D54" s="135">
        <f t="shared" si="8"/>
        <v>100711</v>
      </c>
      <c r="E54" s="135">
        <f t="shared" si="8"/>
        <v>44448</v>
      </c>
      <c r="F54" s="135">
        <f t="shared" si="8"/>
        <v>78991</v>
      </c>
      <c r="G54" s="135">
        <f t="shared" si="8"/>
        <v>82998</v>
      </c>
      <c r="H54" s="135">
        <f t="shared" si="8"/>
        <v>86316</v>
      </c>
      <c r="I54" s="136">
        <f t="shared" si="1"/>
        <v>3.9976866912455611E-2</v>
      </c>
      <c r="J54" s="135">
        <f t="shared" si="2"/>
        <v>3318</v>
      </c>
      <c r="K54" s="136">
        <f t="shared" si="3"/>
        <v>-6.2088449418667868E-2</v>
      </c>
      <c r="L54" s="135">
        <f t="shared" si="4"/>
        <v>-5714</v>
      </c>
      <c r="M54" s="136">
        <f t="shared" si="5"/>
        <v>2.1075207697592892E-2</v>
      </c>
      <c r="N54" s="136">
        <f>H54/H53</f>
        <v>0.91242164459149477</v>
      </c>
      <c r="O54" s="135">
        <v>7620</v>
      </c>
      <c r="P54" s="135">
        <v>3765</v>
      </c>
      <c r="Q54" s="135">
        <v>7704</v>
      </c>
      <c r="R54" s="135">
        <v>8796</v>
      </c>
      <c r="S54" s="135">
        <v>9444</v>
      </c>
      <c r="T54" s="135">
        <v>10242</v>
      </c>
      <c r="U54" s="136">
        <f t="shared" si="6"/>
        <v>8.4498094027954274E-2</v>
      </c>
      <c r="V54" s="135">
        <f t="shared" si="0"/>
        <v>798</v>
      </c>
      <c r="W54" s="136">
        <f t="shared" si="7"/>
        <v>2.2498004951811913E-2</v>
      </c>
      <c r="X54" s="136">
        <f>IFERROR(T54/T53,"-")</f>
        <v>0.92286898540277529</v>
      </c>
    </row>
    <row r="55" spans="2:24" x14ac:dyDescent="0.25">
      <c r="B55" s="97" t="s">
        <v>140</v>
      </c>
      <c r="C55" s="52">
        <f t="shared" si="8"/>
        <v>81445</v>
      </c>
      <c r="D55" s="52">
        <f t="shared" si="8"/>
        <v>104208</v>
      </c>
      <c r="E55" s="52">
        <f t="shared" si="8"/>
        <v>124872</v>
      </c>
      <c r="F55" s="52">
        <f t="shared" si="8"/>
        <v>291205</v>
      </c>
      <c r="G55" s="52">
        <f t="shared" si="8"/>
        <v>266200</v>
      </c>
      <c r="H55" s="52">
        <f t="shared" si="8"/>
        <v>337797</v>
      </c>
      <c r="I55" s="98">
        <f t="shared" si="1"/>
        <v>0.26895942900075132</v>
      </c>
      <c r="J55" s="52">
        <f t="shared" si="2"/>
        <v>71597</v>
      </c>
      <c r="K55" s="98">
        <f t="shared" si="3"/>
        <v>3.1475474246423971</v>
      </c>
      <c r="L55" s="52">
        <f t="shared" si="4"/>
        <v>256352</v>
      </c>
      <c r="M55" s="98">
        <f t="shared" si="5"/>
        <v>8.2477662711707977E-2</v>
      </c>
      <c r="N55" s="98">
        <f>H55/H53</f>
        <v>3.5707550660141014</v>
      </c>
      <c r="O55" s="52">
        <v>5660</v>
      </c>
      <c r="P55" s="52">
        <v>2145</v>
      </c>
      <c r="Q55" s="52">
        <v>5920</v>
      </c>
      <c r="R55" s="52">
        <v>6631</v>
      </c>
      <c r="S55" s="52">
        <v>6908</v>
      </c>
      <c r="T55" s="52">
        <v>7159</v>
      </c>
      <c r="U55" s="98">
        <f t="shared" si="6"/>
        <v>3.6334684423856345E-2</v>
      </c>
      <c r="V55" s="52">
        <f t="shared" si="0"/>
        <v>251</v>
      </c>
      <c r="W55" s="98">
        <f t="shared" si="7"/>
        <v>1.696046735282683E-2</v>
      </c>
      <c r="X55" s="98">
        <f>IFERROR(T55/T53,"-")</f>
        <v>0.6450711839971166</v>
      </c>
    </row>
    <row r="56" spans="2:24" x14ac:dyDescent="0.25">
      <c r="B56" s="97" t="s">
        <v>142</v>
      </c>
      <c r="C56" s="52">
        <f t="shared" si="8"/>
        <v>39620</v>
      </c>
      <c r="D56" s="52">
        <f t="shared" si="8"/>
        <v>43327</v>
      </c>
      <c r="E56" s="52">
        <f t="shared" si="8"/>
        <v>38837</v>
      </c>
      <c r="F56" s="52">
        <f t="shared" si="8"/>
        <v>60778</v>
      </c>
      <c r="G56" s="52">
        <f t="shared" si="8"/>
        <v>86961</v>
      </c>
      <c r="H56" s="52">
        <f t="shared" si="8"/>
        <v>83628</v>
      </c>
      <c r="I56" s="98">
        <f t="shared" si="1"/>
        <v>-3.8327526132404199E-2</v>
      </c>
      <c r="J56" s="52">
        <f t="shared" si="2"/>
        <v>-3333</v>
      </c>
      <c r="K56" s="98">
        <f t="shared" si="3"/>
        <v>1.1107521453811207</v>
      </c>
      <c r="L56" s="52">
        <f t="shared" si="4"/>
        <v>44008</v>
      </c>
      <c r="M56" s="98">
        <f t="shared" si="5"/>
        <v>2.0418896488881531E-2</v>
      </c>
      <c r="N56" s="98">
        <f>H56/H53</f>
        <v>0.88400756863035279</v>
      </c>
      <c r="O56" s="52">
        <v>1960</v>
      </c>
      <c r="P56" s="52">
        <v>1620</v>
      </c>
      <c r="Q56" s="52">
        <v>1784</v>
      </c>
      <c r="R56" s="52">
        <v>2165</v>
      </c>
      <c r="S56" s="52">
        <v>2536</v>
      </c>
      <c r="T56" s="52">
        <v>3083</v>
      </c>
      <c r="U56" s="98">
        <f t="shared" si="6"/>
        <v>0.21569400630914837</v>
      </c>
      <c r="V56" s="52">
        <f t="shared" si="0"/>
        <v>547</v>
      </c>
      <c r="W56" s="98">
        <f t="shared" si="7"/>
        <v>5.5375375989850832E-3</v>
      </c>
      <c r="X56" s="98">
        <f>IFERROR(T56/T53,"-")</f>
        <v>0.27779780140565868</v>
      </c>
    </row>
    <row r="57" spans="2:24" ht="15.75" x14ac:dyDescent="0.25">
      <c r="B57" s="137" t="s">
        <v>63</v>
      </c>
      <c r="C57" s="138">
        <f>C53-C54</f>
        <v>3376</v>
      </c>
      <c r="D57" s="138">
        <f t="shared" ref="D57:H57" si="9">D53-D54</f>
        <v>32791</v>
      </c>
      <c r="E57" s="138">
        <f t="shared" si="9"/>
        <v>-1569</v>
      </c>
      <c r="F57" s="138">
        <f t="shared" si="9"/>
        <v>2557</v>
      </c>
      <c r="G57" s="138">
        <f t="shared" si="9"/>
        <v>6782</v>
      </c>
      <c r="H57" s="138">
        <f t="shared" si="9"/>
        <v>8285</v>
      </c>
      <c r="I57" s="139">
        <f t="shared" si="1"/>
        <v>0.22161604246534949</v>
      </c>
      <c r="J57" s="138">
        <f t="shared" si="2"/>
        <v>1503</v>
      </c>
      <c r="K57" s="139">
        <f t="shared" si="3"/>
        <v>1.4540876777251186</v>
      </c>
      <c r="L57" s="138">
        <f t="shared" si="4"/>
        <v>4909</v>
      </c>
      <c r="M57" s="139">
        <f t="shared" si="5"/>
        <v>2.0228937366717306E-3</v>
      </c>
      <c r="N57" s="139">
        <f>H57/H53</f>
        <v>8.7578355408505199E-2</v>
      </c>
      <c r="O57" s="138">
        <v>606</v>
      </c>
      <c r="P57" s="138">
        <v>51</v>
      </c>
      <c r="Q57" s="138">
        <v>919</v>
      </c>
      <c r="R57" s="138">
        <v>789</v>
      </c>
      <c r="S57" s="138">
        <v>1370</v>
      </c>
      <c r="T57" s="138">
        <v>3865</v>
      </c>
      <c r="U57" s="139">
        <f t="shared" si="6"/>
        <v>1.8211678832116789</v>
      </c>
      <c r="V57" s="138">
        <f t="shared" si="0"/>
        <v>2495</v>
      </c>
      <c r="W57" s="139">
        <f t="shared" si="7"/>
        <v>2.0180679748726237E-3</v>
      </c>
      <c r="X57" s="139">
        <f>IFERROR(T57/T53,"-")</f>
        <v>0.34826094791854389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0BAE2-92B4-403E-A448-99C852E3AF92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258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51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232309</v>
      </c>
      <c r="R8" s="155">
        <v>220415</v>
      </c>
      <c r="S8" s="155">
        <v>103516</v>
      </c>
      <c r="T8" s="155">
        <v>164258</v>
      </c>
      <c r="U8" s="155">
        <v>229131</v>
      </c>
      <c r="V8" s="155">
        <v>239109</v>
      </c>
      <c r="W8" s="156">
        <f>IFERROR(V8/U8-1,"-")</f>
        <v>4.3547141155059865E-2</v>
      </c>
      <c r="X8" s="156">
        <f>IFERROR(V8/S8-1,"-")</f>
        <v>1.3098748019629816</v>
      </c>
      <c r="Y8" s="155">
        <f>V8-U8</f>
        <v>9978</v>
      </c>
      <c r="Z8" s="155">
        <f>V8-S8</f>
        <v>135593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135043</v>
      </c>
      <c r="R9" s="158">
        <v>120142</v>
      </c>
      <c r="S9" s="158">
        <v>61571</v>
      </c>
      <c r="T9" s="158">
        <v>104557</v>
      </c>
      <c r="U9" s="158">
        <v>134886</v>
      </c>
      <c r="V9" s="158">
        <v>146430</v>
      </c>
      <c r="W9" s="159">
        <f>IFERROR(V9/U9-1,"-")</f>
        <v>8.5583381522174262E-2</v>
      </c>
      <c r="X9" s="160">
        <f t="shared" ref="X9:X20" si="3">IFERROR(V9/S9-1,"-")</f>
        <v>1.3782300108817465</v>
      </c>
      <c r="Y9" s="158">
        <f t="shared" ref="Y9:Y19" si="4">V9-U9</f>
        <v>11544</v>
      </c>
      <c r="Z9" s="158">
        <f t="shared" ref="Z9:Z20" si="5">V9-S9</f>
        <v>84859</v>
      </c>
      <c r="AA9" s="159">
        <f>V9/V$8</f>
        <v>0.61239852954092067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75241</v>
      </c>
      <c r="R10" s="163">
        <v>61076</v>
      </c>
      <c r="S10" s="163">
        <v>27791</v>
      </c>
      <c r="T10" s="163">
        <v>53247</v>
      </c>
      <c r="U10" s="163">
        <v>69865</v>
      </c>
      <c r="V10" s="163">
        <v>66121</v>
      </c>
      <c r="W10" s="164">
        <f>IFERROR(V10/U10-1,"-")</f>
        <v>-5.3589064624633198E-2</v>
      </c>
      <c r="X10" s="165">
        <f t="shared" si="3"/>
        <v>1.3792234896189415</v>
      </c>
      <c r="Y10" s="163">
        <f t="shared" si="4"/>
        <v>-3744</v>
      </c>
      <c r="Z10" s="163">
        <f t="shared" si="5"/>
        <v>38330</v>
      </c>
      <c r="AA10" s="164">
        <f>V10/V$8</f>
        <v>0.27653078721419938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59802</v>
      </c>
      <c r="R11" s="163">
        <v>59066</v>
      </c>
      <c r="S11" s="163">
        <v>33780</v>
      </c>
      <c r="T11" s="163">
        <v>51310</v>
      </c>
      <c r="U11" s="163">
        <v>65021</v>
      </c>
      <c r="V11" s="163">
        <v>80309</v>
      </c>
      <c r="W11" s="164">
        <f>IFERROR(V11/U11-1,"-")</f>
        <v>0.23512403684963323</v>
      </c>
      <c r="X11" s="165">
        <f t="shared" si="3"/>
        <v>1.3774126702190643</v>
      </c>
      <c r="Y11" s="163">
        <f t="shared" si="4"/>
        <v>15288</v>
      </c>
      <c r="Z11" s="163">
        <f t="shared" si="5"/>
        <v>46529</v>
      </c>
      <c r="AA11" s="164">
        <f>V11/V$8</f>
        <v>0.33586774232672129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97266</v>
      </c>
      <c r="R12" s="158">
        <v>100273</v>
      </c>
      <c r="S12" s="158">
        <v>41945</v>
      </c>
      <c r="T12" s="158">
        <v>59701</v>
      </c>
      <c r="U12" s="158">
        <v>94245</v>
      </c>
      <c r="V12" s="158">
        <v>92679</v>
      </c>
      <c r="W12" s="159">
        <f>IFERROR(V12/U12-1,"-")</f>
        <v>-1.6616266114913292E-2</v>
      </c>
      <c r="X12" s="160">
        <f t="shared" si="3"/>
        <v>1.209536297532483</v>
      </c>
      <c r="Y12" s="158">
        <f t="shared" si="4"/>
        <v>-1566</v>
      </c>
      <c r="Z12" s="158">
        <f t="shared" si="5"/>
        <v>50734</v>
      </c>
      <c r="AA12" s="159">
        <f>V12/V$8</f>
        <v>0.38760147045907933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11864</v>
      </c>
      <c r="R13" s="163">
        <v>10460</v>
      </c>
      <c r="S13" s="163">
        <v>3941</v>
      </c>
      <c r="T13" s="163">
        <v>3336</v>
      </c>
      <c r="U13" s="163">
        <v>9917</v>
      </c>
      <c r="V13" s="163">
        <v>11646</v>
      </c>
      <c r="W13" s="164">
        <f t="shared" ref="W13:W20" si="8">IFERROR(V13/U13-1,"-")</f>
        <v>0.17434708077039418</v>
      </c>
      <c r="X13" s="165">
        <f t="shared" si="3"/>
        <v>1.9550875412331896</v>
      </c>
      <c r="Y13" s="163">
        <f t="shared" si="4"/>
        <v>1729</v>
      </c>
      <c r="Z13" s="163">
        <f t="shared" si="5"/>
        <v>7705</v>
      </c>
      <c r="AA13" s="164">
        <f t="shared" ref="AA13:AA20" si="9">V13/V$8</f>
        <v>4.8705820358079369E-2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10977</v>
      </c>
      <c r="R14" s="163">
        <v>9550</v>
      </c>
      <c r="S14" s="163">
        <v>4053</v>
      </c>
      <c r="T14" s="163">
        <v>7314</v>
      </c>
      <c r="U14" s="163">
        <v>11261</v>
      </c>
      <c r="V14" s="163">
        <v>13316</v>
      </c>
      <c r="W14" s="164">
        <f t="shared" si="8"/>
        <v>0.18248823372702239</v>
      </c>
      <c r="X14" s="165">
        <f t="shared" si="3"/>
        <v>2.2854675548976067</v>
      </c>
      <c r="Y14" s="163">
        <f t="shared" si="4"/>
        <v>2055</v>
      </c>
      <c r="Z14" s="163">
        <f t="shared" si="5"/>
        <v>9263</v>
      </c>
      <c r="AA14" s="164">
        <f t="shared" si="9"/>
        <v>5.5690082765600626E-2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6539</v>
      </c>
      <c r="R15" s="163">
        <v>6709</v>
      </c>
      <c r="S15" s="163">
        <v>2906</v>
      </c>
      <c r="T15" s="163">
        <v>7134</v>
      </c>
      <c r="U15" s="163">
        <v>8524</v>
      </c>
      <c r="V15" s="163">
        <v>8756</v>
      </c>
      <c r="W15" s="164">
        <f t="shared" si="8"/>
        <v>2.7217268887846036E-2</v>
      </c>
      <c r="X15" s="165">
        <f t="shared" si="3"/>
        <v>2.0130763936682725</v>
      </c>
      <c r="Y15" s="163">
        <f t="shared" si="4"/>
        <v>232</v>
      </c>
      <c r="Z15" s="163">
        <f t="shared" si="5"/>
        <v>5850</v>
      </c>
      <c r="AA15" s="164">
        <f t="shared" si="9"/>
        <v>3.6619282419315037E-2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1654</v>
      </c>
      <c r="R16" s="163">
        <v>1866</v>
      </c>
      <c r="S16" s="163">
        <v>784</v>
      </c>
      <c r="T16" s="163">
        <v>1333</v>
      </c>
      <c r="U16" s="163">
        <v>2573</v>
      </c>
      <c r="V16" s="163">
        <v>2637</v>
      </c>
      <c r="W16" s="164">
        <f t="shared" si="8"/>
        <v>2.4873688301593422E-2</v>
      </c>
      <c r="X16" s="165">
        <f t="shared" si="3"/>
        <v>2.3635204081632653</v>
      </c>
      <c r="Y16" s="163">
        <f t="shared" si="4"/>
        <v>64</v>
      </c>
      <c r="Z16" s="163">
        <f t="shared" si="5"/>
        <v>1853</v>
      </c>
      <c r="AA16" s="164">
        <f t="shared" si="9"/>
        <v>1.1028443094990152E-2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1793</v>
      </c>
      <c r="R17" s="163">
        <v>1484</v>
      </c>
      <c r="S17" s="163">
        <v>812</v>
      </c>
      <c r="T17" s="163">
        <v>1357</v>
      </c>
      <c r="U17" s="163">
        <v>1836</v>
      </c>
      <c r="V17" s="163">
        <v>1934</v>
      </c>
      <c r="W17" s="164">
        <f t="shared" si="8"/>
        <v>5.3376906318082895E-2</v>
      </c>
      <c r="X17" s="165">
        <f t="shared" si="3"/>
        <v>1.3817733990147785</v>
      </c>
      <c r="Y17" s="163">
        <f t="shared" si="4"/>
        <v>98</v>
      </c>
      <c r="Z17" s="163">
        <f t="shared" si="5"/>
        <v>1122</v>
      </c>
      <c r="AA17" s="164">
        <f t="shared" si="9"/>
        <v>8.0883613749377897E-3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1802</v>
      </c>
      <c r="R18" s="163">
        <v>1623</v>
      </c>
      <c r="S18" s="163">
        <v>678</v>
      </c>
      <c r="T18" s="163">
        <v>555</v>
      </c>
      <c r="U18" s="163">
        <v>1075</v>
      </c>
      <c r="V18" s="163">
        <v>1341</v>
      </c>
      <c r="W18" s="164">
        <f t="shared" si="8"/>
        <v>0.24744186046511629</v>
      </c>
      <c r="X18" s="165">
        <f t="shared" si="3"/>
        <v>0.97787610619469034</v>
      </c>
      <c r="Y18" s="163">
        <f t="shared" si="4"/>
        <v>266</v>
      </c>
      <c r="Z18" s="163">
        <f t="shared" si="5"/>
        <v>663</v>
      </c>
      <c r="AA18" s="164">
        <f t="shared" si="9"/>
        <v>5.6083208913089849E-3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3139</v>
      </c>
      <c r="R19" s="163">
        <v>2681</v>
      </c>
      <c r="S19" s="163">
        <v>1097</v>
      </c>
      <c r="T19" s="163">
        <v>919</v>
      </c>
      <c r="U19" s="163">
        <v>1885</v>
      </c>
      <c r="V19" s="163">
        <v>2455</v>
      </c>
      <c r="W19" s="164">
        <f t="shared" si="8"/>
        <v>0.3023872679045092</v>
      </c>
      <c r="X19" s="165">
        <f t="shared" si="3"/>
        <v>1.2379216043755696</v>
      </c>
      <c r="Y19" s="163">
        <f t="shared" si="4"/>
        <v>570</v>
      </c>
      <c r="Z19" s="163">
        <f t="shared" si="5"/>
        <v>1358</v>
      </c>
      <c r="AA19" s="164">
        <f t="shared" si="9"/>
        <v>1.0267283958362086E-2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59498</v>
      </c>
      <c r="R20" s="169">
        <f t="shared" si="11"/>
        <v>65900</v>
      </c>
      <c r="S20" s="169">
        <f t="shared" si="11"/>
        <v>27674</v>
      </c>
      <c r="T20" s="169">
        <f t="shared" si="11"/>
        <v>37753</v>
      </c>
      <c r="U20" s="169">
        <f t="shared" si="11"/>
        <v>57174</v>
      </c>
      <c r="V20" s="169">
        <f t="shared" si="11"/>
        <v>50594</v>
      </c>
      <c r="W20" s="170">
        <f t="shared" si="8"/>
        <v>-0.11508727743379854</v>
      </c>
      <c r="X20" s="171">
        <f t="shared" si="3"/>
        <v>0.82821420828214198</v>
      </c>
      <c r="Y20" s="169">
        <f>V20-U20</f>
        <v>-6580</v>
      </c>
      <c r="Z20" s="169">
        <f t="shared" si="5"/>
        <v>22920</v>
      </c>
      <c r="AA20" s="170">
        <f t="shared" si="9"/>
        <v>0.21159387559648529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8D2F4-E072-4E06-92B3-EEB687F59D5C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K6" s="270"/>
      <c r="N6" s="270" t="s">
        <v>258</v>
      </c>
      <c r="O6" s="270"/>
      <c r="P6" s="270"/>
      <c r="Q6" s="270"/>
      <c r="R6" s="270"/>
      <c r="S6" s="270"/>
      <c r="T6" s="270"/>
      <c r="U6" s="270"/>
      <c r="V6" s="270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224</v>
      </c>
      <c r="D9" s="172" t="s">
        <v>235</v>
      </c>
      <c r="E9" s="172" t="s">
        <v>225</v>
      </c>
      <c r="F9" s="172" t="s">
        <v>226</v>
      </c>
      <c r="G9" s="172" t="s">
        <v>227</v>
      </c>
      <c r="H9" s="172" t="s">
        <v>228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224</v>
      </c>
      <c r="P9" s="172" t="s">
        <v>225</v>
      </c>
      <c r="Q9" s="172" t="s">
        <v>226</v>
      </c>
      <c r="R9" s="172" t="s">
        <v>227</v>
      </c>
      <c r="S9" s="172" t="s">
        <v>228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51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461475</v>
      </c>
      <c r="D11" s="176">
        <v>123422</v>
      </c>
      <c r="E11" s="176">
        <v>325738</v>
      </c>
      <c r="F11" s="176">
        <v>465229</v>
      </c>
      <c r="G11" s="176">
        <v>499749</v>
      </c>
      <c r="H11" s="176">
        <v>518511</v>
      </c>
      <c r="I11" s="177">
        <f t="shared" ref="I11:I23" si="0">IFERROR(H11/G11-1,"-")</f>
        <v>3.7542846508947569E-2</v>
      </c>
      <c r="J11" s="177">
        <f t="shared" ref="J11:J23" si="1">IFERROR(H11/C11-1,"-")</f>
        <v>0.12359499431171783</v>
      </c>
      <c r="K11" s="177">
        <f>H11/H11</f>
        <v>1</v>
      </c>
      <c r="L11" s="79"/>
      <c r="M11" s="79"/>
      <c r="N11" s="154" t="s">
        <v>68</v>
      </c>
      <c r="O11" s="176">
        <v>16545</v>
      </c>
      <c r="P11" s="176">
        <v>16992</v>
      </c>
      <c r="Q11" s="176">
        <v>20549</v>
      </c>
      <c r="R11" s="176">
        <v>16671</v>
      </c>
      <c r="S11" s="176">
        <v>20174</v>
      </c>
      <c r="T11" s="177">
        <f t="shared" ref="T11:T23" si="2">IFERROR(S11/R11-1,"-")</f>
        <v>0.21012536740447474</v>
      </c>
      <c r="U11" s="177">
        <f t="shared" ref="U11:U23" si="3">IFERROR(S11/O11-1,"-")</f>
        <v>0.21934119069205193</v>
      </c>
      <c r="V11" s="177">
        <f>S11/S11</f>
        <v>1</v>
      </c>
    </row>
    <row r="12" spans="1:22" x14ac:dyDescent="0.25">
      <c r="B12" s="157" t="s">
        <v>97</v>
      </c>
      <c r="C12" s="158">
        <v>107730</v>
      </c>
      <c r="D12" s="158">
        <v>78206</v>
      </c>
      <c r="E12" s="158">
        <v>107944</v>
      </c>
      <c r="F12" s="158">
        <v>106792</v>
      </c>
      <c r="G12" s="158">
        <v>113306</v>
      </c>
      <c r="H12" s="158">
        <v>112486</v>
      </c>
      <c r="I12" s="159">
        <f t="shared" si="0"/>
        <v>-7.2370395212962846E-3</v>
      </c>
      <c r="J12" s="160">
        <f t="shared" si="1"/>
        <v>4.4147405550914343E-2</v>
      </c>
      <c r="K12" s="159">
        <f>H12/H11</f>
        <v>0.21694043135054031</v>
      </c>
      <c r="L12" s="79"/>
      <c r="M12" s="79"/>
      <c r="N12" s="157" t="s">
        <v>97</v>
      </c>
      <c r="O12" s="158">
        <v>9542</v>
      </c>
      <c r="P12" s="158">
        <v>11386</v>
      </c>
      <c r="Q12" s="158">
        <v>13102</v>
      </c>
      <c r="R12" s="158">
        <v>11658</v>
      </c>
      <c r="S12" s="158">
        <v>14592</v>
      </c>
      <c r="T12" s="159">
        <f t="shared" si="2"/>
        <v>0.2516726711271231</v>
      </c>
      <c r="U12" s="160">
        <f t="shared" si="3"/>
        <v>0.52923915321735482</v>
      </c>
      <c r="V12" s="159">
        <f>S12/S11</f>
        <v>0.72330722712402107</v>
      </c>
    </row>
    <row r="13" spans="1:22" x14ac:dyDescent="0.25">
      <c r="B13" s="162" t="s">
        <v>103</v>
      </c>
      <c r="C13" s="163">
        <v>40072</v>
      </c>
      <c r="D13" s="163">
        <v>33289</v>
      </c>
      <c r="E13" s="163">
        <v>46433</v>
      </c>
      <c r="F13" s="163">
        <v>39705</v>
      </c>
      <c r="G13" s="163">
        <v>48831</v>
      </c>
      <c r="H13" s="163">
        <v>44712</v>
      </c>
      <c r="I13" s="164">
        <f t="shared" si="0"/>
        <v>-8.4352153345211067E-2</v>
      </c>
      <c r="J13" s="165">
        <f t="shared" si="1"/>
        <v>0.11579157516470362</v>
      </c>
      <c r="K13" s="164">
        <f>H13/H11</f>
        <v>8.6231536071558756E-2</v>
      </c>
      <c r="L13" s="79"/>
      <c r="M13" s="79"/>
      <c r="N13" s="162" t="s">
        <v>103</v>
      </c>
      <c r="O13" s="163">
        <v>4702</v>
      </c>
      <c r="P13" s="163">
        <v>5443</v>
      </c>
      <c r="Q13" s="163">
        <v>6791</v>
      </c>
      <c r="R13" s="163">
        <v>4887</v>
      </c>
      <c r="S13" s="163">
        <v>8256</v>
      </c>
      <c r="T13" s="164">
        <f t="shared" si="2"/>
        <v>0.68937998772252906</v>
      </c>
      <c r="U13" s="165">
        <f t="shared" si="3"/>
        <v>0.75584857507443637</v>
      </c>
      <c r="V13" s="164">
        <f>S13/S11</f>
        <v>0.40923961534648556</v>
      </c>
    </row>
    <row r="14" spans="1:22" x14ac:dyDescent="0.25">
      <c r="B14" s="162" t="s">
        <v>100</v>
      </c>
      <c r="C14" s="163">
        <v>67658</v>
      </c>
      <c r="D14" s="163">
        <v>44917</v>
      </c>
      <c r="E14" s="163">
        <v>61511</v>
      </c>
      <c r="F14" s="163">
        <v>67087</v>
      </c>
      <c r="G14" s="163">
        <v>64475</v>
      </c>
      <c r="H14" s="163">
        <v>67774</v>
      </c>
      <c r="I14" s="164">
        <f t="shared" si="0"/>
        <v>5.1167119038386888E-2</v>
      </c>
      <c r="J14" s="165">
        <f t="shared" si="1"/>
        <v>1.7145053060982907E-3</v>
      </c>
      <c r="K14" s="164">
        <f>H14/H11</f>
        <v>0.13070889527898155</v>
      </c>
      <c r="L14" s="79"/>
      <c r="M14" s="79"/>
      <c r="N14" s="162" t="s">
        <v>100</v>
      </c>
      <c r="O14" s="163">
        <v>4840</v>
      </c>
      <c r="P14" s="163">
        <v>5943</v>
      </c>
      <c r="Q14" s="163">
        <v>6311</v>
      </c>
      <c r="R14" s="163">
        <v>6771</v>
      </c>
      <c r="S14" s="163">
        <v>6336</v>
      </c>
      <c r="T14" s="164">
        <f t="shared" si="2"/>
        <v>-6.4244572441293779E-2</v>
      </c>
      <c r="U14" s="165">
        <f t="shared" si="3"/>
        <v>0.30909090909090908</v>
      </c>
      <c r="V14" s="164">
        <f>S14/S11</f>
        <v>0.31406761177753545</v>
      </c>
    </row>
    <row r="15" spans="1:22" x14ac:dyDescent="0.25">
      <c r="B15" s="157" t="s">
        <v>107</v>
      </c>
      <c r="C15" s="158">
        <v>353745</v>
      </c>
      <c r="D15" s="158">
        <v>45216</v>
      </c>
      <c r="E15" s="158">
        <v>217794</v>
      </c>
      <c r="F15" s="158">
        <v>358437</v>
      </c>
      <c r="G15" s="158">
        <v>386443</v>
      </c>
      <c r="H15" s="158">
        <v>406025</v>
      </c>
      <c r="I15" s="159">
        <f t="shared" si="0"/>
        <v>5.067241481926188E-2</v>
      </c>
      <c r="J15" s="160">
        <f t="shared" si="1"/>
        <v>0.14779007477137496</v>
      </c>
      <c r="K15" s="159">
        <f>H15/H11</f>
        <v>0.78305956864945969</v>
      </c>
      <c r="L15" s="79"/>
      <c r="M15" s="79"/>
      <c r="N15" s="157" t="s">
        <v>107</v>
      </c>
      <c r="O15" s="158">
        <v>7003</v>
      </c>
      <c r="P15" s="158">
        <v>5606</v>
      </c>
      <c r="Q15" s="158">
        <v>7447</v>
      </c>
      <c r="R15" s="158">
        <v>5013</v>
      </c>
      <c r="S15" s="158">
        <v>5582</v>
      </c>
      <c r="T15" s="159">
        <f t="shared" si="2"/>
        <v>0.1135048872930382</v>
      </c>
      <c r="U15" s="160">
        <f t="shared" si="3"/>
        <v>-0.20291303726974153</v>
      </c>
      <c r="V15" s="159">
        <f>S15/S11</f>
        <v>0.27669277287597899</v>
      </c>
    </row>
    <row r="16" spans="1:22" x14ac:dyDescent="0.25">
      <c r="B16" s="162" t="s">
        <v>110</v>
      </c>
      <c r="C16" s="163">
        <v>178903</v>
      </c>
      <c r="D16" s="163">
        <v>12290</v>
      </c>
      <c r="E16" s="163">
        <v>77013</v>
      </c>
      <c r="F16" s="163">
        <v>190060</v>
      </c>
      <c r="G16" s="163">
        <v>208939</v>
      </c>
      <c r="H16" s="163">
        <v>216324</v>
      </c>
      <c r="I16" s="164">
        <f t="shared" si="0"/>
        <v>3.5345244305754253E-2</v>
      </c>
      <c r="J16" s="165">
        <f t="shared" si="1"/>
        <v>0.20916921460232629</v>
      </c>
      <c r="K16" s="164">
        <f>H16/H11</f>
        <v>0.41720233514814536</v>
      </c>
      <c r="L16" s="79"/>
      <c r="M16" s="79"/>
      <c r="N16" s="162" t="s">
        <v>110</v>
      </c>
      <c r="O16" s="163">
        <v>969</v>
      </c>
      <c r="P16" s="163">
        <v>315</v>
      </c>
      <c r="Q16" s="163">
        <v>1108</v>
      </c>
      <c r="R16" s="163">
        <v>640</v>
      </c>
      <c r="S16" s="163">
        <v>666</v>
      </c>
      <c r="T16" s="164">
        <f t="shared" si="2"/>
        <v>4.0624999999999911E-2</v>
      </c>
      <c r="U16" s="165">
        <f t="shared" si="3"/>
        <v>-0.31269349845201233</v>
      </c>
      <c r="V16" s="164">
        <f>S16/S11</f>
        <v>3.3012788737979575E-2</v>
      </c>
    </row>
    <row r="17" spans="1:22" x14ac:dyDescent="0.25">
      <c r="B17" s="162" t="s">
        <v>113</v>
      </c>
      <c r="C17" s="163">
        <v>49048</v>
      </c>
      <c r="D17" s="163">
        <v>3983</v>
      </c>
      <c r="E17" s="163">
        <v>35334</v>
      </c>
      <c r="F17" s="163">
        <v>35336</v>
      </c>
      <c r="G17" s="163">
        <v>38233</v>
      </c>
      <c r="H17" s="163">
        <v>37362</v>
      </c>
      <c r="I17" s="164">
        <f t="shared" si="0"/>
        <v>-2.2781366882012932E-2</v>
      </c>
      <c r="J17" s="165">
        <f t="shared" si="1"/>
        <v>-0.23825640189202413</v>
      </c>
      <c r="K17" s="164">
        <f>H17/H11</f>
        <v>7.2056330531078419E-2</v>
      </c>
      <c r="L17" s="79"/>
      <c r="M17" s="79"/>
      <c r="N17" s="162" t="s">
        <v>113</v>
      </c>
      <c r="O17" s="163">
        <v>415</v>
      </c>
      <c r="P17" s="163">
        <v>516</v>
      </c>
      <c r="Q17" s="163">
        <v>741</v>
      </c>
      <c r="R17" s="163">
        <v>618</v>
      </c>
      <c r="S17" s="163">
        <v>600</v>
      </c>
      <c r="T17" s="164">
        <f t="shared" si="2"/>
        <v>-2.9126213592232997E-2</v>
      </c>
      <c r="U17" s="165">
        <f t="shared" si="3"/>
        <v>0.44578313253012047</v>
      </c>
      <c r="V17" s="164">
        <f>S17/S11</f>
        <v>2.9741251115296918E-2</v>
      </c>
    </row>
    <row r="18" spans="1:22" x14ac:dyDescent="0.25">
      <c r="B18" s="162" t="s">
        <v>116</v>
      </c>
      <c r="C18" s="163">
        <v>14012</v>
      </c>
      <c r="D18" s="163">
        <v>2626</v>
      </c>
      <c r="E18" s="163">
        <v>11705</v>
      </c>
      <c r="F18" s="163">
        <v>16234</v>
      </c>
      <c r="G18" s="163">
        <v>18305</v>
      </c>
      <c r="H18" s="163">
        <v>17983</v>
      </c>
      <c r="I18" s="164">
        <f t="shared" si="0"/>
        <v>-1.7590822179732291E-2</v>
      </c>
      <c r="J18" s="165">
        <f t="shared" si="1"/>
        <v>0.2833999429060805</v>
      </c>
      <c r="K18" s="164">
        <f>H18/H11</f>
        <v>3.4682002889041892E-2</v>
      </c>
      <c r="L18" s="79"/>
      <c r="M18" s="79"/>
      <c r="N18" s="162" t="s">
        <v>116</v>
      </c>
      <c r="O18" s="163">
        <v>513</v>
      </c>
      <c r="P18" s="163">
        <v>582</v>
      </c>
      <c r="Q18" s="163">
        <v>608</v>
      </c>
      <c r="R18" s="163">
        <v>584</v>
      </c>
      <c r="S18" s="163">
        <v>657</v>
      </c>
      <c r="T18" s="164">
        <f t="shared" si="2"/>
        <v>0.125</v>
      </c>
      <c r="U18" s="165">
        <f t="shared" si="3"/>
        <v>0.2807017543859649</v>
      </c>
      <c r="V18" s="164">
        <f>S18/S11</f>
        <v>3.2566669971250121E-2</v>
      </c>
    </row>
    <row r="19" spans="1:22" x14ac:dyDescent="0.25">
      <c r="B19" s="162" t="s">
        <v>123</v>
      </c>
      <c r="C19" s="163">
        <v>12530</v>
      </c>
      <c r="D19" s="163">
        <v>626</v>
      </c>
      <c r="E19" s="163">
        <v>16171</v>
      </c>
      <c r="F19" s="163">
        <v>17018</v>
      </c>
      <c r="G19" s="163">
        <v>17333</v>
      </c>
      <c r="H19" s="163">
        <v>16397</v>
      </c>
      <c r="I19" s="164">
        <f t="shared" si="0"/>
        <v>-5.4001038481509278E-2</v>
      </c>
      <c r="J19" s="165">
        <f t="shared" si="1"/>
        <v>0.3086193136472466</v>
      </c>
      <c r="K19" s="164">
        <f>H19/H11</f>
        <v>3.1623244251327357E-2</v>
      </c>
      <c r="L19" s="79"/>
      <c r="M19" s="79"/>
      <c r="N19" s="162" t="s">
        <v>123</v>
      </c>
      <c r="O19" s="163">
        <v>127</v>
      </c>
      <c r="P19" s="163">
        <v>124</v>
      </c>
      <c r="Q19" s="163">
        <v>212</v>
      </c>
      <c r="R19" s="163">
        <v>163</v>
      </c>
      <c r="S19" s="163">
        <v>112</v>
      </c>
      <c r="T19" s="164">
        <f t="shared" si="2"/>
        <v>-0.31288343558282206</v>
      </c>
      <c r="U19" s="165">
        <f t="shared" si="3"/>
        <v>-0.11811023622047245</v>
      </c>
      <c r="V19" s="164">
        <f>S19/S11</f>
        <v>5.5517002081887576E-3</v>
      </c>
    </row>
    <row r="20" spans="1:22" x14ac:dyDescent="0.25">
      <c r="B20" s="162" t="s">
        <v>119</v>
      </c>
      <c r="C20" s="163">
        <v>12175</v>
      </c>
      <c r="D20" s="163">
        <v>9333</v>
      </c>
      <c r="E20" s="163">
        <v>14403</v>
      </c>
      <c r="F20" s="163">
        <v>12868</v>
      </c>
      <c r="G20" s="163">
        <v>13370</v>
      </c>
      <c r="H20" s="163">
        <v>13293</v>
      </c>
      <c r="I20" s="164">
        <f t="shared" si="0"/>
        <v>-5.7591623036649109E-3</v>
      </c>
      <c r="J20" s="165">
        <f t="shared" si="1"/>
        <v>9.1827515400410675E-2</v>
      </c>
      <c r="K20" s="164">
        <f>H20/H11</f>
        <v>2.5636871734640153E-2</v>
      </c>
      <c r="L20" s="79"/>
      <c r="M20" s="79"/>
      <c r="N20" s="162" t="s">
        <v>119</v>
      </c>
      <c r="O20" s="163">
        <v>114</v>
      </c>
      <c r="P20" s="163">
        <v>100</v>
      </c>
      <c r="Q20" s="163">
        <v>107</v>
      </c>
      <c r="R20" s="163">
        <v>105</v>
      </c>
      <c r="S20" s="163">
        <v>147</v>
      </c>
      <c r="T20" s="164">
        <f t="shared" si="2"/>
        <v>0.39999999999999991</v>
      </c>
      <c r="U20" s="165">
        <f t="shared" si="3"/>
        <v>0.28947368421052633</v>
      </c>
      <c r="V20" s="164">
        <f>S20/S11</f>
        <v>7.2866065232477448E-3</v>
      </c>
    </row>
    <row r="21" spans="1:22" x14ac:dyDescent="0.25">
      <c r="B21" s="162" t="s">
        <v>128</v>
      </c>
      <c r="C21" s="163">
        <v>2171</v>
      </c>
      <c r="D21" s="163">
        <v>53</v>
      </c>
      <c r="E21" s="163">
        <v>1052</v>
      </c>
      <c r="F21" s="163">
        <v>1557</v>
      </c>
      <c r="G21" s="163">
        <v>1535</v>
      </c>
      <c r="H21" s="163">
        <v>1846</v>
      </c>
      <c r="I21" s="164">
        <f t="shared" si="0"/>
        <v>0.20260586319218232</v>
      </c>
      <c r="J21" s="165">
        <f t="shared" si="1"/>
        <v>-0.14970059880239517</v>
      </c>
      <c r="K21" s="164">
        <f>H21/H11</f>
        <v>3.5601944799628165E-3</v>
      </c>
      <c r="L21" s="79"/>
      <c r="M21" s="79"/>
      <c r="N21" s="162" t="s">
        <v>128</v>
      </c>
      <c r="O21" s="163">
        <v>62</v>
      </c>
      <c r="P21" s="163">
        <v>20</v>
      </c>
      <c r="Q21" s="163">
        <v>32</v>
      </c>
      <c r="R21" s="163">
        <v>32</v>
      </c>
      <c r="S21" s="163">
        <v>24</v>
      </c>
      <c r="T21" s="164">
        <f t="shared" si="2"/>
        <v>-0.25</v>
      </c>
      <c r="U21" s="165">
        <f t="shared" si="3"/>
        <v>-0.61290322580645162</v>
      </c>
      <c r="V21" s="164">
        <f>S21/S11</f>
        <v>1.1896500446118767E-3</v>
      </c>
    </row>
    <row r="22" spans="1:22" x14ac:dyDescent="0.25">
      <c r="A22" s="167"/>
      <c r="B22" s="162" t="s">
        <v>131</v>
      </c>
      <c r="C22" s="163">
        <v>1515</v>
      </c>
      <c r="D22" s="163">
        <v>136</v>
      </c>
      <c r="E22" s="163">
        <v>320</v>
      </c>
      <c r="F22" s="163">
        <v>821</v>
      </c>
      <c r="G22" s="163">
        <v>1131</v>
      </c>
      <c r="H22" s="163">
        <v>638</v>
      </c>
      <c r="I22" s="164">
        <f t="shared" si="0"/>
        <v>-0.4358974358974359</v>
      </c>
      <c r="J22" s="165">
        <f t="shared" si="1"/>
        <v>-0.5788778877887788</v>
      </c>
      <c r="K22" s="164">
        <f>H22/H11</f>
        <v>1.2304464129015585E-3</v>
      </c>
      <c r="L22" s="79"/>
      <c r="M22" s="79"/>
      <c r="N22" s="162" t="s">
        <v>131</v>
      </c>
      <c r="O22" s="163">
        <v>39</v>
      </c>
      <c r="P22" s="163">
        <v>36</v>
      </c>
      <c r="Q22" s="163">
        <v>34</v>
      </c>
      <c r="R22" s="163">
        <v>44</v>
      </c>
      <c r="S22" s="163">
        <v>24</v>
      </c>
      <c r="T22" s="164">
        <f t="shared" si="2"/>
        <v>-0.45454545454545459</v>
      </c>
      <c r="U22" s="165">
        <f t="shared" si="3"/>
        <v>-0.38461538461538458</v>
      </c>
      <c r="V22" s="164">
        <f>S22/S11</f>
        <v>1.1896500446118767E-3</v>
      </c>
    </row>
    <row r="23" spans="1:22" x14ac:dyDescent="0.25">
      <c r="B23" s="168" t="s">
        <v>145</v>
      </c>
      <c r="C23" s="169">
        <f t="shared" ref="C23:H23" si="4">C15-SUM(C16:C22)</f>
        <v>83391</v>
      </c>
      <c r="D23" s="169">
        <f t="shared" si="4"/>
        <v>16169</v>
      </c>
      <c r="E23" s="169">
        <f t="shared" si="4"/>
        <v>61796</v>
      </c>
      <c r="F23" s="169">
        <f t="shared" si="4"/>
        <v>84543</v>
      </c>
      <c r="G23" s="169">
        <f t="shared" si="4"/>
        <v>87597</v>
      </c>
      <c r="H23" s="169">
        <f t="shared" si="4"/>
        <v>102182</v>
      </c>
      <c r="I23" s="170">
        <f t="shared" si="0"/>
        <v>0.16650113588364901</v>
      </c>
      <c r="J23" s="171">
        <f t="shared" si="1"/>
        <v>0.2253360674413305</v>
      </c>
      <c r="K23" s="170">
        <f>H23/H11</f>
        <v>0.19706814320236216</v>
      </c>
      <c r="L23" s="125"/>
      <c r="M23" s="125"/>
      <c r="N23" s="168" t="s">
        <v>145</v>
      </c>
      <c r="O23" s="169">
        <f>O15-SUM(O16:O22)</f>
        <v>4764</v>
      </c>
      <c r="P23" s="169">
        <f>P15-SUM(P16:P22)</f>
        <v>3913</v>
      </c>
      <c r="Q23" s="169">
        <f>Q15-SUM(Q16:Q22)</f>
        <v>4605</v>
      </c>
      <c r="R23" s="169">
        <f>R15-SUM(R16:R22)</f>
        <v>2827</v>
      </c>
      <c r="S23" s="169">
        <f>S15-SUM(S16:S22)</f>
        <v>3352</v>
      </c>
      <c r="T23" s="170">
        <f t="shared" si="2"/>
        <v>0.18570923240183945</v>
      </c>
      <c r="U23" s="171">
        <f t="shared" si="3"/>
        <v>-0.29638958858102438</v>
      </c>
      <c r="V23" s="170">
        <f>S23/S11</f>
        <v>0.16615445623079211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168508</v>
      </c>
      <c r="D25" s="176">
        <v>42210</v>
      </c>
      <c r="E25" s="176">
        <v>126117</v>
      </c>
      <c r="F25" s="176">
        <v>171345</v>
      </c>
      <c r="G25" s="176">
        <v>183654</v>
      </c>
      <c r="H25" s="176">
        <v>181999</v>
      </c>
      <c r="I25" s="177">
        <f t="shared" ref="I25:I37" si="5">IFERROR(H25/G25-1,"-")</f>
        <v>-9.0115107756977286E-3</v>
      </c>
      <c r="J25" s="177">
        <f t="shared" ref="J25:J37" si="6">IFERROR(H25/C25-1,"-")</f>
        <v>8.0061480760557302E-2</v>
      </c>
      <c r="K25" s="177">
        <f>H25/H25</f>
        <v>1</v>
      </c>
    </row>
    <row r="26" spans="1:22" x14ac:dyDescent="0.25">
      <c r="B26" s="157" t="s">
        <v>97</v>
      </c>
      <c r="C26" s="158">
        <v>26790</v>
      </c>
      <c r="D26" s="158">
        <v>26343</v>
      </c>
      <c r="E26" s="158">
        <v>30586</v>
      </c>
      <c r="F26" s="158">
        <v>22949</v>
      </c>
      <c r="G26" s="158">
        <v>20260</v>
      </c>
      <c r="H26" s="158">
        <v>18598</v>
      </c>
      <c r="I26" s="159">
        <f t="shared" si="5"/>
        <v>-8.2033563672260557E-2</v>
      </c>
      <c r="J26" s="160">
        <f t="shared" si="6"/>
        <v>-0.30578574094811495</v>
      </c>
      <c r="K26" s="159">
        <f>H26/H25</f>
        <v>0.1021873746559047</v>
      </c>
    </row>
    <row r="27" spans="1:22" x14ac:dyDescent="0.25">
      <c r="B27" s="162" t="s">
        <v>103</v>
      </c>
      <c r="C27" s="163">
        <v>13995</v>
      </c>
      <c r="D27" s="163">
        <v>16000</v>
      </c>
      <c r="E27" s="163">
        <v>12846</v>
      </c>
      <c r="F27" s="163">
        <v>8758</v>
      </c>
      <c r="G27" s="163">
        <v>7870</v>
      </c>
      <c r="H27" s="163">
        <v>6503</v>
      </c>
      <c r="I27" s="164">
        <f t="shared" si="5"/>
        <v>-0.17369758576874206</v>
      </c>
      <c r="J27" s="165">
        <f t="shared" si="6"/>
        <v>-0.53533404787424077</v>
      </c>
      <c r="K27" s="164">
        <f>H27/H25</f>
        <v>3.5730965554755793E-2</v>
      </c>
    </row>
    <row r="28" spans="1:22" x14ac:dyDescent="0.25">
      <c r="B28" s="162" t="s">
        <v>100</v>
      </c>
      <c r="C28" s="163">
        <v>12795</v>
      </c>
      <c r="D28" s="163">
        <v>10343</v>
      </c>
      <c r="E28" s="163">
        <v>17740</v>
      </c>
      <c r="F28" s="163">
        <v>14191</v>
      </c>
      <c r="G28" s="163">
        <v>12390</v>
      </c>
      <c r="H28" s="163">
        <v>12095</v>
      </c>
      <c r="I28" s="164">
        <f t="shared" si="5"/>
        <v>-2.3809523809523836E-2</v>
      </c>
      <c r="J28" s="165">
        <f t="shared" si="6"/>
        <v>-5.4708870652598662E-2</v>
      </c>
      <c r="K28" s="164">
        <f>H28/H25</f>
        <v>6.6456409101148903E-2</v>
      </c>
    </row>
    <row r="29" spans="1:22" x14ac:dyDescent="0.25">
      <c r="B29" s="157" t="s">
        <v>107</v>
      </c>
      <c r="C29" s="158">
        <v>141718</v>
      </c>
      <c r="D29" s="158">
        <v>15867</v>
      </c>
      <c r="E29" s="158">
        <v>95531</v>
      </c>
      <c r="F29" s="158">
        <v>148396</v>
      </c>
      <c r="G29" s="158">
        <v>163394</v>
      </c>
      <c r="H29" s="158">
        <v>163401</v>
      </c>
      <c r="I29" s="159">
        <f t="shared" si="5"/>
        <v>4.2841230400103569E-5</v>
      </c>
      <c r="J29" s="160">
        <f t="shared" si="6"/>
        <v>0.15300103021493383</v>
      </c>
      <c r="K29" s="159">
        <f>H29/H25</f>
        <v>0.89781262534409534</v>
      </c>
    </row>
    <row r="30" spans="1:22" x14ac:dyDescent="0.25">
      <c r="B30" s="162" t="s">
        <v>110</v>
      </c>
      <c r="C30" s="163">
        <v>74067</v>
      </c>
      <c r="D30" s="163">
        <v>4386</v>
      </c>
      <c r="E30" s="163">
        <v>35490</v>
      </c>
      <c r="F30" s="163">
        <v>85087</v>
      </c>
      <c r="G30" s="163">
        <v>95823</v>
      </c>
      <c r="H30" s="163">
        <v>94224</v>
      </c>
      <c r="I30" s="164">
        <f t="shared" si="5"/>
        <v>-1.6687016687016665E-2</v>
      </c>
      <c r="J30" s="165">
        <f t="shared" si="6"/>
        <v>0.272145489894285</v>
      </c>
      <c r="K30" s="164">
        <f>H30/H25</f>
        <v>0.51771713031390287</v>
      </c>
    </row>
    <row r="31" spans="1:22" x14ac:dyDescent="0.25">
      <c r="B31" s="162" t="s">
        <v>113</v>
      </c>
      <c r="C31" s="163">
        <v>21292</v>
      </c>
      <c r="D31" s="163">
        <v>1726</v>
      </c>
      <c r="E31" s="163">
        <v>19804</v>
      </c>
      <c r="F31" s="163">
        <v>16493</v>
      </c>
      <c r="G31" s="163">
        <v>17384</v>
      </c>
      <c r="H31" s="163">
        <v>16729</v>
      </c>
      <c r="I31" s="164">
        <f t="shared" si="5"/>
        <v>-3.7678324896456505E-2</v>
      </c>
      <c r="J31" s="165">
        <f t="shared" si="6"/>
        <v>-0.21430584256997931</v>
      </c>
      <c r="K31" s="164">
        <f>H31/H25</f>
        <v>9.1918087462019016E-2</v>
      </c>
    </row>
    <row r="32" spans="1:22" x14ac:dyDescent="0.25">
      <c r="B32" s="162" t="s">
        <v>116</v>
      </c>
      <c r="C32" s="163">
        <v>4039</v>
      </c>
      <c r="D32" s="163">
        <v>950</v>
      </c>
      <c r="E32" s="163">
        <v>3611</v>
      </c>
      <c r="F32" s="163">
        <v>5012</v>
      </c>
      <c r="G32" s="163">
        <v>5882</v>
      </c>
      <c r="H32" s="163">
        <v>3614</v>
      </c>
      <c r="I32" s="164">
        <f t="shared" si="5"/>
        <v>-0.38558313498809926</v>
      </c>
      <c r="J32" s="165">
        <f t="shared" si="6"/>
        <v>-0.10522406536271356</v>
      </c>
      <c r="K32" s="164">
        <f>H32/H25</f>
        <v>1.9857251962922873E-2</v>
      </c>
    </row>
    <row r="33" spans="2:11" x14ac:dyDescent="0.25">
      <c r="B33" s="162" t="s">
        <v>123</v>
      </c>
      <c r="C33" s="163">
        <v>5729</v>
      </c>
      <c r="D33" s="163">
        <v>256</v>
      </c>
      <c r="E33" s="163">
        <v>7659</v>
      </c>
      <c r="F33" s="163">
        <v>7424</v>
      </c>
      <c r="G33" s="163">
        <v>7152</v>
      </c>
      <c r="H33" s="163">
        <v>6638</v>
      </c>
      <c r="I33" s="164">
        <f t="shared" si="5"/>
        <v>-7.1868008948545836E-2</v>
      </c>
      <c r="J33" s="165">
        <f t="shared" si="6"/>
        <v>0.15866643393262359</v>
      </c>
      <c r="K33" s="164">
        <f>H33/H25</f>
        <v>3.6472727872131162E-2</v>
      </c>
    </row>
    <row r="34" spans="2:11" x14ac:dyDescent="0.25">
      <c r="B34" s="162" t="s">
        <v>119</v>
      </c>
      <c r="C34" s="163">
        <v>5623</v>
      </c>
      <c r="D34" s="163">
        <v>4260</v>
      </c>
      <c r="E34" s="163">
        <v>7782</v>
      </c>
      <c r="F34" s="163">
        <v>6516</v>
      </c>
      <c r="G34" s="163">
        <v>6621</v>
      </c>
      <c r="H34" s="163">
        <v>6812</v>
      </c>
      <c r="I34" s="164">
        <f t="shared" si="5"/>
        <v>2.8847606101797263E-2</v>
      </c>
      <c r="J34" s="165">
        <f t="shared" si="6"/>
        <v>0.21145296105281886</v>
      </c>
      <c r="K34" s="164">
        <f>H34/H25</f>
        <v>3.7428777081192757E-2</v>
      </c>
    </row>
    <row r="35" spans="2:11" x14ac:dyDescent="0.25">
      <c r="B35" s="162" t="s">
        <v>128</v>
      </c>
      <c r="C35" s="163">
        <v>1033</v>
      </c>
      <c r="D35" s="163">
        <v>1</v>
      </c>
      <c r="E35" s="163">
        <v>220</v>
      </c>
      <c r="F35" s="163">
        <v>564</v>
      </c>
      <c r="G35" s="163">
        <v>734</v>
      </c>
      <c r="H35" s="163">
        <v>961</v>
      </c>
      <c r="I35" s="164">
        <f t="shared" si="5"/>
        <v>0.30926430517711179</v>
      </c>
      <c r="J35" s="165">
        <f t="shared" si="6"/>
        <v>-6.9699903194578861E-2</v>
      </c>
      <c r="K35" s="164">
        <f>H35/H25</f>
        <v>5.2802487925757832E-3</v>
      </c>
    </row>
    <row r="36" spans="2:11" x14ac:dyDescent="0.25">
      <c r="B36" s="162" t="s">
        <v>131</v>
      </c>
      <c r="C36" s="163">
        <v>717</v>
      </c>
      <c r="D36" s="163">
        <v>20</v>
      </c>
      <c r="E36" s="163">
        <v>65</v>
      </c>
      <c r="F36" s="163">
        <v>431</v>
      </c>
      <c r="G36" s="163">
        <v>464</v>
      </c>
      <c r="H36" s="163">
        <v>235</v>
      </c>
      <c r="I36" s="164">
        <f t="shared" si="5"/>
        <v>-0.49353448275862066</v>
      </c>
      <c r="J36" s="165">
        <f t="shared" si="6"/>
        <v>-0.6722454672245467</v>
      </c>
      <c r="K36" s="164">
        <f>H36/H25</f>
        <v>1.2912158858015704E-3</v>
      </c>
    </row>
    <row r="37" spans="2:11" x14ac:dyDescent="0.25">
      <c r="B37" s="168" t="s">
        <v>145</v>
      </c>
      <c r="C37" s="169">
        <f t="shared" ref="C37:H37" si="7">C29-SUM(C30:C36)</f>
        <v>29218</v>
      </c>
      <c r="D37" s="169">
        <f t="shared" si="7"/>
        <v>4268</v>
      </c>
      <c r="E37" s="169">
        <f t="shared" si="7"/>
        <v>20900</v>
      </c>
      <c r="F37" s="169">
        <f t="shared" si="7"/>
        <v>26869</v>
      </c>
      <c r="G37" s="169">
        <f t="shared" si="7"/>
        <v>29334</v>
      </c>
      <c r="H37" s="169">
        <f t="shared" si="7"/>
        <v>34188</v>
      </c>
      <c r="I37" s="170">
        <f t="shared" si="5"/>
        <v>0.1654735119656372</v>
      </c>
      <c r="J37" s="171">
        <f t="shared" si="6"/>
        <v>0.17010062290368944</v>
      </c>
      <c r="K37" s="170">
        <f>H37/H25</f>
        <v>0.1878471859735493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122832</v>
      </c>
      <c r="D39" s="176">
        <v>21556</v>
      </c>
      <c r="E39" s="176">
        <v>68931</v>
      </c>
      <c r="F39" s="176">
        <v>125170</v>
      </c>
      <c r="G39" s="176">
        <v>128953</v>
      </c>
      <c r="H39" s="176">
        <v>134918</v>
      </c>
      <c r="I39" s="177">
        <f t="shared" ref="I39:I51" si="8">IFERROR(H39/G39-1,"-")</f>
        <v>4.6257163462656958E-2</v>
      </c>
      <c r="J39" s="177">
        <f t="shared" ref="J39:J51" si="9">IFERROR(H39/C39-1,"-")</f>
        <v>9.8394555164777797E-2</v>
      </c>
      <c r="K39" s="177">
        <f>H39/H39</f>
        <v>1</v>
      </c>
    </row>
    <row r="40" spans="2:11" x14ac:dyDescent="0.25">
      <c r="B40" s="157" t="s">
        <v>97</v>
      </c>
      <c r="C40" s="158">
        <v>10774</v>
      </c>
      <c r="D40" s="158">
        <v>7921</v>
      </c>
      <c r="E40" s="158">
        <v>9669</v>
      </c>
      <c r="F40" s="158">
        <v>12300</v>
      </c>
      <c r="G40" s="158">
        <v>12391</v>
      </c>
      <c r="H40" s="158">
        <v>12285</v>
      </c>
      <c r="I40" s="159">
        <f t="shared" si="8"/>
        <v>-8.5545960777984043E-3</v>
      </c>
      <c r="J40" s="160">
        <f t="shared" si="9"/>
        <v>0.14024503434193436</v>
      </c>
      <c r="K40" s="159">
        <f>H40/H39</f>
        <v>9.1055307668361521E-2</v>
      </c>
    </row>
    <row r="41" spans="2:11" x14ac:dyDescent="0.25">
      <c r="B41" s="162" t="s">
        <v>103</v>
      </c>
      <c r="C41" s="163">
        <v>3385</v>
      </c>
      <c r="D41" s="163">
        <v>4371</v>
      </c>
      <c r="E41" s="163">
        <v>2943</v>
      </c>
      <c r="F41" s="163">
        <v>4194</v>
      </c>
      <c r="G41" s="163">
        <v>5378</v>
      </c>
      <c r="H41" s="163">
        <v>5410</v>
      </c>
      <c r="I41" s="164">
        <f t="shared" si="8"/>
        <v>5.9501673484567696E-3</v>
      </c>
      <c r="J41" s="165">
        <f t="shared" si="9"/>
        <v>0.5982274741506648</v>
      </c>
      <c r="K41" s="164">
        <f>H41/H39</f>
        <v>4.0098430157577192E-2</v>
      </c>
    </row>
    <row r="42" spans="2:11" x14ac:dyDescent="0.25">
      <c r="B42" s="162" t="s">
        <v>100</v>
      </c>
      <c r="C42" s="163">
        <v>7389</v>
      </c>
      <c r="D42" s="163">
        <v>3550</v>
      </c>
      <c r="E42" s="163">
        <v>6726</v>
      </c>
      <c r="F42" s="163">
        <v>8106</v>
      </c>
      <c r="G42" s="163">
        <v>7013</v>
      </c>
      <c r="H42" s="163">
        <v>6875</v>
      </c>
      <c r="I42" s="164">
        <f t="shared" si="8"/>
        <v>-1.9677741337516097E-2</v>
      </c>
      <c r="J42" s="165">
        <f t="shared" si="9"/>
        <v>-6.9562863716335133E-2</v>
      </c>
      <c r="K42" s="164">
        <f>H42/H39</f>
        <v>5.0956877510784329E-2</v>
      </c>
    </row>
    <row r="43" spans="2:11" x14ac:dyDescent="0.25">
      <c r="B43" s="157" t="s">
        <v>107</v>
      </c>
      <c r="C43" s="158">
        <v>112058</v>
      </c>
      <c r="D43" s="158">
        <v>13635</v>
      </c>
      <c r="E43" s="158">
        <v>59262</v>
      </c>
      <c r="F43" s="158">
        <v>112870</v>
      </c>
      <c r="G43" s="158">
        <v>116562</v>
      </c>
      <c r="H43" s="158">
        <v>122633</v>
      </c>
      <c r="I43" s="159">
        <f t="shared" si="8"/>
        <v>5.2083869528662952E-2</v>
      </c>
      <c r="J43" s="160">
        <f t="shared" si="9"/>
        <v>9.4370772278641324E-2</v>
      </c>
      <c r="K43" s="159">
        <f>H43/H39</f>
        <v>0.90894469233163844</v>
      </c>
    </row>
    <row r="44" spans="2:11" x14ac:dyDescent="0.25">
      <c r="B44" s="162" t="s">
        <v>110</v>
      </c>
      <c r="C44" s="163">
        <v>72039</v>
      </c>
      <c r="D44" s="163">
        <v>5429</v>
      </c>
      <c r="E44" s="163">
        <v>27108</v>
      </c>
      <c r="F44" s="163">
        <v>68258</v>
      </c>
      <c r="G44" s="163">
        <v>72064</v>
      </c>
      <c r="H44" s="163">
        <v>76519</v>
      </c>
      <c r="I44" s="164">
        <f t="shared" si="8"/>
        <v>6.1820048845470765E-2</v>
      </c>
      <c r="J44" s="165">
        <f t="shared" si="9"/>
        <v>6.2188536764807845E-2</v>
      </c>
      <c r="K44" s="164">
        <f>H44/H39</f>
        <v>0.56715189967239366</v>
      </c>
    </row>
    <row r="45" spans="2:11" x14ac:dyDescent="0.25">
      <c r="B45" s="162" t="s">
        <v>113</v>
      </c>
      <c r="C45" s="163">
        <v>4749</v>
      </c>
      <c r="D45" s="163">
        <v>517</v>
      </c>
      <c r="E45" s="163">
        <v>3104</v>
      </c>
      <c r="F45" s="163">
        <v>3215</v>
      </c>
      <c r="G45" s="163">
        <v>3854</v>
      </c>
      <c r="H45" s="163">
        <v>3441</v>
      </c>
      <c r="I45" s="164">
        <f t="shared" si="8"/>
        <v>-0.10716139076284381</v>
      </c>
      <c r="J45" s="165">
        <f t="shared" si="9"/>
        <v>-0.27542640555906506</v>
      </c>
      <c r="K45" s="164">
        <f>H45/H39</f>
        <v>2.5504380438488565E-2</v>
      </c>
    </row>
    <row r="46" spans="2:11" x14ac:dyDescent="0.25">
      <c r="B46" s="162" t="s">
        <v>116</v>
      </c>
      <c r="C46" s="163">
        <v>1883</v>
      </c>
      <c r="D46" s="163">
        <v>424</v>
      </c>
      <c r="E46" s="163">
        <v>1620</v>
      </c>
      <c r="F46" s="163">
        <v>2240</v>
      </c>
      <c r="G46" s="163">
        <v>2611</v>
      </c>
      <c r="H46" s="163">
        <v>2354</v>
      </c>
      <c r="I46" s="164">
        <f t="shared" si="8"/>
        <v>-9.8429720413634625E-2</v>
      </c>
      <c r="J46" s="165">
        <f t="shared" si="9"/>
        <v>0.2501327668613913</v>
      </c>
      <c r="K46" s="164">
        <f>H46/H39</f>
        <v>1.7447634859692553E-2</v>
      </c>
    </row>
    <row r="47" spans="2:11" x14ac:dyDescent="0.25">
      <c r="B47" s="162" t="s">
        <v>123</v>
      </c>
      <c r="C47" s="163">
        <v>4925</v>
      </c>
      <c r="D47" s="163">
        <v>193</v>
      </c>
      <c r="E47" s="163">
        <v>5580</v>
      </c>
      <c r="F47" s="163">
        <v>6502</v>
      </c>
      <c r="G47" s="163">
        <v>6405</v>
      </c>
      <c r="H47" s="163">
        <v>5630</v>
      </c>
      <c r="I47" s="164">
        <f t="shared" si="8"/>
        <v>-0.12099921935987512</v>
      </c>
      <c r="J47" s="165">
        <f t="shared" si="9"/>
        <v>0.14314720812182746</v>
      </c>
      <c r="K47" s="164">
        <f>H47/H39</f>
        <v>4.1729050237922297E-2</v>
      </c>
    </row>
    <row r="48" spans="2:11" x14ac:dyDescent="0.25">
      <c r="B48" s="162" t="s">
        <v>119</v>
      </c>
      <c r="C48" s="163">
        <v>4362</v>
      </c>
      <c r="D48" s="163">
        <v>2567</v>
      </c>
      <c r="E48" s="163">
        <v>3905</v>
      </c>
      <c r="F48" s="163">
        <v>4026</v>
      </c>
      <c r="G48" s="163">
        <v>4643</v>
      </c>
      <c r="H48" s="163">
        <v>3835</v>
      </c>
      <c r="I48" s="164">
        <f t="shared" si="8"/>
        <v>-0.17402541460262766</v>
      </c>
      <c r="J48" s="165">
        <f t="shared" si="9"/>
        <v>-0.12081613938560298</v>
      </c>
      <c r="K48" s="164">
        <f>H48/H39</f>
        <v>2.8424672764197512E-2</v>
      </c>
    </row>
    <row r="49" spans="2:11" x14ac:dyDescent="0.25">
      <c r="B49" s="162" t="s">
        <v>128</v>
      </c>
      <c r="C49" s="163">
        <v>730</v>
      </c>
      <c r="D49" s="163">
        <v>9</v>
      </c>
      <c r="E49" s="163">
        <v>646</v>
      </c>
      <c r="F49" s="163">
        <v>625</v>
      </c>
      <c r="G49" s="163">
        <v>539</v>
      </c>
      <c r="H49" s="163">
        <v>547</v>
      </c>
      <c r="I49" s="164">
        <f t="shared" si="8"/>
        <v>1.4842300556586308E-2</v>
      </c>
      <c r="J49" s="165">
        <f t="shared" si="9"/>
        <v>-0.25068493150684934</v>
      </c>
      <c r="K49" s="164">
        <f>H49/H39</f>
        <v>4.0543144724944037E-3</v>
      </c>
    </row>
    <row r="50" spans="2:11" x14ac:dyDescent="0.25">
      <c r="B50" s="162" t="s">
        <v>131</v>
      </c>
      <c r="C50" s="163">
        <v>454</v>
      </c>
      <c r="D50" s="163">
        <v>35</v>
      </c>
      <c r="E50" s="163">
        <v>92</v>
      </c>
      <c r="F50" s="163">
        <v>134</v>
      </c>
      <c r="G50" s="163">
        <v>422</v>
      </c>
      <c r="H50" s="163">
        <v>113</v>
      </c>
      <c r="I50" s="164">
        <f t="shared" si="8"/>
        <v>-0.73222748815165883</v>
      </c>
      <c r="J50" s="165">
        <f t="shared" si="9"/>
        <v>-0.75110132158590304</v>
      </c>
      <c r="K50" s="164">
        <f>H50/H39</f>
        <v>8.375457685408915E-4</v>
      </c>
    </row>
    <row r="51" spans="2:11" x14ac:dyDescent="0.25">
      <c r="B51" s="168" t="s">
        <v>145</v>
      </c>
      <c r="C51" s="169">
        <f t="shared" ref="C51:H51" si="10">C43-SUM(C44:C50)</f>
        <v>22916</v>
      </c>
      <c r="D51" s="169">
        <f t="shared" si="10"/>
        <v>4461</v>
      </c>
      <c r="E51" s="169">
        <f t="shared" si="10"/>
        <v>17207</v>
      </c>
      <c r="F51" s="169">
        <f t="shared" si="10"/>
        <v>27870</v>
      </c>
      <c r="G51" s="169">
        <f t="shared" si="10"/>
        <v>26024</v>
      </c>
      <c r="H51" s="169">
        <f t="shared" si="10"/>
        <v>30194</v>
      </c>
      <c r="I51" s="170">
        <f t="shared" si="8"/>
        <v>0.16023670458038741</v>
      </c>
      <c r="J51" s="171">
        <f t="shared" si="9"/>
        <v>0.31759469366381565</v>
      </c>
      <c r="K51" s="170">
        <f>H51/H39</f>
        <v>0.22379519411790866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3964</v>
      </c>
      <c r="D53" s="176">
        <v>243</v>
      </c>
      <c r="E53" s="176">
        <v>2558</v>
      </c>
      <c r="F53" s="176">
        <v>3499</v>
      </c>
      <c r="G53" s="176">
        <v>4023</v>
      </c>
      <c r="H53" s="176">
        <v>3471</v>
      </c>
      <c r="I53" s="177">
        <f t="shared" ref="I53:I65" si="11">IFERROR(H53/G53-1,"-")</f>
        <v>-0.13721103653989564</v>
      </c>
      <c r="J53" s="177">
        <f t="shared" ref="J53:J65" si="12">IFERROR(H53/C53-1,"-")</f>
        <v>-0.12436932391523714</v>
      </c>
      <c r="K53" s="177">
        <f>H53/H53</f>
        <v>1</v>
      </c>
    </row>
    <row r="54" spans="2:11" x14ac:dyDescent="0.25">
      <c r="B54" s="157" t="s">
        <v>97</v>
      </c>
      <c r="C54" s="158">
        <v>1162</v>
      </c>
      <c r="D54" s="158">
        <v>124</v>
      </c>
      <c r="E54" s="158">
        <v>695</v>
      </c>
      <c r="F54" s="158">
        <v>563</v>
      </c>
      <c r="G54" s="158">
        <v>1757</v>
      </c>
      <c r="H54" s="158">
        <v>908</v>
      </c>
      <c r="I54" s="159">
        <f t="shared" si="11"/>
        <v>-0.48321001707455891</v>
      </c>
      <c r="J54" s="160">
        <f t="shared" si="12"/>
        <v>-0.21858864027538727</v>
      </c>
      <c r="K54" s="159">
        <f>H54/H53</f>
        <v>0.26159608182080091</v>
      </c>
    </row>
    <row r="55" spans="2:11" x14ac:dyDescent="0.25">
      <c r="B55" s="162" t="s">
        <v>103</v>
      </c>
      <c r="C55" s="163">
        <v>757</v>
      </c>
      <c r="D55" s="163">
        <v>83</v>
      </c>
      <c r="E55" s="163">
        <v>333</v>
      </c>
      <c r="F55" s="163">
        <v>284</v>
      </c>
      <c r="G55" s="163">
        <v>1401</v>
      </c>
      <c r="H55" s="163">
        <v>691</v>
      </c>
      <c r="I55" s="164">
        <f t="shared" si="11"/>
        <v>-0.50678087080656675</v>
      </c>
      <c r="J55" s="165">
        <f t="shared" si="12"/>
        <v>-8.7186261558784728E-2</v>
      </c>
      <c r="K55" s="164">
        <f>H55/H53</f>
        <v>0.19907807548256987</v>
      </c>
    </row>
    <row r="56" spans="2:11" x14ac:dyDescent="0.25">
      <c r="B56" s="162" t="s">
        <v>100</v>
      </c>
      <c r="C56" s="163">
        <v>405</v>
      </c>
      <c r="D56" s="163">
        <v>41</v>
      </c>
      <c r="E56" s="163">
        <v>362</v>
      </c>
      <c r="F56" s="163">
        <v>279</v>
      </c>
      <c r="G56" s="163">
        <v>356</v>
      </c>
      <c r="H56" s="163">
        <v>217</v>
      </c>
      <c r="I56" s="164">
        <f t="shared" si="11"/>
        <v>-0.3904494382022472</v>
      </c>
      <c r="J56" s="165">
        <f t="shared" si="12"/>
        <v>-0.46419753086419757</v>
      </c>
      <c r="K56" s="164">
        <f>H56/H53</f>
        <v>6.2518006338231055E-2</v>
      </c>
    </row>
    <row r="57" spans="2:11" x14ac:dyDescent="0.25">
      <c r="B57" s="157" t="s">
        <v>107</v>
      </c>
      <c r="C57" s="158">
        <v>2802</v>
      </c>
      <c r="D57" s="158">
        <v>119</v>
      </c>
      <c r="E57" s="158">
        <v>1863</v>
      </c>
      <c r="F57" s="158">
        <v>2936</v>
      </c>
      <c r="G57" s="158">
        <v>2266</v>
      </c>
      <c r="H57" s="158">
        <v>2563</v>
      </c>
      <c r="I57" s="159">
        <f t="shared" si="11"/>
        <v>0.13106796116504849</v>
      </c>
      <c r="J57" s="160">
        <f t="shared" si="12"/>
        <v>-8.5296216987865825E-2</v>
      </c>
      <c r="K57" s="159">
        <f>H57/H53</f>
        <v>0.73840391817919904</v>
      </c>
    </row>
    <row r="58" spans="2:11" x14ac:dyDescent="0.25">
      <c r="B58" s="162" t="s">
        <v>110</v>
      </c>
      <c r="C58" s="163">
        <v>1100</v>
      </c>
      <c r="D58" s="163">
        <v>23</v>
      </c>
      <c r="E58" s="163">
        <v>696</v>
      </c>
      <c r="F58" s="163">
        <v>956</v>
      </c>
      <c r="G58" s="163">
        <v>940</v>
      </c>
      <c r="H58" s="163">
        <v>1013</v>
      </c>
      <c r="I58" s="164">
        <f t="shared" si="11"/>
        <v>7.7659574468085024E-2</v>
      </c>
      <c r="J58" s="165">
        <f t="shared" si="12"/>
        <v>-7.9090909090909101E-2</v>
      </c>
      <c r="K58" s="164">
        <f>H58/H53</f>
        <v>0.29184673004897727</v>
      </c>
    </row>
    <row r="59" spans="2:11" x14ac:dyDescent="0.25">
      <c r="B59" s="162" t="s">
        <v>113</v>
      </c>
      <c r="C59" s="163">
        <v>791</v>
      </c>
      <c r="D59" s="163">
        <v>44</v>
      </c>
      <c r="E59" s="163">
        <v>488</v>
      </c>
      <c r="F59" s="163">
        <v>525</v>
      </c>
      <c r="G59" s="163">
        <v>404</v>
      </c>
      <c r="H59" s="163">
        <v>401</v>
      </c>
      <c r="I59" s="164">
        <f t="shared" si="11"/>
        <v>-7.4257425742574323E-3</v>
      </c>
      <c r="J59" s="165">
        <f t="shared" si="12"/>
        <v>-0.49304677623261695</v>
      </c>
      <c r="K59" s="164">
        <f>H59/H53</f>
        <v>0.11552866609046385</v>
      </c>
    </row>
    <row r="60" spans="2:11" x14ac:dyDescent="0.25">
      <c r="B60" s="162" t="s">
        <v>116</v>
      </c>
      <c r="C60" s="163">
        <v>110</v>
      </c>
      <c r="D60" s="163">
        <v>12</v>
      </c>
      <c r="E60" s="163">
        <v>106</v>
      </c>
      <c r="F60" s="163">
        <v>307</v>
      </c>
      <c r="G60" s="163">
        <v>177</v>
      </c>
      <c r="H60" s="163">
        <v>210</v>
      </c>
      <c r="I60" s="164">
        <f t="shared" si="11"/>
        <v>0.18644067796610164</v>
      </c>
      <c r="J60" s="165">
        <f t="shared" si="12"/>
        <v>0.90909090909090917</v>
      </c>
      <c r="K60" s="164">
        <f>H60/H53</f>
        <v>6.0501296456352639E-2</v>
      </c>
    </row>
    <row r="61" spans="2:11" x14ac:dyDescent="0.25">
      <c r="B61" s="162" t="s">
        <v>123</v>
      </c>
      <c r="C61" s="163">
        <v>45</v>
      </c>
      <c r="D61" s="163">
        <v>0</v>
      </c>
      <c r="E61" s="163">
        <v>58</v>
      </c>
      <c r="F61" s="163">
        <v>52</v>
      </c>
      <c r="G61" s="163">
        <v>36</v>
      </c>
      <c r="H61" s="163">
        <v>88</v>
      </c>
      <c r="I61" s="164">
        <f t="shared" si="11"/>
        <v>1.4444444444444446</v>
      </c>
      <c r="J61" s="165">
        <f t="shared" si="12"/>
        <v>0.95555555555555549</v>
      </c>
      <c r="K61" s="164">
        <f>H61/H53</f>
        <v>2.5352924229328725E-2</v>
      </c>
    </row>
    <row r="62" spans="2:11" x14ac:dyDescent="0.25">
      <c r="B62" s="162" t="s">
        <v>119</v>
      </c>
      <c r="C62" s="163">
        <v>48</v>
      </c>
      <c r="D62" s="163">
        <v>10</v>
      </c>
      <c r="E62" s="163">
        <v>25</v>
      </c>
      <c r="F62" s="163">
        <v>57</v>
      </c>
      <c r="G62" s="163">
        <v>18</v>
      </c>
      <c r="H62" s="163">
        <v>70</v>
      </c>
      <c r="I62" s="164">
        <f t="shared" si="11"/>
        <v>2.8888888888888888</v>
      </c>
      <c r="J62" s="165">
        <f t="shared" si="12"/>
        <v>0.45833333333333326</v>
      </c>
      <c r="K62" s="164">
        <f>H62/H53</f>
        <v>2.0167098818784212E-2</v>
      </c>
    </row>
    <row r="63" spans="2:11" x14ac:dyDescent="0.25">
      <c r="B63" s="162" t="s">
        <v>128</v>
      </c>
      <c r="C63" s="163">
        <v>2</v>
      </c>
      <c r="D63" s="163">
        <v>0</v>
      </c>
      <c r="E63" s="163">
        <v>0</v>
      </c>
      <c r="F63" s="163">
        <v>3</v>
      </c>
      <c r="G63" s="163">
        <v>7</v>
      </c>
      <c r="H63" s="163">
        <v>4</v>
      </c>
      <c r="I63" s="164">
        <f t="shared" si="11"/>
        <v>-0.4285714285714286</v>
      </c>
      <c r="J63" s="165">
        <f t="shared" si="12"/>
        <v>1</v>
      </c>
      <c r="K63" s="164">
        <f>H63/H53</f>
        <v>1.1524056467876692E-3</v>
      </c>
    </row>
    <row r="64" spans="2:11" x14ac:dyDescent="0.25">
      <c r="B64" s="162" t="s">
        <v>131</v>
      </c>
      <c r="C64" s="163">
        <v>11</v>
      </c>
      <c r="D64" s="163">
        <v>0</v>
      </c>
      <c r="E64" s="163">
        <v>2</v>
      </c>
      <c r="F64" s="163">
        <v>0</v>
      </c>
      <c r="G64" s="163">
        <v>0</v>
      </c>
      <c r="H64" s="163">
        <v>4</v>
      </c>
      <c r="I64" s="164" t="str">
        <f t="shared" si="11"/>
        <v>-</v>
      </c>
      <c r="J64" s="165">
        <f t="shared" si="12"/>
        <v>-0.63636363636363635</v>
      </c>
      <c r="K64" s="164">
        <f>H64/H53</f>
        <v>1.1524056467876692E-3</v>
      </c>
    </row>
    <row r="65" spans="2:11" x14ac:dyDescent="0.25">
      <c r="B65" s="168" t="s">
        <v>145</v>
      </c>
      <c r="C65" s="169">
        <f t="shared" ref="C65:H65" si="13">C57-SUM(C58:C64)</f>
        <v>695</v>
      </c>
      <c r="D65" s="169">
        <f t="shared" si="13"/>
        <v>30</v>
      </c>
      <c r="E65" s="169">
        <f t="shared" si="13"/>
        <v>488</v>
      </c>
      <c r="F65" s="169">
        <f t="shared" si="13"/>
        <v>1036</v>
      </c>
      <c r="G65" s="169">
        <f t="shared" si="13"/>
        <v>684</v>
      </c>
      <c r="H65" s="169">
        <f t="shared" si="13"/>
        <v>773</v>
      </c>
      <c r="I65" s="170">
        <f t="shared" si="11"/>
        <v>0.13011695906432741</v>
      </c>
      <c r="J65" s="171">
        <f t="shared" si="12"/>
        <v>0.11223021582733805</v>
      </c>
      <c r="K65" s="170">
        <f>H65/H53</f>
        <v>0.22270239124171709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14155</v>
      </c>
      <c r="D67" s="176">
        <v>6721</v>
      </c>
      <c r="E67" s="176">
        <v>9924</v>
      </c>
      <c r="F67" s="176">
        <v>13134</v>
      </c>
      <c r="G67" s="176">
        <v>18421</v>
      </c>
      <c r="H67" s="176">
        <v>19553</v>
      </c>
      <c r="I67" s="177">
        <f t="shared" ref="I67:I79" si="14">IFERROR(H67/G67-1,"-")</f>
        <v>6.1451604147440442E-2</v>
      </c>
      <c r="J67" s="177">
        <f t="shared" ref="J67:J79" si="15">IFERROR(H67/C67-1,"-")</f>
        <v>0.3813493465206641</v>
      </c>
      <c r="K67" s="177">
        <f>H67/H67</f>
        <v>1</v>
      </c>
    </row>
    <row r="68" spans="2:11" x14ac:dyDescent="0.25">
      <c r="B68" s="157" t="s">
        <v>97</v>
      </c>
      <c r="C68" s="158">
        <v>6768</v>
      </c>
      <c r="D68" s="158">
        <v>5775</v>
      </c>
      <c r="E68" s="158">
        <v>5017</v>
      </c>
      <c r="F68" s="158">
        <v>1381</v>
      </c>
      <c r="G68" s="158">
        <v>9816</v>
      </c>
      <c r="H68" s="158">
        <v>7884</v>
      </c>
      <c r="I68" s="159">
        <f t="shared" si="14"/>
        <v>-0.19682151589242058</v>
      </c>
      <c r="J68" s="160">
        <f t="shared" si="15"/>
        <v>0.16489361702127669</v>
      </c>
      <c r="K68" s="159">
        <f>H68/H67</f>
        <v>0.40321178335805247</v>
      </c>
    </row>
    <row r="69" spans="2:11" x14ac:dyDescent="0.25">
      <c r="B69" s="162" t="s">
        <v>103</v>
      </c>
      <c r="C69" s="163">
        <v>3707</v>
      </c>
      <c r="D69" s="163">
        <v>2012</v>
      </c>
      <c r="E69" s="163">
        <v>3373</v>
      </c>
      <c r="F69" s="163">
        <v>286</v>
      </c>
      <c r="G69" s="163">
        <v>7748</v>
      </c>
      <c r="H69" s="163">
        <v>5350</v>
      </c>
      <c r="I69" s="164">
        <f t="shared" si="14"/>
        <v>-0.30949922560660814</v>
      </c>
      <c r="J69" s="165">
        <f t="shared" si="15"/>
        <v>0.44321553817102788</v>
      </c>
      <c r="K69" s="164">
        <f>H69/H67</f>
        <v>0.27361530199969314</v>
      </c>
    </row>
    <row r="70" spans="2:11" x14ac:dyDescent="0.25">
      <c r="B70" s="162" t="s">
        <v>100</v>
      </c>
      <c r="C70" s="163">
        <v>3061</v>
      </c>
      <c r="D70" s="163">
        <v>3763</v>
      </c>
      <c r="E70" s="163">
        <v>1644</v>
      </c>
      <c r="F70" s="163">
        <v>1095</v>
      </c>
      <c r="G70" s="163">
        <v>2068</v>
      </c>
      <c r="H70" s="163">
        <v>2534</v>
      </c>
      <c r="I70" s="164">
        <f t="shared" si="14"/>
        <v>0.22533849129593819</v>
      </c>
      <c r="J70" s="165">
        <f t="shared" si="15"/>
        <v>-0.17216595883698138</v>
      </c>
      <c r="K70" s="164">
        <f>H70/H67</f>
        <v>0.12959648135835933</v>
      </c>
    </row>
    <row r="71" spans="2:11" x14ac:dyDescent="0.25">
      <c r="B71" s="157" t="s">
        <v>107</v>
      </c>
      <c r="C71" s="158">
        <v>7387</v>
      </c>
      <c r="D71" s="158">
        <v>946</v>
      </c>
      <c r="E71" s="158">
        <v>4907</v>
      </c>
      <c r="F71" s="158">
        <v>11753</v>
      </c>
      <c r="G71" s="158">
        <v>8605</v>
      </c>
      <c r="H71" s="158">
        <v>11669</v>
      </c>
      <c r="I71" s="159">
        <f t="shared" si="14"/>
        <v>0.35607205113306217</v>
      </c>
      <c r="J71" s="160">
        <f t="shared" si="15"/>
        <v>0.5796669825368892</v>
      </c>
      <c r="K71" s="159">
        <f>H71/H67</f>
        <v>0.59678821664194748</v>
      </c>
    </row>
    <row r="72" spans="2:11" x14ac:dyDescent="0.25">
      <c r="B72" s="162" t="s">
        <v>110</v>
      </c>
      <c r="C72" s="163">
        <v>2707</v>
      </c>
      <c r="D72" s="163">
        <v>257</v>
      </c>
      <c r="E72" s="163">
        <v>2258</v>
      </c>
      <c r="F72" s="163">
        <v>5708</v>
      </c>
      <c r="G72" s="163">
        <v>3480</v>
      </c>
      <c r="H72" s="163">
        <v>5692</v>
      </c>
      <c r="I72" s="164">
        <f t="shared" si="14"/>
        <v>0.63563218390804588</v>
      </c>
      <c r="J72" s="165">
        <f t="shared" si="15"/>
        <v>1.1026967122275582</v>
      </c>
      <c r="K72" s="164">
        <f>H72/H67</f>
        <v>0.29110622410883241</v>
      </c>
    </row>
    <row r="73" spans="2:11" x14ac:dyDescent="0.25">
      <c r="B73" s="162" t="s">
        <v>113</v>
      </c>
      <c r="C73" s="163">
        <v>1326</v>
      </c>
      <c r="D73" s="163">
        <v>128</v>
      </c>
      <c r="E73" s="163">
        <v>578</v>
      </c>
      <c r="F73" s="163">
        <v>289</v>
      </c>
      <c r="G73" s="163">
        <v>835</v>
      </c>
      <c r="H73" s="163">
        <v>580</v>
      </c>
      <c r="I73" s="164">
        <f t="shared" si="14"/>
        <v>-0.30538922155688619</v>
      </c>
      <c r="J73" s="165">
        <f t="shared" si="15"/>
        <v>-0.56259426847662142</v>
      </c>
      <c r="K73" s="164">
        <f>H73/H67</f>
        <v>2.9662967319592903E-2</v>
      </c>
    </row>
    <row r="74" spans="2:11" x14ac:dyDescent="0.25">
      <c r="B74" s="162" t="s">
        <v>116</v>
      </c>
      <c r="C74" s="163">
        <v>762</v>
      </c>
      <c r="D74" s="163">
        <v>142</v>
      </c>
      <c r="E74" s="163">
        <v>438</v>
      </c>
      <c r="F74" s="163">
        <v>1556</v>
      </c>
      <c r="G74" s="163">
        <v>323</v>
      </c>
      <c r="H74" s="163">
        <v>1041</v>
      </c>
      <c r="I74" s="164">
        <f t="shared" si="14"/>
        <v>2.2229102167182662</v>
      </c>
      <c r="J74" s="165">
        <f t="shared" si="15"/>
        <v>0.36614173228346458</v>
      </c>
      <c r="K74" s="164">
        <f>H74/H67</f>
        <v>5.3239912033958982E-2</v>
      </c>
    </row>
    <row r="75" spans="2:11" x14ac:dyDescent="0.25">
      <c r="B75" s="162" t="s">
        <v>123</v>
      </c>
      <c r="C75" s="163">
        <v>64</v>
      </c>
      <c r="D75" s="163">
        <v>11</v>
      </c>
      <c r="E75" s="163">
        <v>432</v>
      </c>
      <c r="F75" s="163">
        <v>194</v>
      </c>
      <c r="G75" s="163">
        <v>319</v>
      </c>
      <c r="H75" s="163">
        <v>527</v>
      </c>
      <c r="I75" s="164">
        <f t="shared" si="14"/>
        <v>0.65203761755485901</v>
      </c>
      <c r="J75" s="165">
        <f t="shared" si="15"/>
        <v>7.234375</v>
      </c>
      <c r="K75" s="164">
        <f>H75/H67</f>
        <v>2.6952385823147344E-2</v>
      </c>
    </row>
    <row r="76" spans="2:11" x14ac:dyDescent="0.25">
      <c r="B76" s="162" t="s">
        <v>119</v>
      </c>
      <c r="C76" s="163">
        <v>125</v>
      </c>
      <c r="D76" s="163">
        <v>160</v>
      </c>
      <c r="E76" s="163">
        <v>108</v>
      </c>
      <c r="F76" s="163">
        <v>393</v>
      </c>
      <c r="G76" s="163">
        <v>58</v>
      </c>
      <c r="H76" s="163">
        <v>290</v>
      </c>
      <c r="I76" s="164">
        <f t="shared" si="14"/>
        <v>4</v>
      </c>
      <c r="J76" s="165">
        <f t="shared" si="15"/>
        <v>1.3199999999999998</v>
      </c>
      <c r="K76" s="164">
        <f>H76/H67</f>
        <v>1.4831483659796451E-2</v>
      </c>
    </row>
    <row r="77" spans="2:11" x14ac:dyDescent="0.25">
      <c r="B77" s="162" t="s">
        <v>128</v>
      </c>
      <c r="C77" s="163">
        <v>6</v>
      </c>
      <c r="D77" s="163">
        <v>0</v>
      </c>
      <c r="E77" s="163">
        <v>22</v>
      </c>
      <c r="F77" s="163">
        <v>14</v>
      </c>
      <c r="G77" s="163">
        <v>6</v>
      </c>
      <c r="H77" s="163">
        <v>33</v>
      </c>
      <c r="I77" s="164">
        <f t="shared" si="14"/>
        <v>4.5</v>
      </c>
      <c r="J77" s="165">
        <f t="shared" si="15"/>
        <v>4.5</v>
      </c>
      <c r="K77" s="164">
        <f>H77/H67</f>
        <v>1.6877205543906306E-3</v>
      </c>
    </row>
    <row r="78" spans="2:11" x14ac:dyDescent="0.25">
      <c r="B78" s="162" t="s">
        <v>131</v>
      </c>
      <c r="C78" s="163">
        <v>15</v>
      </c>
      <c r="D78" s="163">
        <v>9</v>
      </c>
      <c r="E78" s="163">
        <v>7</v>
      </c>
      <c r="F78" s="163">
        <v>13</v>
      </c>
      <c r="G78" s="163">
        <v>8</v>
      </c>
      <c r="H78" s="163">
        <v>47</v>
      </c>
      <c r="I78" s="164">
        <f t="shared" si="14"/>
        <v>4.875</v>
      </c>
      <c r="J78" s="165">
        <f t="shared" si="15"/>
        <v>2.1333333333333333</v>
      </c>
      <c r="K78" s="164">
        <f>H78/H67</f>
        <v>2.4037232138290798E-3</v>
      </c>
    </row>
    <row r="79" spans="2:11" x14ac:dyDescent="0.25">
      <c r="B79" s="168" t="s">
        <v>145</v>
      </c>
      <c r="C79" s="169">
        <f t="shared" ref="C79:H79" si="16">C71-SUM(C72:C78)</f>
        <v>2382</v>
      </c>
      <c r="D79" s="169">
        <f t="shared" si="16"/>
        <v>239</v>
      </c>
      <c r="E79" s="169">
        <f t="shared" si="16"/>
        <v>1064</v>
      </c>
      <c r="F79" s="169">
        <f t="shared" si="16"/>
        <v>3586</v>
      </c>
      <c r="G79" s="169">
        <f t="shared" si="16"/>
        <v>3576</v>
      </c>
      <c r="H79" s="169">
        <f t="shared" si="16"/>
        <v>3459</v>
      </c>
      <c r="I79" s="170">
        <f t="shared" si="14"/>
        <v>-3.2718120805369177E-2</v>
      </c>
      <c r="J79" s="171">
        <f t="shared" si="15"/>
        <v>0.45214105793450887</v>
      </c>
      <c r="K79" s="170">
        <f>H79/H67</f>
        <v>0.17690379992839975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81941</v>
      </c>
      <c r="D81" s="176">
        <v>19690</v>
      </c>
      <c r="E81" s="176">
        <v>55397</v>
      </c>
      <c r="F81" s="176">
        <v>71676</v>
      </c>
      <c r="G81" s="176">
        <v>83171</v>
      </c>
      <c r="H81" s="176">
        <v>91131</v>
      </c>
      <c r="I81" s="177">
        <f t="shared" ref="I81:I93" si="17">IFERROR(H81/G81-1,"-")</f>
        <v>9.5706436137596107E-2</v>
      </c>
      <c r="J81" s="177">
        <f t="shared" ref="J81:J93" si="18">IFERROR(H81/C81-1,"-")</f>
        <v>0.11215386680660466</v>
      </c>
      <c r="K81" s="177">
        <f>H81/H81</f>
        <v>1</v>
      </c>
    </row>
    <row r="82" spans="2:11" x14ac:dyDescent="0.25">
      <c r="B82" s="157" t="s">
        <v>97</v>
      </c>
      <c r="C82" s="158">
        <v>36909</v>
      </c>
      <c r="D82" s="158">
        <v>14508</v>
      </c>
      <c r="E82" s="158">
        <v>30530</v>
      </c>
      <c r="F82" s="158">
        <v>36680</v>
      </c>
      <c r="G82" s="158">
        <v>38459</v>
      </c>
      <c r="H82" s="158">
        <v>38667</v>
      </c>
      <c r="I82" s="159">
        <f t="shared" si="17"/>
        <v>5.4083569515588348E-3</v>
      </c>
      <c r="J82" s="160">
        <f t="shared" si="18"/>
        <v>4.7630659188815816E-2</v>
      </c>
      <c r="K82" s="159">
        <f>H82/H81</f>
        <v>0.42430128057411859</v>
      </c>
    </row>
    <row r="83" spans="2:11" x14ac:dyDescent="0.25">
      <c r="B83" s="162" t="s">
        <v>103</v>
      </c>
      <c r="C83" s="163">
        <v>7517</v>
      </c>
      <c r="D83" s="163">
        <v>3494</v>
      </c>
      <c r="E83" s="163">
        <v>8973</v>
      </c>
      <c r="F83" s="163">
        <v>8316</v>
      </c>
      <c r="G83" s="163">
        <v>11755</v>
      </c>
      <c r="H83" s="163">
        <v>8535</v>
      </c>
      <c r="I83" s="164">
        <f t="shared" si="17"/>
        <v>-0.27392598894087627</v>
      </c>
      <c r="J83" s="165">
        <f t="shared" si="18"/>
        <v>0.13542636690168952</v>
      </c>
      <c r="K83" s="164">
        <f>H83/H81</f>
        <v>9.3656384764789144E-2</v>
      </c>
    </row>
    <row r="84" spans="2:11" x14ac:dyDescent="0.25">
      <c r="B84" s="162" t="s">
        <v>100</v>
      </c>
      <c r="C84" s="163">
        <v>29392</v>
      </c>
      <c r="D84" s="163">
        <v>11014</v>
      </c>
      <c r="E84" s="163">
        <v>21557</v>
      </c>
      <c r="F84" s="163">
        <v>28364</v>
      </c>
      <c r="G84" s="163">
        <v>26704</v>
      </c>
      <c r="H84" s="163">
        <v>30132</v>
      </c>
      <c r="I84" s="164">
        <f t="shared" si="17"/>
        <v>0.12837028160575192</v>
      </c>
      <c r="J84" s="165">
        <f t="shared" si="18"/>
        <v>2.5176918889493693E-2</v>
      </c>
      <c r="K84" s="164">
        <f>H84/H81</f>
        <v>0.33064489580932943</v>
      </c>
    </row>
    <row r="85" spans="2:11" x14ac:dyDescent="0.25">
      <c r="B85" s="157" t="s">
        <v>107</v>
      </c>
      <c r="C85" s="158">
        <v>45032</v>
      </c>
      <c r="D85" s="158">
        <v>5182</v>
      </c>
      <c r="E85" s="158">
        <v>24867</v>
      </c>
      <c r="F85" s="158">
        <v>34996</v>
      </c>
      <c r="G85" s="158">
        <v>44712</v>
      </c>
      <c r="H85" s="158">
        <v>52464</v>
      </c>
      <c r="I85" s="159">
        <f t="shared" si="17"/>
        <v>0.17337627482555029</v>
      </c>
      <c r="J85" s="160">
        <f t="shared" si="18"/>
        <v>0.16503819506128981</v>
      </c>
      <c r="K85" s="159">
        <f>H85/H81</f>
        <v>0.57569871942588147</v>
      </c>
    </row>
    <row r="86" spans="2:11" x14ac:dyDescent="0.25">
      <c r="B86" s="162" t="s">
        <v>110</v>
      </c>
      <c r="C86" s="163">
        <v>9366</v>
      </c>
      <c r="D86" s="163">
        <v>830</v>
      </c>
      <c r="E86" s="163">
        <v>2422</v>
      </c>
      <c r="F86" s="163">
        <v>7553</v>
      </c>
      <c r="G86" s="163">
        <v>11321</v>
      </c>
      <c r="H86" s="163">
        <v>13030</v>
      </c>
      <c r="I86" s="164">
        <f t="shared" si="17"/>
        <v>0.15095839590142224</v>
      </c>
      <c r="J86" s="165">
        <f t="shared" si="18"/>
        <v>0.39120222079863343</v>
      </c>
      <c r="K86" s="164">
        <f>H86/H81</f>
        <v>0.14298098341947307</v>
      </c>
    </row>
    <row r="87" spans="2:11" x14ac:dyDescent="0.25">
      <c r="B87" s="162" t="s">
        <v>113</v>
      </c>
      <c r="C87" s="163">
        <v>15897</v>
      </c>
      <c r="D87" s="163">
        <v>769</v>
      </c>
      <c r="E87" s="163">
        <v>8104</v>
      </c>
      <c r="F87" s="163">
        <v>11169</v>
      </c>
      <c r="G87" s="163">
        <v>11398</v>
      </c>
      <c r="H87" s="163">
        <v>12402</v>
      </c>
      <c r="I87" s="164">
        <f t="shared" si="17"/>
        <v>8.8085629057729431E-2</v>
      </c>
      <c r="J87" s="165">
        <f t="shared" si="18"/>
        <v>-0.21985280241555005</v>
      </c>
      <c r="K87" s="164">
        <f>H87/H81</f>
        <v>0.13608980478651611</v>
      </c>
    </row>
    <row r="88" spans="2:11" x14ac:dyDescent="0.25">
      <c r="B88" s="162" t="s">
        <v>116</v>
      </c>
      <c r="C88" s="163">
        <v>2657</v>
      </c>
      <c r="D88" s="163">
        <v>276</v>
      </c>
      <c r="E88" s="163">
        <v>2405</v>
      </c>
      <c r="F88" s="163">
        <v>2802</v>
      </c>
      <c r="G88" s="163">
        <v>4299</v>
      </c>
      <c r="H88" s="163">
        <v>5249</v>
      </c>
      <c r="I88" s="164">
        <f t="shared" si="17"/>
        <v>0.22098162363340301</v>
      </c>
      <c r="J88" s="165">
        <f t="shared" si="18"/>
        <v>0.97553631915694394</v>
      </c>
      <c r="K88" s="164">
        <f>H88/H81</f>
        <v>5.7598402299985738E-2</v>
      </c>
    </row>
    <row r="89" spans="2:11" x14ac:dyDescent="0.25">
      <c r="B89" s="162" t="s">
        <v>123</v>
      </c>
      <c r="C89" s="163">
        <v>974</v>
      </c>
      <c r="D89" s="163">
        <v>75</v>
      </c>
      <c r="E89" s="163">
        <v>825</v>
      </c>
      <c r="F89" s="163">
        <v>1068</v>
      </c>
      <c r="G89" s="163">
        <v>1572</v>
      </c>
      <c r="H89" s="163">
        <v>2152</v>
      </c>
      <c r="I89" s="164">
        <f t="shared" si="17"/>
        <v>0.36895674300254444</v>
      </c>
      <c r="J89" s="165">
        <f t="shared" si="18"/>
        <v>1.2094455852156059</v>
      </c>
      <c r="K89" s="164">
        <f>H89/H81</f>
        <v>2.3614357353699621E-2</v>
      </c>
    </row>
    <row r="90" spans="2:11" x14ac:dyDescent="0.25">
      <c r="B90" s="162" t="s">
        <v>119</v>
      </c>
      <c r="C90" s="163">
        <v>691</v>
      </c>
      <c r="D90" s="163">
        <v>521</v>
      </c>
      <c r="E90" s="163">
        <v>961</v>
      </c>
      <c r="F90" s="163">
        <v>552</v>
      </c>
      <c r="G90" s="163">
        <v>787</v>
      </c>
      <c r="H90" s="163">
        <v>972</v>
      </c>
      <c r="I90" s="164">
        <f t="shared" si="17"/>
        <v>0.2350698856416773</v>
      </c>
      <c r="J90" s="165">
        <f t="shared" si="18"/>
        <v>0.40665701881331406</v>
      </c>
      <c r="K90" s="164">
        <f>H90/H81</f>
        <v>1.066596438094611E-2</v>
      </c>
    </row>
    <row r="91" spans="2:11" x14ac:dyDescent="0.25">
      <c r="B91" s="162" t="s">
        <v>128</v>
      </c>
      <c r="C91" s="163">
        <v>294</v>
      </c>
      <c r="D91" s="163">
        <v>21</v>
      </c>
      <c r="E91" s="163">
        <v>123</v>
      </c>
      <c r="F91" s="163">
        <v>258</v>
      </c>
      <c r="G91" s="163">
        <v>141</v>
      </c>
      <c r="H91" s="163">
        <v>224</v>
      </c>
      <c r="I91" s="164">
        <f t="shared" si="17"/>
        <v>0.58865248226950362</v>
      </c>
      <c r="J91" s="165">
        <f t="shared" si="18"/>
        <v>-0.23809523809523814</v>
      </c>
      <c r="K91" s="164">
        <f>H91/H81</f>
        <v>2.4580000219464287E-3</v>
      </c>
    </row>
    <row r="92" spans="2:11" x14ac:dyDescent="0.25">
      <c r="B92" s="162" t="s">
        <v>131</v>
      </c>
      <c r="C92" s="163">
        <v>215</v>
      </c>
      <c r="D92" s="163">
        <v>32</v>
      </c>
      <c r="E92" s="163">
        <v>85</v>
      </c>
      <c r="F92" s="163">
        <v>186</v>
      </c>
      <c r="G92" s="163">
        <v>123</v>
      </c>
      <c r="H92" s="163">
        <v>182</v>
      </c>
      <c r="I92" s="164">
        <f t="shared" si="17"/>
        <v>0.47967479674796754</v>
      </c>
      <c r="J92" s="165">
        <f t="shared" si="18"/>
        <v>-0.15348837209302324</v>
      </c>
      <c r="K92" s="164">
        <f>H92/H81</f>
        <v>1.9971250178314735E-3</v>
      </c>
    </row>
    <row r="93" spans="2:11" x14ac:dyDescent="0.25">
      <c r="B93" s="168" t="s">
        <v>145</v>
      </c>
      <c r="C93" s="169">
        <f t="shared" ref="C93:H93" si="19">C85-SUM(C86:C92)</f>
        <v>14938</v>
      </c>
      <c r="D93" s="169">
        <f t="shared" si="19"/>
        <v>2658</v>
      </c>
      <c r="E93" s="169">
        <f t="shared" si="19"/>
        <v>9942</v>
      </c>
      <c r="F93" s="169">
        <f t="shared" si="19"/>
        <v>11408</v>
      </c>
      <c r="G93" s="169">
        <f t="shared" si="19"/>
        <v>15071</v>
      </c>
      <c r="H93" s="169">
        <f t="shared" si="19"/>
        <v>18253</v>
      </c>
      <c r="I93" s="170">
        <f t="shared" si="17"/>
        <v>0.21113396589476485</v>
      </c>
      <c r="J93" s="171">
        <f t="shared" si="18"/>
        <v>0.22191725799973216</v>
      </c>
      <c r="K93" s="170">
        <f>H93/H81</f>
        <v>0.20029408214548289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3949</v>
      </c>
      <c r="D95" s="176">
        <v>1866</v>
      </c>
      <c r="E95" s="176">
        <v>3996</v>
      </c>
      <c r="F95" s="176">
        <v>4766</v>
      </c>
      <c r="G95" s="176">
        <v>4736</v>
      </c>
      <c r="H95" s="176">
        <v>5250</v>
      </c>
      <c r="I95" s="177">
        <f t="shared" ref="I95:I107" si="20">IFERROR(H95/G95-1,"-")</f>
        <v>0.10853040540540548</v>
      </c>
      <c r="J95" s="177">
        <f t="shared" ref="J95:J107" si="21">IFERROR(H95/C95-1,"-")</f>
        <v>0.32945049379589775</v>
      </c>
      <c r="K95" s="177">
        <f>H95/H95</f>
        <v>1</v>
      </c>
    </row>
    <row r="96" spans="2:11" x14ac:dyDescent="0.25">
      <c r="B96" s="157" t="s">
        <v>97</v>
      </c>
      <c r="C96" s="158">
        <v>2858</v>
      </c>
      <c r="D96" s="158">
        <v>1518</v>
      </c>
      <c r="E96" s="158">
        <v>3108</v>
      </c>
      <c r="F96" s="158">
        <v>3605</v>
      </c>
      <c r="G96" s="158">
        <v>3460</v>
      </c>
      <c r="H96" s="158">
        <v>4146</v>
      </c>
      <c r="I96" s="159">
        <f t="shared" si="20"/>
        <v>0.19826589595375732</v>
      </c>
      <c r="J96" s="160">
        <f t="shared" si="21"/>
        <v>0.45066480055983216</v>
      </c>
      <c r="K96" s="159">
        <f>H96/H95</f>
        <v>0.7897142857142857</v>
      </c>
    </row>
    <row r="97" spans="2:11" x14ac:dyDescent="0.25">
      <c r="B97" s="162" t="s">
        <v>103</v>
      </c>
      <c r="C97" s="163">
        <v>1437</v>
      </c>
      <c r="D97" s="163">
        <v>693</v>
      </c>
      <c r="E97" s="163">
        <v>1461</v>
      </c>
      <c r="F97" s="163">
        <v>1690</v>
      </c>
      <c r="G97" s="163">
        <v>945</v>
      </c>
      <c r="H97" s="163">
        <v>1760</v>
      </c>
      <c r="I97" s="164">
        <f t="shared" si="20"/>
        <v>0.86243386243386233</v>
      </c>
      <c r="J97" s="165">
        <f t="shared" si="21"/>
        <v>0.22477383437717458</v>
      </c>
      <c r="K97" s="164">
        <f>H97/H95</f>
        <v>0.33523809523809522</v>
      </c>
    </row>
    <row r="98" spans="2:11" x14ac:dyDescent="0.25">
      <c r="B98" s="162" t="s">
        <v>100</v>
      </c>
      <c r="C98" s="163">
        <v>1421</v>
      </c>
      <c r="D98" s="163">
        <v>825</v>
      </c>
      <c r="E98" s="163">
        <v>1647</v>
      </c>
      <c r="F98" s="163">
        <v>1915</v>
      </c>
      <c r="G98" s="163">
        <v>2515</v>
      </c>
      <c r="H98" s="163">
        <v>2386</v>
      </c>
      <c r="I98" s="164">
        <f t="shared" si="20"/>
        <v>-5.1292246520874718E-2</v>
      </c>
      <c r="J98" s="165">
        <f t="shared" si="21"/>
        <v>0.67909922589725547</v>
      </c>
      <c r="K98" s="164">
        <f>H98/H95</f>
        <v>0.45447619047619048</v>
      </c>
    </row>
    <row r="99" spans="2:11" x14ac:dyDescent="0.25">
      <c r="B99" s="157" t="s">
        <v>107</v>
      </c>
      <c r="C99" s="158">
        <v>1091</v>
      </c>
      <c r="D99" s="158">
        <v>348</v>
      </c>
      <c r="E99" s="158">
        <v>888</v>
      </c>
      <c r="F99" s="158">
        <v>1161</v>
      </c>
      <c r="G99" s="158">
        <v>1276</v>
      </c>
      <c r="H99" s="158">
        <v>1104</v>
      </c>
      <c r="I99" s="159">
        <f t="shared" si="20"/>
        <v>-0.13479623824451414</v>
      </c>
      <c r="J99" s="160">
        <f t="shared" si="21"/>
        <v>1.1915673693858819E-2</v>
      </c>
      <c r="K99" s="159">
        <f>H99/H95</f>
        <v>0.2102857142857143</v>
      </c>
    </row>
    <row r="100" spans="2:11" x14ac:dyDescent="0.25">
      <c r="B100" s="162" t="s">
        <v>110</v>
      </c>
      <c r="C100" s="163">
        <v>148</v>
      </c>
      <c r="D100" s="163">
        <v>26</v>
      </c>
      <c r="E100" s="163">
        <v>81</v>
      </c>
      <c r="F100" s="163">
        <v>179</v>
      </c>
      <c r="G100" s="163">
        <v>167</v>
      </c>
      <c r="H100" s="163">
        <v>134</v>
      </c>
      <c r="I100" s="164">
        <f t="shared" si="20"/>
        <v>-0.19760479041916168</v>
      </c>
      <c r="J100" s="165">
        <f t="shared" si="21"/>
        <v>-9.4594594594594628E-2</v>
      </c>
      <c r="K100" s="164">
        <f>H100/H95</f>
        <v>2.5523809523809525E-2</v>
      </c>
    </row>
    <row r="101" spans="2:11" x14ac:dyDescent="0.25">
      <c r="B101" s="162" t="s">
        <v>113</v>
      </c>
      <c r="C101" s="163">
        <v>194</v>
      </c>
      <c r="D101" s="163">
        <v>46</v>
      </c>
      <c r="E101" s="163">
        <v>227</v>
      </c>
      <c r="F101" s="163">
        <v>257</v>
      </c>
      <c r="G101" s="163">
        <v>257</v>
      </c>
      <c r="H101" s="163">
        <v>258</v>
      </c>
      <c r="I101" s="164">
        <f t="shared" si="20"/>
        <v>3.8910505836575737E-3</v>
      </c>
      <c r="J101" s="165">
        <f t="shared" si="21"/>
        <v>0.32989690721649478</v>
      </c>
      <c r="K101" s="164">
        <f>H101/H95</f>
        <v>4.9142857142857141E-2</v>
      </c>
    </row>
    <row r="102" spans="2:11" x14ac:dyDescent="0.25">
      <c r="B102" s="162" t="s">
        <v>116</v>
      </c>
      <c r="C102" s="163">
        <v>217</v>
      </c>
      <c r="D102" s="163">
        <v>61</v>
      </c>
      <c r="E102" s="163">
        <v>188</v>
      </c>
      <c r="F102" s="163">
        <v>162</v>
      </c>
      <c r="G102" s="163">
        <v>224</v>
      </c>
      <c r="H102" s="163">
        <v>166</v>
      </c>
      <c r="I102" s="164">
        <f t="shared" si="20"/>
        <v>-0.2589285714285714</v>
      </c>
      <c r="J102" s="165">
        <f t="shared" si="21"/>
        <v>-0.23502304147465436</v>
      </c>
      <c r="K102" s="164">
        <f>H102/H95</f>
        <v>3.1619047619047616E-2</v>
      </c>
    </row>
    <row r="103" spans="2:11" x14ac:dyDescent="0.25">
      <c r="B103" s="162" t="s">
        <v>123</v>
      </c>
      <c r="C103" s="163">
        <v>44</v>
      </c>
      <c r="D103" s="163">
        <v>6</v>
      </c>
      <c r="E103" s="163">
        <v>46</v>
      </c>
      <c r="F103" s="163">
        <v>73</v>
      </c>
      <c r="G103" s="163">
        <v>44</v>
      </c>
      <c r="H103" s="163">
        <v>36</v>
      </c>
      <c r="I103" s="164">
        <f t="shared" si="20"/>
        <v>-0.18181818181818177</v>
      </c>
      <c r="J103" s="165">
        <f t="shared" si="21"/>
        <v>-0.18181818181818177</v>
      </c>
      <c r="K103" s="164">
        <f>H103/H95</f>
        <v>6.8571428571428568E-3</v>
      </c>
    </row>
    <row r="104" spans="2:11" x14ac:dyDescent="0.25">
      <c r="B104" s="162" t="s">
        <v>119</v>
      </c>
      <c r="C104" s="163">
        <v>16</v>
      </c>
      <c r="D104" s="163">
        <v>41</v>
      </c>
      <c r="E104" s="163">
        <v>37</v>
      </c>
      <c r="F104" s="163">
        <v>34</v>
      </c>
      <c r="G104" s="163">
        <v>45</v>
      </c>
      <c r="H104" s="163">
        <v>46</v>
      </c>
      <c r="I104" s="164">
        <f t="shared" si="20"/>
        <v>2.2222222222222143E-2</v>
      </c>
      <c r="J104" s="165">
        <f t="shared" si="21"/>
        <v>1.875</v>
      </c>
      <c r="K104" s="164">
        <f>H104/H95</f>
        <v>8.7619047619047624E-3</v>
      </c>
    </row>
    <row r="105" spans="2:11" x14ac:dyDescent="0.25">
      <c r="B105" s="162" t="s">
        <v>128</v>
      </c>
      <c r="C105" s="163">
        <v>2</v>
      </c>
      <c r="D105" s="163">
        <v>1</v>
      </c>
      <c r="E105" s="163">
        <v>1</v>
      </c>
      <c r="F105" s="163">
        <v>9</v>
      </c>
      <c r="G105" s="163">
        <v>4</v>
      </c>
      <c r="H105" s="163">
        <v>13</v>
      </c>
      <c r="I105" s="164">
        <f t="shared" si="20"/>
        <v>2.25</v>
      </c>
      <c r="J105" s="165">
        <f t="shared" si="21"/>
        <v>5.5</v>
      </c>
      <c r="K105" s="164">
        <f>H105/H95</f>
        <v>2.476190476190476E-3</v>
      </c>
    </row>
    <row r="106" spans="2:11" x14ac:dyDescent="0.25">
      <c r="B106" s="162" t="s">
        <v>131</v>
      </c>
      <c r="C106" s="163">
        <v>0</v>
      </c>
      <c r="D106" s="163">
        <v>2</v>
      </c>
      <c r="E106" s="163">
        <v>10</v>
      </c>
      <c r="F106" s="163">
        <v>6</v>
      </c>
      <c r="G106" s="163">
        <v>14</v>
      </c>
      <c r="H106" s="163">
        <v>10</v>
      </c>
      <c r="I106" s="164">
        <f t="shared" si="20"/>
        <v>-0.2857142857142857</v>
      </c>
      <c r="J106" s="165" t="str">
        <f t="shared" si="21"/>
        <v>-</v>
      </c>
      <c r="K106" s="164">
        <f>H106/H95</f>
        <v>1.9047619047619048E-3</v>
      </c>
    </row>
    <row r="107" spans="2:11" x14ac:dyDescent="0.25">
      <c r="B107" s="168" t="s">
        <v>145</v>
      </c>
      <c r="C107" s="169">
        <f t="shared" ref="C107:H107" si="22">C99-SUM(C100:C106)</f>
        <v>470</v>
      </c>
      <c r="D107" s="169">
        <f t="shared" si="22"/>
        <v>165</v>
      </c>
      <c r="E107" s="169">
        <f t="shared" si="22"/>
        <v>298</v>
      </c>
      <c r="F107" s="169">
        <f t="shared" si="22"/>
        <v>441</v>
      </c>
      <c r="G107" s="169">
        <f t="shared" si="22"/>
        <v>521</v>
      </c>
      <c r="H107" s="169">
        <f t="shared" si="22"/>
        <v>441</v>
      </c>
      <c r="I107" s="170">
        <f t="shared" si="20"/>
        <v>-0.15355086372360849</v>
      </c>
      <c r="J107" s="171">
        <f t="shared" si="21"/>
        <v>-6.1702127659574502E-2</v>
      </c>
      <c r="K107" s="170">
        <f>H107/H95</f>
        <v>8.4000000000000005E-2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14009</v>
      </c>
      <c r="D109" s="176">
        <v>12835</v>
      </c>
      <c r="E109" s="176">
        <v>15344</v>
      </c>
      <c r="F109" s="176">
        <v>20526</v>
      </c>
      <c r="G109" s="176">
        <v>22179</v>
      </c>
      <c r="H109" s="176">
        <v>24127</v>
      </c>
      <c r="I109" s="177">
        <f t="shared" ref="I109:I121" si="23">IFERROR(H109/G109-1,"-")</f>
        <v>8.7830830966229234E-2</v>
      </c>
      <c r="J109" s="177">
        <f t="shared" ref="J109:J121" si="24">IFERROR(H109/C109-1,"-")</f>
        <v>0.72224998215432934</v>
      </c>
      <c r="K109" s="177">
        <f>H109/H109</f>
        <v>1</v>
      </c>
    </row>
    <row r="110" spans="2:11" x14ac:dyDescent="0.25">
      <c r="B110" s="157" t="s">
        <v>97</v>
      </c>
      <c r="C110" s="158">
        <v>3421</v>
      </c>
      <c r="D110" s="158">
        <v>9262</v>
      </c>
      <c r="E110" s="158">
        <v>6535</v>
      </c>
      <c r="F110" s="158">
        <v>6601</v>
      </c>
      <c r="G110" s="158">
        <v>5808</v>
      </c>
      <c r="H110" s="158">
        <v>6215</v>
      </c>
      <c r="I110" s="159">
        <f t="shared" si="23"/>
        <v>7.0075757575757569E-2</v>
      </c>
      <c r="J110" s="160">
        <f t="shared" si="24"/>
        <v>0.81672025723472674</v>
      </c>
      <c r="K110" s="159">
        <f>H110/H109</f>
        <v>0.25759522526629919</v>
      </c>
    </row>
    <row r="111" spans="2:11" x14ac:dyDescent="0.25">
      <c r="B111" s="162" t="s">
        <v>103</v>
      </c>
      <c r="C111" s="163">
        <v>1412</v>
      </c>
      <c r="D111" s="163">
        <v>298</v>
      </c>
      <c r="E111" s="163">
        <v>3410</v>
      </c>
      <c r="F111" s="163">
        <v>2043</v>
      </c>
      <c r="G111" s="163">
        <v>1628</v>
      </c>
      <c r="H111" s="163">
        <v>2250</v>
      </c>
      <c r="I111" s="164">
        <f t="shared" si="23"/>
        <v>0.38206388206388198</v>
      </c>
      <c r="J111" s="165">
        <f t="shared" si="24"/>
        <v>0.59348441926345608</v>
      </c>
      <c r="K111" s="164">
        <f>H111/H109</f>
        <v>9.3256517594396321E-2</v>
      </c>
    </row>
    <row r="112" spans="2:11" x14ac:dyDescent="0.25">
      <c r="B112" s="162" t="s">
        <v>100</v>
      </c>
      <c r="C112" s="163">
        <v>2009</v>
      </c>
      <c r="D112" s="163">
        <v>8964</v>
      </c>
      <c r="E112" s="163">
        <v>3125</v>
      </c>
      <c r="F112" s="163">
        <v>4558</v>
      </c>
      <c r="G112" s="163">
        <v>4180</v>
      </c>
      <c r="H112" s="163">
        <v>3965</v>
      </c>
      <c r="I112" s="164">
        <f t="shared" si="23"/>
        <v>-5.1435406698564612E-2</v>
      </c>
      <c r="J112" s="165">
        <f t="shared" si="24"/>
        <v>0.97361871577899461</v>
      </c>
      <c r="K112" s="164">
        <f>H112/H109</f>
        <v>0.16433870767190284</v>
      </c>
    </row>
    <row r="113" spans="2:11" x14ac:dyDescent="0.25">
      <c r="B113" s="157" t="s">
        <v>107</v>
      </c>
      <c r="C113" s="158">
        <v>10588</v>
      </c>
      <c r="D113" s="158">
        <v>3573</v>
      </c>
      <c r="E113" s="158">
        <v>8809</v>
      </c>
      <c r="F113" s="158">
        <v>13925</v>
      </c>
      <c r="G113" s="158">
        <v>16371</v>
      </c>
      <c r="H113" s="158">
        <v>17912</v>
      </c>
      <c r="I113" s="159">
        <f t="shared" si="23"/>
        <v>9.4129863783519729E-2</v>
      </c>
      <c r="J113" s="160">
        <f t="shared" si="24"/>
        <v>0.69172648281072924</v>
      </c>
      <c r="K113" s="159">
        <f>H113/H109</f>
        <v>0.74240477473370081</v>
      </c>
    </row>
    <row r="114" spans="2:11" x14ac:dyDescent="0.25">
      <c r="B114" s="162" t="s">
        <v>110</v>
      </c>
      <c r="C114" s="163">
        <v>5926</v>
      </c>
      <c r="D114" s="163">
        <v>929</v>
      </c>
      <c r="E114" s="163">
        <v>4493</v>
      </c>
      <c r="F114" s="163">
        <v>9251</v>
      </c>
      <c r="G114" s="163">
        <v>11562</v>
      </c>
      <c r="H114" s="163">
        <v>12021</v>
      </c>
      <c r="I114" s="164">
        <f t="shared" si="23"/>
        <v>3.9699014011416622E-2</v>
      </c>
      <c r="J114" s="165">
        <f t="shared" si="24"/>
        <v>1.028518393520081</v>
      </c>
      <c r="K114" s="164">
        <f>H114/H109</f>
        <v>0.49823848800099474</v>
      </c>
    </row>
    <row r="115" spans="2:11" x14ac:dyDescent="0.25">
      <c r="B115" s="162" t="s">
        <v>113</v>
      </c>
      <c r="C115" s="163">
        <v>1144</v>
      </c>
      <c r="D115" s="163">
        <v>242</v>
      </c>
      <c r="E115" s="163">
        <v>620</v>
      </c>
      <c r="F115" s="163">
        <v>491</v>
      </c>
      <c r="G115" s="163">
        <v>659</v>
      </c>
      <c r="H115" s="163">
        <v>606</v>
      </c>
      <c r="I115" s="164">
        <f t="shared" si="23"/>
        <v>-8.0424886191198808E-2</v>
      </c>
      <c r="J115" s="165">
        <f t="shared" si="24"/>
        <v>-0.47027972027972031</v>
      </c>
      <c r="K115" s="164">
        <f>H115/H109</f>
        <v>2.5117088738757409E-2</v>
      </c>
    </row>
    <row r="116" spans="2:11" x14ac:dyDescent="0.25">
      <c r="B116" s="162" t="s">
        <v>116</v>
      </c>
      <c r="C116" s="163">
        <v>1191</v>
      </c>
      <c r="D116" s="163">
        <v>249</v>
      </c>
      <c r="E116" s="163">
        <v>809</v>
      </c>
      <c r="F116" s="163">
        <v>997</v>
      </c>
      <c r="G116" s="163">
        <v>767</v>
      </c>
      <c r="H116" s="163">
        <v>1443</v>
      </c>
      <c r="I116" s="164">
        <f t="shared" si="23"/>
        <v>0.88135593220338992</v>
      </c>
      <c r="J116" s="165">
        <f t="shared" si="24"/>
        <v>0.21158690176322414</v>
      </c>
      <c r="K116" s="164">
        <f>H116/H109</f>
        <v>5.9808513283872843E-2</v>
      </c>
    </row>
    <row r="117" spans="2:11" x14ac:dyDescent="0.25">
      <c r="B117" s="162" t="s">
        <v>123</v>
      </c>
      <c r="C117" s="163">
        <v>128</v>
      </c>
      <c r="D117" s="163">
        <v>43</v>
      </c>
      <c r="E117" s="163">
        <v>633</v>
      </c>
      <c r="F117" s="163">
        <v>421</v>
      </c>
      <c r="G117" s="163">
        <v>453</v>
      </c>
      <c r="H117" s="163">
        <v>436</v>
      </c>
      <c r="I117" s="164">
        <f t="shared" si="23"/>
        <v>-3.7527593818984517E-2</v>
      </c>
      <c r="J117" s="165">
        <f t="shared" si="24"/>
        <v>2.40625</v>
      </c>
      <c r="K117" s="164">
        <f>H117/H109</f>
        <v>1.8071040742736355E-2</v>
      </c>
    </row>
    <row r="118" spans="2:11" x14ac:dyDescent="0.25">
      <c r="B118" s="162" t="s">
        <v>119</v>
      </c>
      <c r="C118" s="163">
        <v>322</v>
      </c>
      <c r="D118" s="163">
        <v>1240</v>
      </c>
      <c r="E118" s="163">
        <v>676</v>
      </c>
      <c r="F118" s="163">
        <v>518</v>
      </c>
      <c r="G118" s="163">
        <v>406</v>
      </c>
      <c r="H118" s="163">
        <v>400</v>
      </c>
      <c r="I118" s="164">
        <f t="shared" si="23"/>
        <v>-1.4778325123152691E-2</v>
      </c>
      <c r="J118" s="165">
        <f t="shared" si="24"/>
        <v>0.2422360248447204</v>
      </c>
      <c r="K118" s="164">
        <f>H118/H109</f>
        <v>1.6578936461226011E-2</v>
      </c>
    </row>
    <row r="119" spans="2:11" x14ac:dyDescent="0.25">
      <c r="B119" s="162" t="s">
        <v>128</v>
      </c>
      <c r="C119" s="163">
        <v>19</v>
      </c>
      <c r="D119" s="163">
        <v>16</v>
      </c>
      <c r="E119" s="163">
        <v>10</v>
      </c>
      <c r="F119" s="163">
        <v>19</v>
      </c>
      <c r="G119" s="163">
        <v>47</v>
      </c>
      <c r="H119" s="163">
        <v>13</v>
      </c>
      <c r="I119" s="164">
        <f t="shared" si="23"/>
        <v>-0.72340425531914887</v>
      </c>
      <c r="J119" s="165">
        <f t="shared" si="24"/>
        <v>-0.31578947368421051</v>
      </c>
      <c r="K119" s="164">
        <f>H119/H109</f>
        <v>5.3881543498984536E-4</v>
      </c>
    </row>
    <row r="120" spans="2:11" x14ac:dyDescent="0.25">
      <c r="B120" s="162" t="s">
        <v>131</v>
      </c>
      <c r="C120" s="163">
        <v>24</v>
      </c>
      <c r="D120" s="163">
        <v>8</v>
      </c>
      <c r="E120" s="163">
        <v>13</v>
      </c>
      <c r="F120" s="163">
        <v>8</v>
      </c>
      <c r="G120" s="163">
        <v>22</v>
      </c>
      <c r="H120" s="163">
        <v>4</v>
      </c>
      <c r="I120" s="164">
        <f t="shared" si="23"/>
        <v>-0.81818181818181812</v>
      </c>
      <c r="J120" s="165">
        <f t="shared" si="24"/>
        <v>-0.83333333333333337</v>
      </c>
      <c r="K120" s="164">
        <f>H120/H109</f>
        <v>1.6578936461226012E-4</v>
      </c>
    </row>
    <row r="121" spans="2:11" x14ac:dyDescent="0.25">
      <c r="B121" s="168" t="s">
        <v>145</v>
      </c>
      <c r="C121" s="169">
        <f t="shared" ref="C121:H121" si="25">C113-SUM(C114:C120)</f>
        <v>1834</v>
      </c>
      <c r="D121" s="169">
        <f t="shared" si="25"/>
        <v>846</v>
      </c>
      <c r="E121" s="169">
        <f t="shared" si="25"/>
        <v>1555</v>
      </c>
      <c r="F121" s="169">
        <f t="shared" si="25"/>
        <v>2220</v>
      </c>
      <c r="G121" s="169">
        <f t="shared" si="25"/>
        <v>2455</v>
      </c>
      <c r="H121" s="169">
        <f t="shared" si="25"/>
        <v>2989</v>
      </c>
      <c r="I121" s="170">
        <f t="shared" si="23"/>
        <v>0.2175152749490834</v>
      </c>
      <c r="J121" s="171">
        <f t="shared" si="24"/>
        <v>0.62977099236641232</v>
      </c>
      <c r="K121" s="170">
        <f>H121/H109</f>
        <v>0.12388610270651138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16545</v>
      </c>
      <c r="D123" s="176">
        <v>7643</v>
      </c>
      <c r="E123" s="176">
        <v>16992</v>
      </c>
      <c r="F123" s="176">
        <v>20549</v>
      </c>
      <c r="G123" s="176">
        <v>16671</v>
      </c>
      <c r="H123" s="176">
        <v>20174</v>
      </c>
      <c r="I123" s="177">
        <f t="shared" ref="I123:I135" si="26">IFERROR(H123/G123-1,"-")</f>
        <v>0.21012536740447474</v>
      </c>
      <c r="J123" s="177">
        <f t="shared" ref="J123:J135" si="27">IFERROR(H123/C123-1,"-")</f>
        <v>0.21934119069205193</v>
      </c>
      <c r="K123" s="177">
        <f>H123/H123</f>
        <v>1</v>
      </c>
    </row>
    <row r="124" spans="2:11" x14ac:dyDescent="0.25">
      <c r="B124" s="157" t="s">
        <v>97</v>
      </c>
      <c r="C124" s="158">
        <v>9542</v>
      </c>
      <c r="D124" s="158">
        <v>5334</v>
      </c>
      <c r="E124" s="158">
        <v>11386</v>
      </c>
      <c r="F124" s="158">
        <v>13102</v>
      </c>
      <c r="G124" s="158">
        <v>11658</v>
      </c>
      <c r="H124" s="158">
        <v>14592</v>
      </c>
      <c r="I124" s="159">
        <f t="shared" si="26"/>
        <v>0.2516726711271231</v>
      </c>
      <c r="J124" s="160">
        <f t="shared" si="27"/>
        <v>0.52923915321735482</v>
      </c>
      <c r="K124" s="159">
        <f>H124/H123</f>
        <v>0.72330722712402107</v>
      </c>
    </row>
    <row r="125" spans="2:11" x14ac:dyDescent="0.25">
      <c r="B125" s="162" t="s">
        <v>103</v>
      </c>
      <c r="C125" s="163">
        <v>4702</v>
      </c>
      <c r="D125" s="163">
        <v>1784</v>
      </c>
      <c r="E125" s="163">
        <v>5443</v>
      </c>
      <c r="F125" s="163">
        <v>6791</v>
      </c>
      <c r="G125" s="163">
        <v>4887</v>
      </c>
      <c r="H125" s="163">
        <v>8256</v>
      </c>
      <c r="I125" s="164">
        <f t="shared" si="26"/>
        <v>0.68937998772252906</v>
      </c>
      <c r="J125" s="165">
        <f t="shared" si="27"/>
        <v>0.75584857507443637</v>
      </c>
      <c r="K125" s="164">
        <f>H125/H123</f>
        <v>0.40923961534648556</v>
      </c>
    </row>
    <row r="126" spans="2:11" x14ac:dyDescent="0.25">
      <c r="B126" s="162" t="s">
        <v>100</v>
      </c>
      <c r="C126" s="163">
        <v>4840</v>
      </c>
      <c r="D126" s="163">
        <v>3550</v>
      </c>
      <c r="E126" s="163">
        <v>5943</v>
      </c>
      <c r="F126" s="163">
        <v>6311</v>
      </c>
      <c r="G126" s="163">
        <v>6771</v>
      </c>
      <c r="H126" s="163">
        <v>6336</v>
      </c>
      <c r="I126" s="164">
        <f t="shared" si="26"/>
        <v>-6.4244572441293779E-2</v>
      </c>
      <c r="J126" s="165">
        <f t="shared" si="27"/>
        <v>0.30909090909090908</v>
      </c>
      <c r="K126" s="164">
        <f>H126/H123</f>
        <v>0.31406761177753545</v>
      </c>
    </row>
    <row r="127" spans="2:11" x14ac:dyDescent="0.25">
      <c r="B127" s="157" t="s">
        <v>107</v>
      </c>
      <c r="C127" s="158">
        <v>7003</v>
      </c>
      <c r="D127" s="158">
        <v>2309</v>
      </c>
      <c r="E127" s="158">
        <v>5606</v>
      </c>
      <c r="F127" s="158">
        <v>7447</v>
      </c>
      <c r="G127" s="158">
        <v>5013</v>
      </c>
      <c r="H127" s="158">
        <v>5582</v>
      </c>
      <c r="I127" s="159">
        <f t="shared" si="26"/>
        <v>0.1135048872930382</v>
      </c>
      <c r="J127" s="160">
        <f t="shared" si="27"/>
        <v>-0.20291303726974153</v>
      </c>
      <c r="K127" s="159">
        <f>H127/H123</f>
        <v>0.27669277287597899</v>
      </c>
    </row>
    <row r="128" spans="2:11" x14ac:dyDescent="0.25">
      <c r="B128" s="162" t="s">
        <v>110</v>
      </c>
      <c r="C128" s="163">
        <v>969</v>
      </c>
      <c r="D128" s="163">
        <v>108</v>
      </c>
      <c r="E128" s="163">
        <v>315</v>
      </c>
      <c r="F128" s="163">
        <v>1108</v>
      </c>
      <c r="G128" s="163">
        <v>640</v>
      </c>
      <c r="H128" s="163">
        <v>666</v>
      </c>
      <c r="I128" s="164">
        <f t="shared" si="26"/>
        <v>4.0624999999999911E-2</v>
      </c>
      <c r="J128" s="165">
        <f t="shared" si="27"/>
        <v>-0.31269349845201233</v>
      </c>
      <c r="K128" s="164">
        <f>H128/H123</f>
        <v>3.3012788737979575E-2</v>
      </c>
    </row>
    <row r="129" spans="2:11" x14ac:dyDescent="0.25">
      <c r="B129" s="162" t="s">
        <v>113</v>
      </c>
      <c r="C129" s="163">
        <v>415</v>
      </c>
      <c r="D129" s="163">
        <v>126</v>
      </c>
      <c r="E129" s="163">
        <v>516</v>
      </c>
      <c r="F129" s="163">
        <v>741</v>
      </c>
      <c r="G129" s="163">
        <v>618</v>
      </c>
      <c r="H129" s="163">
        <v>600</v>
      </c>
      <c r="I129" s="164">
        <f t="shared" si="26"/>
        <v>-2.9126213592232997E-2</v>
      </c>
      <c r="J129" s="165">
        <f t="shared" si="27"/>
        <v>0.44578313253012047</v>
      </c>
      <c r="K129" s="164">
        <f>H129/H123</f>
        <v>2.9741251115296918E-2</v>
      </c>
    </row>
    <row r="130" spans="2:11" x14ac:dyDescent="0.25">
      <c r="B130" s="162" t="s">
        <v>116</v>
      </c>
      <c r="C130" s="163">
        <v>513</v>
      </c>
      <c r="D130" s="163">
        <v>110</v>
      </c>
      <c r="E130" s="163">
        <v>582</v>
      </c>
      <c r="F130" s="163">
        <v>608</v>
      </c>
      <c r="G130" s="163">
        <v>584</v>
      </c>
      <c r="H130" s="163">
        <v>657</v>
      </c>
      <c r="I130" s="164">
        <f t="shared" si="26"/>
        <v>0.125</v>
      </c>
      <c r="J130" s="165">
        <f t="shared" si="27"/>
        <v>0.2807017543859649</v>
      </c>
      <c r="K130" s="164">
        <f>H130/H123</f>
        <v>3.2566669971250121E-2</v>
      </c>
    </row>
    <row r="131" spans="2:11" x14ac:dyDescent="0.25">
      <c r="B131" s="162" t="s">
        <v>123</v>
      </c>
      <c r="C131" s="163">
        <v>127</v>
      </c>
      <c r="D131" s="163">
        <v>20</v>
      </c>
      <c r="E131" s="163">
        <v>124</v>
      </c>
      <c r="F131" s="163">
        <v>212</v>
      </c>
      <c r="G131" s="163">
        <v>163</v>
      </c>
      <c r="H131" s="163">
        <v>112</v>
      </c>
      <c r="I131" s="164">
        <f t="shared" si="26"/>
        <v>-0.31288343558282206</v>
      </c>
      <c r="J131" s="165">
        <f t="shared" si="27"/>
        <v>-0.11811023622047245</v>
      </c>
      <c r="K131" s="164">
        <f>H131/H123</f>
        <v>5.5517002081887576E-3</v>
      </c>
    </row>
    <row r="132" spans="2:11" x14ac:dyDescent="0.25">
      <c r="B132" s="162" t="s">
        <v>119</v>
      </c>
      <c r="C132" s="163">
        <v>114</v>
      </c>
      <c r="D132" s="163">
        <v>78</v>
      </c>
      <c r="E132" s="163">
        <v>100</v>
      </c>
      <c r="F132" s="163">
        <v>107</v>
      </c>
      <c r="G132" s="163">
        <v>105</v>
      </c>
      <c r="H132" s="163">
        <v>147</v>
      </c>
      <c r="I132" s="164">
        <f t="shared" si="26"/>
        <v>0.39999999999999991</v>
      </c>
      <c r="J132" s="165">
        <f t="shared" si="27"/>
        <v>0.28947368421052633</v>
      </c>
      <c r="K132" s="164">
        <f>H132/H123</f>
        <v>7.2866065232477448E-3</v>
      </c>
    </row>
    <row r="133" spans="2:11" x14ac:dyDescent="0.25">
      <c r="B133" s="162" t="s">
        <v>128</v>
      </c>
      <c r="C133" s="163">
        <v>62</v>
      </c>
      <c r="D133" s="163">
        <v>0</v>
      </c>
      <c r="E133" s="163">
        <v>20</v>
      </c>
      <c r="F133" s="163">
        <v>32</v>
      </c>
      <c r="G133" s="163">
        <v>32</v>
      </c>
      <c r="H133" s="163">
        <v>24</v>
      </c>
      <c r="I133" s="164">
        <f t="shared" si="26"/>
        <v>-0.25</v>
      </c>
      <c r="J133" s="165">
        <f t="shared" si="27"/>
        <v>-0.61290322580645162</v>
      </c>
      <c r="K133" s="164">
        <f>H133/H123</f>
        <v>1.1896500446118767E-3</v>
      </c>
    </row>
    <row r="134" spans="2:11" x14ac:dyDescent="0.25">
      <c r="B134" s="162" t="s">
        <v>131</v>
      </c>
      <c r="C134" s="163">
        <v>39</v>
      </c>
      <c r="D134" s="163">
        <v>30</v>
      </c>
      <c r="E134" s="163">
        <v>36</v>
      </c>
      <c r="F134" s="163">
        <v>34</v>
      </c>
      <c r="G134" s="163">
        <v>44</v>
      </c>
      <c r="H134" s="163">
        <v>24</v>
      </c>
      <c r="I134" s="164">
        <f t="shared" si="26"/>
        <v>-0.45454545454545459</v>
      </c>
      <c r="J134" s="165">
        <f t="shared" si="27"/>
        <v>-0.38461538461538458</v>
      </c>
      <c r="K134" s="164">
        <f>H134/H123</f>
        <v>1.1896500446118767E-3</v>
      </c>
    </row>
    <row r="135" spans="2:11" x14ac:dyDescent="0.25">
      <c r="B135" s="168" t="s">
        <v>145</v>
      </c>
      <c r="C135" s="169">
        <f t="shared" ref="C135:H135" si="28">C127-SUM(C128:C134)</f>
        <v>4764</v>
      </c>
      <c r="D135" s="169">
        <f t="shared" si="28"/>
        <v>1837</v>
      </c>
      <c r="E135" s="169">
        <f t="shared" si="28"/>
        <v>3913</v>
      </c>
      <c r="F135" s="169">
        <f t="shared" si="28"/>
        <v>4605</v>
      </c>
      <c r="G135" s="169">
        <f t="shared" si="28"/>
        <v>2827</v>
      </c>
      <c r="H135" s="169">
        <f t="shared" si="28"/>
        <v>3352</v>
      </c>
      <c r="I135" s="170">
        <f t="shared" si="26"/>
        <v>0.18570923240183945</v>
      </c>
      <c r="J135" s="171">
        <f t="shared" si="27"/>
        <v>-0.29638958858102438</v>
      </c>
      <c r="K135" s="170">
        <f>H135/H123</f>
        <v>0.16615445623079211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26444</v>
      </c>
      <c r="D137" s="176">
        <v>6596</v>
      </c>
      <c r="E137" s="176">
        <v>17890</v>
      </c>
      <c r="F137" s="176">
        <v>24264</v>
      </c>
      <c r="G137" s="176">
        <v>26447</v>
      </c>
      <c r="H137" s="176">
        <v>25421</v>
      </c>
      <c r="I137" s="177">
        <f t="shared" ref="I137:I149" si="29">IFERROR(H137/G137-1,"-")</f>
        <v>-3.8794570272620676E-2</v>
      </c>
      <c r="J137" s="177">
        <f t="shared" ref="J137:J149" si="30">IFERROR(H137/C137-1,"-")</f>
        <v>-3.8685524126455872E-2</v>
      </c>
      <c r="K137" s="177">
        <f>H137/H137</f>
        <v>1</v>
      </c>
    </row>
    <row r="138" spans="2:11" x14ac:dyDescent="0.25">
      <c r="B138" s="157" t="s">
        <v>97</v>
      </c>
      <c r="C138" s="158">
        <v>6360</v>
      </c>
      <c r="D138" s="158">
        <v>4187</v>
      </c>
      <c r="E138" s="158">
        <v>5654</v>
      </c>
      <c r="F138" s="158">
        <v>3786</v>
      </c>
      <c r="G138" s="158">
        <v>3753</v>
      </c>
      <c r="H138" s="158">
        <v>3212</v>
      </c>
      <c r="I138" s="159">
        <f t="shared" si="29"/>
        <v>-0.14415134559019449</v>
      </c>
      <c r="J138" s="160">
        <f t="shared" si="30"/>
        <v>-0.4949685534591195</v>
      </c>
      <c r="K138" s="159">
        <f>H138/H137</f>
        <v>0.12635222847252273</v>
      </c>
    </row>
    <row r="139" spans="2:11" x14ac:dyDescent="0.25">
      <c r="B139" s="162" t="s">
        <v>103</v>
      </c>
      <c r="C139" s="163">
        <v>2001</v>
      </c>
      <c r="D139" s="163">
        <v>2459</v>
      </c>
      <c r="E139" s="163">
        <v>4018</v>
      </c>
      <c r="F139" s="163">
        <v>2710</v>
      </c>
      <c r="G139" s="163">
        <v>2511</v>
      </c>
      <c r="H139" s="163">
        <v>1803</v>
      </c>
      <c r="I139" s="164">
        <f t="shared" si="29"/>
        <v>-0.28195937873357224</v>
      </c>
      <c r="J139" s="165">
        <f t="shared" si="30"/>
        <v>-9.8950524737631218E-2</v>
      </c>
      <c r="K139" s="164">
        <f>H139/H137</f>
        <v>7.0925612682427919E-2</v>
      </c>
    </row>
    <row r="140" spans="2:11" x14ac:dyDescent="0.25">
      <c r="B140" s="162" t="s">
        <v>100</v>
      </c>
      <c r="C140" s="163">
        <v>4359</v>
      </c>
      <c r="D140" s="163">
        <v>1728</v>
      </c>
      <c r="E140" s="163">
        <v>1636</v>
      </c>
      <c r="F140" s="163">
        <v>1076</v>
      </c>
      <c r="G140" s="163">
        <v>1242</v>
      </c>
      <c r="H140" s="163">
        <v>1409</v>
      </c>
      <c r="I140" s="164">
        <f t="shared" si="29"/>
        <v>0.1344605475040257</v>
      </c>
      <c r="J140" s="165">
        <f t="shared" si="30"/>
        <v>-0.67676072493691208</v>
      </c>
      <c r="K140" s="164">
        <f>H140/H137</f>
        <v>5.5426615790094801E-2</v>
      </c>
    </row>
    <row r="141" spans="2:11" x14ac:dyDescent="0.25">
      <c r="B141" s="157" t="s">
        <v>107</v>
      </c>
      <c r="C141" s="158">
        <v>20084</v>
      </c>
      <c r="D141" s="158">
        <v>2409</v>
      </c>
      <c r="E141" s="158">
        <v>12236</v>
      </c>
      <c r="F141" s="158">
        <v>20478</v>
      </c>
      <c r="G141" s="158">
        <v>22694</v>
      </c>
      <c r="H141" s="158">
        <v>22209</v>
      </c>
      <c r="I141" s="159">
        <f t="shared" si="29"/>
        <v>-2.1371287564995178E-2</v>
      </c>
      <c r="J141" s="160">
        <f t="shared" si="30"/>
        <v>0.10580561641107344</v>
      </c>
      <c r="K141" s="159">
        <f>H141/H137</f>
        <v>0.8736477715274773</v>
      </c>
    </row>
    <row r="142" spans="2:11" x14ac:dyDescent="0.25">
      <c r="B142" s="162" t="s">
        <v>110</v>
      </c>
      <c r="C142" s="163">
        <v>10959</v>
      </c>
      <c r="D142" s="163">
        <v>277</v>
      </c>
      <c r="E142" s="163">
        <v>3384</v>
      </c>
      <c r="F142" s="163">
        <v>10235</v>
      </c>
      <c r="G142" s="163">
        <v>11415</v>
      </c>
      <c r="H142" s="163">
        <v>11236</v>
      </c>
      <c r="I142" s="164">
        <f t="shared" si="29"/>
        <v>-1.5681121331581283E-2</v>
      </c>
      <c r="J142" s="165">
        <f t="shared" si="30"/>
        <v>2.5276028834747777E-2</v>
      </c>
      <c r="K142" s="164">
        <f>H142/H137</f>
        <v>0.44199677432044371</v>
      </c>
    </row>
    <row r="143" spans="2:11" x14ac:dyDescent="0.25">
      <c r="B143" s="162" t="s">
        <v>113</v>
      </c>
      <c r="C143" s="163">
        <v>1672</v>
      </c>
      <c r="D143" s="163">
        <v>263</v>
      </c>
      <c r="E143" s="163">
        <v>962</v>
      </c>
      <c r="F143" s="163">
        <v>1370</v>
      </c>
      <c r="G143" s="163">
        <v>1837</v>
      </c>
      <c r="H143" s="163">
        <v>1470</v>
      </c>
      <c r="I143" s="164">
        <f t="shared" si="29"/>
        <v>-0.19978225367446922</v>
      </c>
      <c r="J143" s="165">
        <f t="shared" si="30"/>
        <v>-0.12081339712918659</v>
      </c>
      <c r="K143" s="164">
        <f>H143/H137</f>
        <v>5.7826206679516934E-2</v>
      </c>
    </row>
    <row r="144" spans="2:11" x14ac:dyDescent="0.25">
      <c r="B144" s="162" t="s">
        <v>116</v>
      </c>
      <c r="C144" s="163">
        <v>1754</v>
      </c>
      <c r="D144" s="163">
        <v>346</v>
      </c>
      <c r="E144" s="163">
        <v>1404</v>
      </c>
      <c r="F144" s="163">
        <v>1920</v>
      </c>
      <c r="G144" s="163">
        <v>2346</v>
      </c>
      <c r="H144" s="163">
        <v>1937</v>
      </c>
      <c r="I144" s="164">
        <f t="shared" si="29"/>
        <v>-0.17433930093776639</v>
      </c>
      <c r="J144" s="165">
        <f t="shared" si="30"/>
        <v>0.10433295324971503</v>
      </c>
      <c r="K144" s="164">
        <f>H144/H137</f>
        <v>7.6196845128043741E-2</v>
      </c>
    </row>
    <row r="145" spans="2:11" x14ac:dyDescent="0.25">
      <c r="B145" s="162" t="s">
        <v>123</v>
      </c>
      <c r="C145" s="163">
        <v>393</v>
      </c>
      <c r="D145" s="163">
        <v>12</v>
      </c>
      <c r="E145" s="163">
        <v>724</v>
      </c>
      <c r="F145" s="163">
        <v>961</v>
      </c>
      <c r="G145" s="163">
        <v>1021</v>
      </c>
      <c r="H145" s="163">
        <v>533</v>
      </c>
      <c r="I145" s="164">
        <f t="shared" si="29"/>
        <v>-0.47796278158667971</v>
      </c>
      <c r="J145" s="165">
        <f t="shared" si="30"/>
        <v>0.35623409669211203</v>
      </c>
      <c r="K145" s="164">
        <f>H145/H137</f>
        <v>2.0966917115770426E-2</v>
      </c>
    </row>
    <row r="146" spans="2:11" x14ac:dyDescent="0.25">
      <c r="B146" s="162" t="s">
        <v>119</v>
      </c>
      <c r="C146" s="163">
        <v>448</v>
      </c>
      <c r="D146" s="163">
        <v>182</v>
      </c>
      <c r="E146" s="163">
        <v>592</v>
      </c>
      <c r="F146" s="163">
        <v>363</v>
      </c>
      <c r="G146" s="163">
        <v>402</v>
      </c>
      <c r="H146" s="163">
        <v>269</v>
      </c>
      <c r="I146" s="164">
        <f t="shared" si="29"/>
        <v>-0.3308457711442786</v>
      </c>
      <c r="J146" s="165">
        <f t="shared" si="30"/>
        <v>-0.3995535714285714</v>
      </c>
      <c r="K146" s="164">
        <f>H146/H137</f>
        <v>1.0581802446795956E-2</v>
      </c>
    </row>
    <row r="147" spans="2:11" x14ac:dyDescent="0.25">
      <c r="B147" s="162" t="s">
        <v>128</v>
      </c>
      <c r="C147" s="163">
        <v>9</v>
      </c>
      <c r="D147" s="163">
        <v>2</v>
      </c>
      <c r="E147" s="163">
        <v>3</v>
      </c>
      <c r="F147" s="163">
        <v>22</v>
      </c>
      <c r="G147" s="163">
        <v>12</v>
      </c>
      <c r="H147" s="163">
        <v>12</v>
      </c>
      <c r="I147" s="164">
        <f t="shared" si="29"/>
        <v>0</v>
      </c>
      <c r="J147" s="165">
        <f t="shared" si="30"/>
        <v>0.33333333333333326</v>
      </c>
      <c r="K147" s="164">
        <f>H147/H137</f>
        <v>4.7205066677156679E-4</v>
      </c>
    </row>
    <row r="148" spans="2:11" x14ac:dyDescent="0.25">
      <c r="B148" s="162" t="s">
        <v>131</v>
      </c>
      <c r="C148" s="163">
        <v>30</v>
      </c>
      <c r="D148" s="163">
        <v>0</v>
      </c>
      <c r="E148" s="163">
        <v>0</v>
      </c>
      <c r="F148" s="163">
        <v>3</v>
      </c>
      <c r="G148" s="163">
        <v>11</v>
      </c>
      <c r="H148" s="163">
        <v>12</v>
      </c>
      <c r="I148" s="164">
        <f t="shared" si="29"/>
        <v>9.0909090909090828E-2</v>
      </c>
      <c r="J148" s="165">
        <f t="shared" si="30"/>
        <v>-0.6</v>
      </c>
      <c r="K148" s="164">
        <f>H148/H137</f>
        <v>4.7205066677156679E-4</v>
      </c>
    </row>
    <row r="149" spans="2:11" x14ac:dyDescent="0.25">
      <c r="B149" s="168" t="s">
        <v>145</v>
      </c>
      <c r="C149" s="169">
        <f t="shared" ref="C149:H149" si="31">C141-SUM(C142:C148)</f>
        <v>4819</v>
      </c>
      <c r="D149" s="169">
        <f t="shared" si="31"/>
        <v>1327</v>
      </c>
      <c r="E149" s="169">
        <f t="shared" si="31"/>
        <v>5167</v>
      </c>
      <c r="F149" s="169">
        <f t="shared" si="31"/>
        <v>5604</v>
      </c>
      <c r="G149" s="169">
        <f t="shared" si="31"/>
        <v>5650</v>
      </c>
      <c r="H149" s="169">
        <f t="shared" si="31"/>
        <v>6740</v>
      </c>
      <c r="I149" s="170">
        <f t="shared" si="29"/>
        <v>0.19292035398230079</v>
      </c>
      <c r="J149" s="171">
        <f t="shared" si="30"/>
        <v>0.39863042124922177</v>
      </c>
      <c r="K149" s="170">
        <f>H149/H137</f>
        <v>0.26513512450336335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9128</v>
      </c>
      <c r="D151" s="176">
        <v>4062</v>
      </c>
      <c r="E151" s="176">
        <v>8589</v>
      </c>
      <c r="F151" s="176">
        <v>10300</v>
      </c>
      <c r="G151" s="176">
        <v>11494</v>
      </c>
      <c r="H151" s="176">
        <v>12467</v>
      </c>
      <c r="I151" s="177">
        <f t="shared" ref="I151:I163" si="32">IFERROR(H151/G151-1,"-")</f>
        <v>8.4652862362972092E-2</v>
      </c>
      <c r="J151" s="177">
        <f t="shared" ref="J151:J163" si="33">IFERROR(H151/C151-1,"-")</f>
        <v>0.36579754601226999</v>
      </c>
      <c r="K151" s="177">
        <f>H151/H151</f>
        <v>1</v>
      </c>
    </row>
    <row r="152" spans="2:11" x14ac:dyDescent="0.25">
      <c r="B152" s="157" t="s">
        <v>97</v>
      </c>
      <c r="C152" s="158">
        <v>3146</v>
      </c>
      <c r="D152" s="158">
        <v>3234</v>
      </c>
      <c r="E152" s="158">
        <v>4764</v>
      </c>
      <c r="F152" s="158">
        <v>5825</v>
      </c>
      <c r="G152" s="158">
        <v>5944</v>
      </c>
      <c r="H152" s="158">
        <v>5979</v>
      </c>
      <c r="I152" s="159">
        <f t="shared" si="32"/>
        <v>5.8882907133244178E-3</v>
      </c>
      <c r="J152" s="160">
        <f t="shared" si="33"/>
        <v>0.90050858232676423</v>
      </c>
      <c r="K152" s="159">
        <f>H152/H151</f>
        <v>0.47958610732333362</v>
      </c>
    </row>
    <row r="153" spans="2:11" x14ac:dyDescent="0.25">
      <c r="B153" s="162" t="s">
        <v>103</v>
      </c>
      <c r="C153" s="163">
        <v>1159</v>
      </c>
      <c r="D153" s="163">
        <v>2095</v>
      </c>
      <c r="E153" s="163">
        <v>3633</v>
      </c>
      <c r="F153" s="163">
        <v>4633</v>
      </c>
      <c r="G153" s="163">
        <v>4708</v>
      </c>
      <c r="H153" s="163">
        <v>4154</v>
      </c>
      <c r="I153" s="164">
        <f t="shared" si="32"/>
        <v>-0.11767204757858962</v>
      </c>
      <c r="J153" s="165">
        <f t="shared" si="33"/>
        <v>2.5841242450388267</v>
      </c>
      <c r="K153" s="164">
        <f>H153/H151</f>
        <v>0.33319964706826022</v>
      </c>
    </row>
    <row r="154" spans="2:11" x14ac:dyDescent="0.25">
      <c r="B154" s="162" t="s">
        <v>100</v>
      </c>
      <c r="C154" s="163">
        <v>1987</v>
      </c>
      <c r="D154" s="163">
        <v>1139</v>
      </c>
      <c r="E154" s="163">
        <v>1131</v>
      </c>
      <c r="F154" s="163">
        <v>1192</v>
      </c>
      <c r="G154" s="163">
        <v>1236</v>
      </c>
      <c r="H154" s="163">
        <v>1825</v>
      </c>
      <c r="I154" s="164">
        <f t="shared" si="32"/>
        <v>0.47653721682847894</v>
      </c>
      <c r="J154" s="165">
        <f t="shared" si="33"/>
        <v>-8.1529944640161056E-2</v>
      </c>
      <c r="K154" s="164">
        <f>H154/H151</f>
        <v>0.1463864602550734</v>
      </c>
    </row>
    <row r="155" spans="2:11" x14ac:dyDescent="0.25">
      <c r="B155" s="157" t="s">
        <v>107</v>
      </c>
      <c r="C155" s="158">
        <v>5982</v>
      </c>
      <c r="D155" s="158">
        <v>828</v>
      </c>
      <c r="E155" s="158">
        <v>3825</v>
      </c>
      <c r="F155" s="158">
        <v>4475</v>
      </c>
      <c r="G155" s="158">
        <v>5550</v>
      </c>
      <c r="H155" s="158">
        <v>6488</v>
      </c>
      <c r="I155" s="159">
        <f t="shared" si="32"/>
        <v>0.16900900900900906</v>
      </c>
      <c r="J155" s="160">
        <f t="shared" si="33"/>
        <v>8.4587094617184944E-2</v>
      </c>
      <c r="K155" s="159">
        <f>H155/H151</f>
        <v>0.52041389267666638</v>
      </c>
    </row>
    <row r="156" spans="2:11" x14ac:dyDescent="0.25">
      <c r="B156" s="162" t="s">
        <v>110</v>
      </c>
      <c r="C156" s="163">
        <v>1622</v>
      </c>
      <c r="D156" s="163">
        <v>25</v>
      </c>
      <c r="E156" s="163">
        <v>766</v>
      </c>
      <c r="F156" s="163">
        <v>1725</v>
      </c>
      <c r="G156" s="163">
        <v>1527</v>
      </c>
      <c r="H156" s="163">
        <v>1789</v>
      </c>
      <c r="I156" s="164">
        <f t="shared" si="32"/>
        <v>0.17157825802226578</v>
      </c>
      <c r="J156" s="165">
        <f t="shared" si="33"/>
        <v>0.1029593094944512</v>
      </c>
      <c r="K156" s="164">
        <f>H156/H151</f>
        <v>0.14349883692949386</v>
      </c>
    </row>
    <row r="157" spans="2:11" x14ac:dyDescent="0.25">
      <c r="B157" s="162" t="s">
        <v>113</v>
      </c>
      <c r="C157" s="163">
        <v>1568</v>
      </c>
      <c r="D157" s="163">
        <v>122</v>
      </c>
      <c r="E157" s="163">
        <v>931</v>
      </c>
      <c r="F157" s="163">
        <v>786</v>
      </c>
      <c r="G157" s="163">
        <v>987</v>
      </c>
      <c r="H157" s="163">
        <v>875</v>
      </c>
      <c r="I157" s="164">
        <f t="shared" si="32"/>
        <v>-0.11347517730496459</v>
      </c>
      <c r="J157" s="165">
        <f t="shared" si="33"/>
        <v>-0.4419642857142857</v>
      </c>
      <c r="K157" s="164">
        <f>H157/H151</f>
        <v>7.0185289163391354E-2</v>
      </c>
    </row>
    <row r="158" spans="2:11" x14ac:dyDescent="0.25">
      <c r="B158" s="162" t="s">
        <v>116</v>
      </c>
      <c r="C158" s="163">
        <v>886</v>
      </c>
      <c r="D158" s="163">
        <v>56</v>
      </c>
      <c r="E158" s="163">
        <v>542</v>
      </c>
      <c r="F158" s="163">
        <v>630</v>
      </c>
      <c r="G158" s="163">
        <v>1092</v>
      </c>
      <c r="H158" s="163">
        <v>1312</v>
      </c>
      <c r="I158" s="164">
        <f t="shared" si="32"/>
        <v>0.20146520146520142</v>
      </c>
      <c r="J158" s="165">
        <f t="shared" si="33"/>
        <v>0.4808126410835214</v>
      </c>
      <c r="K158" s="164">
        <f>H158/H151</f>
        <v>0.1052378278655651</v>
      </c>
    </row>
    <row r="159" spans="2:11" x14ac:dyDescent="0.25">
      <c r="B159" s="162" t="s">
        <v>123</v>
      </c>
      <c r="C159" s="163">
        <v>101</v>
      </c>
      <c r="D159" s="163">
        <v>10</v>
      </c>
      <c r="E159" s="163">
        <v>90</v>
      </c>
      <c r="F159" s="163">
        <v>111</v>
      </c>
      <c r="G159" s="163">
        <v>168</v>
      </c>
      <c r="H159" s="163">
        <v>245</v>
      </c>
      <c r="I159" s="164">
        <f t="shared" si="32"/>
        <v>0.45833333333333326</v>
      </c>
      <c r="J159" s="165">
        <f t="shared" si="33"/>
        <v>1.4257425742574257</v>
      </c>
      <c r="K159" s="164">
        <f>H159/H151</f>
        <v>1.9651880965749578E-2</v>
      </c>
    </row>
    <row r="160" spans="2:11" x14ac:dyDescent="0.25">
      <c r="B160" s="162" t="s">
        <v>119</v>
      </c>
      <c r="C160" s="163">
        <v>426</v>
      </c>
      <c r="D160" s="163">
        <v>274</v>
      </c>
      <c r="E160" s="163">
        <v>217</v>
      </c>
      <c r="F160" s="163">
        <v>302</v>
      </c>
      <c r="G160" s="163">
        <v>285</v>
      </c>
      <c r="H160" s="163">
        <v>452</v>
      </c>
      <c r="I160" s="164">
        <f t="shared" si="32"/>
        <v>0.5859649122807018</v>
      </c>
      <c r="J160" s="165">
        <f t="shared" si="33"/>
        <v>6.1032863849765251E-2</v>
      </c>
      <c r="K160" s="164">
        <f>H160/H151</f>
        <v>3.6255715087831875E-2</v>
      </c>
    </row>
    <row r="161" spans="2:11" x14ac:dyDescent="0.25">
      <c r="B161" s="162" t="s">
        <v>128</v>
      </c>
      <c r="C161" s="163">
        <v>14</v>
      </c>
      <c r="D161" s="163">
        <v>3</v>
      </c>
      <c r="E161" s="163">
        <v>7</v>
      </c>
      <c r="F161" s="163">
        <v>11</v>
      </c>
      <c r="G161" s="163">
        <v>13</v>
      </c>
      <c r="H161" s="163">
        <v>15</v>
      </c>
      <c r="I161" s="164">
        <f t="shared" si="32"/>
        <v>0.15384615384615374</v>
      </c>
      <c r="J161" s="165">
        <f t="shared" si="33"/>
        <v>7.1428571428571397E-2</v>
      </c>
      <c r="K161" s="164">
        <f>H161/H151</f>
        <v>1.2031763856581374E-3</v>
      </c>
    </row>
    <row r="162" spans="2:11" x14ac:dyDescent="0.25">
      <c r="B162" s="162" t="s">
        <v>131</v>
      </c>
      <c r="C162" s="163">
        <v>10</v>
      </c>
      <c r="D162" s="163">
        <v>0</v>
      </c>
      <c r="E162" s="163">
        <v>10</v>
      </c>
      <c r="F162" s="163">
        <v>6</v>
      </c>
      <c r="G162" s="163">
        <v>23</v>
      </c>
      <c r="H162" s="163">
        <v>7</v>
      </c>
      <c r="I162" s="164">
        <f t="shared" si="32"/>
        <v>-0.69565217391304346</v>
      </c>
      <c r="J162" s="165">
        <f t="shared" si="33"/>
        <v>-0.30000000000000004</v>
      </c>
      <c r="K162" s="164">
        <f>H162/H151</f>
        <v>5.6148231330713087E-4</v>
      </c>
    </row>
    <row r="163" spans="2:11" x14ac:dyDescent="0.25">
      <c r="B163" s="168" t="s">
        <v>145</v>
      </c>
      <c r="C163" s="169">
        <f t="shared" ref="C163:H163" si="34">C155-SUM(C156:C162)</f>
        <v>1355</v>
      </c>
      <c r="D163" s="169">
        <f t="shared" si="34"/>
        <v>338</v>
      </c>
      <c r="E163" s="169">
        <f t="shared" si="34"/>
        <v>1262</v>
      </c>
      <c r="F163" s="169">
        <f t="shared" si="34"/>
        <v>904</v>
      </c>
      <c r="G163" s="169">
        <f t="shared" si="34"/>
        <v>1455</v>
      </c>
      <c r="H163" s="169">
        <f t="shared" si="34"/>
        <v>1793</v>
      </c>
      <c r="I163" s="170">
        <f t="shared" si="32"/>
        <v>0.23230240549828185</v>
      </c>
      <c r="J163" s="171">
        <f t="shared" si="33"/>
        <v>0.32324723247232479</v>
      </c>
      <c r="K163" s="170">
        <f>H163/H151</f>
        <v>0.14381968396566935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D1724-0EA2-4AD4-8D0E-ABA607270F98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258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259</v>
      </c>
      <c r="D7" s="172" t="s">
        <v>260</v>
      </c>
      <c r="E7" s="172" t="s">
        <v>261</v>
      </c>
      <c r="F7" s="172" t="s">
        <v>262</v>
      </c>
      <c r="G7" s="172" t="s">
        <v>263</v>
      </c>
      <c r="H7" s="172" t="s">
        <v>264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259</v>
      </c>
      <c r="R7" s="172" t="s">
        <v>260</v>
      </c>
      <c r="S7" s="172" t="s">
        <v>261</v>
      </c>
      <c r="T7" s="172" t="s">
        <v>262</v>
      </c>
      <c r="U7" s="172" t="s">
        <v>263</v>
      </c>
      <c r="V7" s="172" t="s">
        <v>264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51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3637977</v>
      </c>
      <c r="D9" s="176">
        <v>3620829</v>
      </c>
      <c r="E9" s="176">
        <v>1311192</v>
      </c>
      <c r="F9" s="176">
        <v>3492085</v>
      </c>
      <c r="G9" s="176">
        <v>3849133</v>
      </c>
      <c r="H9" s="176">
        <v>4095618</v>
      </c>
      <c r="I9" s="177">
        <f>IFERROR(H9/G9-1,"-")</f>
        <v>6.4036498608907477E-2</v>
      </c>
      <c r="J9" s="177">
        <f>IFERROR(H9/D9-1,"-")</f>
        <v>0.13112715347783621</v>
      </c>
      <c r="K9" s="176">
        <f>H9-G9</f>
        <v>246485</v>
      </c>
      <c r="L9" s="176">
        <f>H9-D9</f>
        <v>474789</v>
      </c>
      <c r="M9" s="177">
        <f t="shared" ref="M9:M21" si="0">H9/H$9</f>
        <v>1</v>
      </c>
      <c r="P9" s="154" t="s">
        <v>68</v>
      </c>
      <c r="Q9" s="176">
        <v>169824</v>
      </c>
      <c r="R9" s="176">
        <v>159130</v>
      </c>
      <c r="S9" s="176">
        <v>67052</v>
      </c>
      <c r="T9" s="176">
        <v>157983</v>
      </c>
      <c r="U9" s="176">
        <v>174312</v>
      </c>
      <c r="V9" s="176">
        <v>181820</v>
      </c>
      <c r="W9" s="177">
        <f>IFERROR(V9/U9-1,"-")</f>
        <v>4.307219239065585E-2</v>
      </c>
      <c r="X9" s="177">
        <f>IFERROR(V9/R9-1,"-")</f>
        <v>0.14258782127820013</v>
      </c>
      <c r="Y9" s="176">
        <f>V9-U9</f>
        <v>7508</v>
      </c>
      <c r="Z9" s="176">
        <f>V9-R9</f>
        <v>22690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822209</v>
      </c>
      <c r="D10" s="158">
        <v>824041</v>
      </c>
      <c r="E10" s="158">
        <v>355635</v>
      </c>
      <c r="F10" s="158">
        <v>802083</v>
      </c>
      <c r="G10" s="158">
        <v>830806</v>
      </c>
      <c r="H10" s="158">
        <v>834904</v>
      </c>
      <c r="I10" s="160">
        <f>IFERROR(H10/G10-1,"-")</f>
        <v>4.9325594663496286E-3</v>
      </c>
      <c r="J10" s="159">
        <f t="shared" ref="J10:J21" si="2">IFERROR(H10/D10-1,"-")</f>
        <v>1.3182596497018917E-2</v>
      </c>
      <c r="K10" s="158">
        <f t="shared" ref="K10:K20" si="3">H10-G10</f>
        <v>4098</v>
      </c>
      <c r="L10" s="158">
        <f t="shared" ref="L10:L21" si="4">H10-D10</f>
        <v>10863</v>
      </c>
      <c r="M10" s="159">
        <f t="shared" si="0"/>
        <v>0.2038529960557845</v>
      </c>
      <c r="P10" s="157" t="s">
        <v>97</v>
      </c>
      <c r="Q10" s="158">
        <v>101126</v>
      </c>
      <c r="R10" s="158">
        <v>87514</v>
      </c>
      <c r="S10" s="158">
        <v>36330</v>
      </c>
      <c r="T10" s="158">
        <v>97242</v>
      </c>
      <c r="U10" s="158">
        <v>108324</v>
      </c>
      <c r="V10" s="158">
        <v>115851</v>
      </c>
      <c r="W10" s="160">
        <f>IFERROR(V10/U10-1,"-")</f>
        <v>6.9485986484989493E-2</v>
      </c>
      <c r="X10" s="159">
        <f t="shared" ref="X10:X21" si="5">IFERROR(V10/R10-1,"-")</f>
        <v>0.32379962063212742</v>
      </c>
      <c r="Y10" s="157">
        <f t="shared" ref="Y10:Y20" si="6">V10-U10</f>
        <v>7527</v>
      </c>
      <c r="Z10" s="158">
        <f t="shared" ref="Z10:Z21" si="7">V10-R10</f>
        <v>28337</v>
      </c>
      <c r="AA10" s="159">
        <f t="shared" si="1"/>
        <v>0.63717412825871744</v>
      </c>
    </row>
    <row r="11" spans="1:27" x14ac:dyDescent="0.25">
      <c r="A11" s="161" t="s">
        <v>100</v>
      </c>
      <c r="B11" s="162" t="s">
        <v>103</v>
      </c>
      <c r="C11" s="163">
        <v>340647</v>
      </c>
      <c r="D11" s="163">
        <v>328320</v>
      </c>
      <c r="E11" s="163">
        <v>151426</v>
      </c>
      <c r="F11" s="163">
        <v>341997</v>
      </c>
      <c r="G11" s="163">
        <v>348792</v>
      </c>
      <c r="H11" s="163">
        <v>338193</v>
      </c>
      <c r="I11" s="165">
        <f>IFERROR(H11/G11-1,"-")</f>
        <v>-3.0387738250877261E-2</v>
      </c>
      <c r="J11" s="164">
        <f t="shared" si="2"/>
        <v>3.0071271929824617E-2</v>
      </c>
      <c r="K11" s="163">
        <f t="shared" si="3"/>
        <v>-10599</v>
      </c>
      <c r="L11" s="163">
        <f t="shared" si="4"/>
        <v>9873</v>
      </c>
      <c r="M11" s="164">
        <f t="shared" si="0"/>
        <v>8.2574351416562775E-2</v>
      </c>
      <c r="P11" s="162" t="s">
        <v>103</v>
      </c>
      <c r="Q11" s="163">
        <v>56527</v>
      </c>
      <c r="R11" s="163">
        <v>44251</v>
      </c>
      <c r="S11" s="163">
        <v>16691</v>
      </c>
      <c r="T11" s="163">
        <v>50706</v>
      </c>
      <c r="U11" s="163">
        <v>48815</v>
      </c>
      <c r="V11" s="163">
        <v>57435</v>
      </c>
      <c r="W11" s="165">
        <f>IFERROR(V11/U11-1,"-")</f>
        <v>0.17658506606575841</v>
      </c>
      <c r="X11" s="164">
        <f t="shared" si="5"/>
        <v>0.29793676979051331</v>
      </c>
      <c r="Y11" s="162">
        <f t="shared" si="6"/>
        <v>8620</v>
      </c>
      <c r="Z11" s="163">
        <f t="shared" si="7"/>
        <v>13184</v>
      </c>
      <c r="AA11" s="164">
        <f>V11/V$9</f>
        <v>0.31588934110658895</v>
      </c>
    </row>
    <row r="12" spans="1:27" x14ac:dyDescent="0.25">
      <c r="A12" s="1"/>
      <c r="B12" s="162" t="s">
        <v>100</v>
      </c>
      <c r="C12" s="163">
        <v>481562</v>
      </c>
      <c r="D12" s="163">
        <v>495721</v>
      </c>
      <c r="E12" s="163">
        <v>204209</v>
      </c>
      <c r="F12" s="163">
        <v>460086</v>
      </c>
      <c r="G12" s="163">
        <v>482014</v>
      </c>
      <c r="H12" s="163">
        <v>496711</v>
      </c>
      <c r="I12" s="165">
        <f>IFERROR(H12/G12-1,"-")</f>
        <v>3.0490815619463429E-2</v>
      </c>
      <c r="J12" s="164">
        <f t="shared" si="2"/>
        <v>1.9970911056823581E-3</v>
      </c>
      <c r="K12" s="163">
        <f t="shared" si="3"/>
        <v>14697</v>
      </c>
      <c r="L12" s="163">
        <f t="shared" si="4"/>
        <v>990</v>
      </c>
      <c r="M12" s="164">
        <f t="shared" si="0"/>
        <v>0.12127864463922172</v>
      </c>
      <c r="P12" s="162" t="s">
        <v>100</v>
      </c>
      <c r="Q12" s="163">
        <v>44599</v>
      </c>
      <c r="R12" s="163">
        <v>43263</v>
      </c>
      <c r="S12" s="163">
        <v>19639</v>
      </c>
      <c r="T12" s="163">
        <v>46536</v>
      </c>
      <c r="U12" s="163">
        <v>59509</v>
      </c>
      <c r="V12" s="163">
        <v>58416</v>
      </c>
      <c r="W12" s="165">
        <f>IFERROR(V12/U12-1,"-")</f>
        <v>-1.8366969702061864E-2</v>
      </c>
      <c r="X12" s="164">
        <f t="shared" si="5"/>
        <v>0.35025310311351499</v>
      </c>
      <c r="Y12" s="162">
        <f t="shared" si="6"/>
        <v>-1093</v>
      </c>
      <c r="Z12" s="163">
        <f t="shared" si="7"/>
        <v>15153</v>
      </c>
      <c r="AA12" s="164">
        <f t="shared" si="1"/>
        <v>0.32128478715212849</v>
      </c>
    </row>
    <row r="13" spans="1:27" s="56" customFormat="1" x14ac:dyDescent="0.25">
      <c r="B13" s="157" t="s">
        <v>107</v>
      </c>
      <c r="C13" s="158">
        <v>2815768</v>
      </c>
      <c r="D13" s="158">
        <v>2796788</v>
      </c>
      <c r="E13" s="158">
        <v>955557</v>
      </c>
      <c r="F13" s="158">
        <v>2690002</v>
      </c>
      <c r="G13" s="158">
        <v>3018327</v>
      </c>
      <c r="H13" s="158">
        <v>3260714</v>
      </c>
      <c r="I13" s="160">
        <f>IFERROR(H13/G13-1,"-")</f>
        <v>8.030508291513816E-2</v>
      </c>
      <c r="J13" s="159">
        <f t="shared" si="2"/>
        <v>0.16587814306983573</v>
      </c>
      <c r="K13" s="158">
        <f t="shared" si="3"/>
        <v>242387</v>
      </c>
      <c r="L13" s="158">
        <f t="shared" si="4"/>
        <v>463926</v>
      </c>
      <c r="M13" s="159">
        <f t="shared" si="0"/>
        <v>0.79614700394421545</v>
      </c>
      <c r="P13" s="157" t="s">
        <v>107</v>
      </c>
      <c r="Q13" s="158">
        <v>68698</v>
      </c>
      <c r="R13" s="158">
        <v>71616</v>
      </c>
      <c r="S13" s="158">
        <v>30722</v>
      </c>
      <c r="T13" s="158">
        <v>60741</v>
      </c>
      <c r="U13" s="158">
        <v>65988</v>
      </c>
      <c r="V13" s="158">
        <v>65969</v>
      </c>
      <c r="W13" s="160">
        <f>IFERROR(V13/U13-1,"-")</f>
        <v>-2.8793113899494571E-4</v>
      </c>
      <c r="X13" s="159">
        <f t="shared" si="5"/>
        <v>-7.8851094727435234E-2</v>
      </c>
      <c r="Y13" s="157">
        <f t="shared" si="6"/>
        <v>-19</v>
      </c>
      <c r="Z13" s="158">
        <f t="shared" si="7"/>
        <v>-5647</v>
      </c>
      <c r="AA13" s="159">
        <f t="shared" si="1"/>
        <v>0.36282587174128261</v>
      </c>
    </row>
    <row r="14" spans="1:27" s="56" customFormat="1" x14ac:dyDescent="0.25">
      <c r="B14" s="162" t="s">
        <v>110</v>
      </c>
      <c r="C14" s="163">
        <v>1259240</v>
      </c>
      <c r="D14" s="163">
        <v>1307720</v>
      </c>
      <c r="E14" s="163">
        <v>368680</v>
      </c>
      <c r="F14" s="163">
        <v>1262054</v>
      </c>
      <c r="G14" s="163">
        <v>1438371</v>
      </c>
      <c r="H14" s="163">
        <v>1561349</v>
      </c>
      <c r="I14" s="165">
        <f t="shared" ref="I14:I21" si="8">IFERROR(H14/G14-1,"-")</f>
        <v>8.5498108624270097E-2</v>
      </c>
      <c r="J14" s="164">
        <f t="shared" si="2"/>
        <v>0.19394748111216464</v>
      </c>
      <c r="K14" s="163">
        <f t="shared" si="3"/>
        <v>122978</v>
      </c>
      <c r="L14" s="163">
        <f t="shared" si="4"/>
        <v>253629</v>
      </c>
      <c r="M14" s="164">
        <f t="shared" si="0"/>
        <v>0.3812242743341786</v>
      </c>
      <c r="P14" s="162" t="s">
        <v>110</v>
      </c>
      <c r="Q14" s="163">
        <v>8686</v>
      </c>
      <c r="R14" s="163">
        <v>7655</v>
      </c>
      <c r="S14" s="163">
        <v>3019</v>
      </c>
      <c r="T14" s="163">
        <v>6689</v>
      </c>
      <c r="U14" s="163">
        <v>8681</v>
      </c>
      <c r="V14" s="163">
        <v>7798</v>
      </c>
      <c r="W14" s="165">
        <f t="shared" ref="W14:W21" si="9">IFERROR(V14/U14-1,"-")</f>
        <v>-0.10171639212072336</v>
      </c>
      <c r="X14" s="164">
        <f t="shared" si="5"/>
        <v>1.8680600914434908E-2</v>
      </c>
      <c r="Y14" s="162">
        <f t="shared" si="6"/>
        <v>-883</v>
      </c>
      <c r="Z14" s="163">
        <f t="shared" si="7"/>
        <v>143</v>
      </c>
      <c r="AA14" s="164">
        <f t="shared" si="1"/>
        <v>4.2888571114288856E-2</v>
      </c>
    </row>
    <row r="15" spans="1:27" x14ac:dyDescent="0.25">
      <c r="A15" s="1"/>
      <c r="B15" s="162" t="s">
        <v>113</v>
      </c>
      <c r="C15" s="163">
        <v>425592</v>
      </c>
      <c r="D15" s="163">
        <v>362204</v>
      </c>
      <c r="E15" s="163">
        <v>121788</v>
      </c>
      <c r="F15" s="163">
        <v>266922</v>
      </c>
      <c r="G15" s="163">
        <v>303364</v>
      </c>
      <c r="H15" s="163">
        <v>315820</v>
      </c>
      <c r="I15" s="165">
        <f t="shared" si="8"/>
        <v>4.1059585184794578E-2</v>
      </c>
      <c r="J15" s="164">
        <f t="shared" si="2"/>
        <v>-0.12806043003390355</v>
      </c>
      <c r="K15" s="163">
        <f t="shared" si="3"/>
        <v>12456</v>
      </c>
      <c r="L15" s="163">
        <f t="shared" si="4"/>
        <v>-46384</v>
      </c>
      <c r="M15" s="164">
        <f t="shared" si="0"/>
        <v>7.7111683755662755E-2</v>
      </c>
      <c r="P15" s="162" t="s">
        <v>113</v>
      </c>
      <c r="Q15" s="163">
        <v>7661</v>
      </c>
      <c r="R15" s="163">
        <v>6494</v>
      </c>
      <c r="S15" s="163">
        <v>3185</v>
      </c>
      <c r="T15" s="163">
        <v>6371</v>
      </c>
      <c r="U15" s="163">
        <v>9226</v>
      </c>
      <c r="V15" s="163">
        <v>8815</v>
      </c>
      <c r="W15" s="165">
        <f t="shared" si="9"/>
        <v>-4.4548016475178809E-2</v>
      </c>
      <c r="X15" s="164">
        <f t="shared" si="5"/>
        <v>0.35740683708038179</v>
      </c>
      <c r="Y15" s="162">
        <f t="shared" si="6"/>
        <v>-411</v>
      </c>
      <c r="Z15" s="163">
        <f t="shared" si="7"/>
        <v>2321</v>
      </c>
      <c r="AA15" s="164">
        <f t="shared" si="1"/>
        <v>4.8482015179848202E-2</v>
      </c>
    </row>
    <row r="16" spans="1:27" x14ac:dyDescent="0.25">
      <c r="A16" s="1"/>
      <c r="B16" s="162" t="s">
        <v>116</v>
      </c>
      <c r="C16" s="163">
        <v>125151</v>
      </c>
      <c r="D16" s="163">
        <v>127393</v>
      </c>
      <c r="E16" s="163">
        <v>46683</v>
      </c>
      <c r="F16" s="163">
        <v>143090</v>
      </c>
      <c r="G16" s="163">
        <v>161004</v>
      </c>
      <c r="H16" s="163">
        <v>174252</v>
      </c>
      <c r="I16" s="165">
        <f t="shared" si="8"/>
        <v>8.2283669970932394E-2</v>
      </c>
      <c r="J16" s="164">
        <f t="shared" si="2"/>
        <v>0.36783025754947296</v>
      </c>
      <c r="K16" s="163">
        <f t="shared" si="3"/>
        <v>13248</v>
      </c>
      <c r="L16" s="163">
        <f t="shared" si="4"/>
        <v>46859</v>
      </c>
      <c r="M16" s="164">
        <f t="shared" si="0"/>
        <v>4.2545960096864503E-2</v>
      </c>
      <c r="P16" s="162" t="s">
        <v>116</v>
      </c>
      <c r="Q16" s="163">
        <v>4862</v>
      </c>
      <c r="R16" s="163">
        <v>4919</v>
      </c>
      <c r="S16" s="163">
        <v>2224</v>
      </c>
      <c r="T16" s="163">
        <v>5877</v>
      </c>
      <c r="U16" s="163">
        <v>6321</v>
      </c>
      <c r="V16" s="163">
        <v>6241</v>
      </c>
      <c r="W16" s="165">
        <f t="shared" si="9"/>
        <v>-1.2656225280810007E-2</v>
      </c>
      <c r="X16" s="164">
        <f t="shared" si="5"/>
        <v>0.26875381175035584</v>
      </c>
      <c r="Y16" s="162">
        <f t="shared" si="6"/>
        <v>-80</v>
      </c>
      <c r="Z16" s="163">
        <f t="shared" si="7"/>
        <v>1322</v>
      </c>
      <c r="AA16" s="164">
        <f t="shared" si="1"/>
        <v>3.4325156748432513E-2</v>
      </c>
    </row>
    <row r="17" spans="1:27" x14ac:dyDescent="0.25">
      <c r="A17" s="1"/>
      <c r="B17" s="162" t="s">
        <v>123</v>
      </c>
      <c r="C17" s="163">
        <v>112172</v>
      </c>
      <c r="D17" s="163">
        <v>104476</v>
      </c>
      <c r="E17" s="163">
        <v>36153</v>
      </c>
      <c r="F17" s="163">
        <v>132833</v>
      </c>
      <c r="G17" s="163">
        <v>122542</v>
      </c>
      <c r="H17" s="163">
        <v>129946</v>
      </c>
      <c r="I17" s="165">
        <f t="shared" si="8"/>
        <v>6.0420100863377346E-2</v>
      </c>
      <c r="J17" s="164">
        <f t="shared" si="2"/>
        <v>0.24378804701558243</v>
      </c>
      <c r="K17" s="163">
        <f t="shared" si="3"/>
        <v>7404</v>
      </c>
      <c r="L17" s="163">
        <f t="shared" si="4"/>
        <v>25470</v>
      </c>
      <c r="M17" s="164">
        <f t="shared" si="0"/>
        <v>3.1728056669347582E-2</v>
      </c>
      <c r="P17" s="162" t="s">
        <v>123</v>
      </c>
      <c r="Q17" s="163">
        <v>1164</v>
      </c>
      <c r="R17" s="163">
        <v>1219</v>
      </c>
      <c r="S17" s="163">
        <v>594</v>
      </c>
      <c r="T17" s="163">
        <v>1853</v>
      </c>
      <c r="U17" s="163">
        <v>1896</v>
      </c>
      <c r="V17" s="163">
        <v>1689</v>
      </c>
      <c r="W17" s="165">
        <f t="shared" si="9"/>
        <v>-0.10917721518987344</v>
      </c>
      <c r="X17" s="164">
        <f t="shared" si="5"/>
        <v>0.38556193601312549</v>
      </c>
      <c r="Y17" s="162">
        <f t="shared" si="6"/>
        <v>-207</v>
      </c>
      <c r="Z17" s="163">
        <f t="shared" si="7"/>
        <v>470</v>
      </c>
      <c r="AA17" s="164">
        <f t="shared" si="1"/>
        <v>9.2894071059289405E-3</v>
      </c>
    </row>
    <row r="18" spans="1:27" x14ac:dyDescent="0.25">
      <c r="A18" s="1"/>
      <c r="B18" s="162" t="s">
        <v>119</v>
      </c>
      <c r="C18" s="163">
        <v>100492</v>
      </c>
      <c r="D18" s="163">
        <v>98574</v>
      </c>
      <c r="E18" s="163">
        <v>47605</v>
      </c>
      <c r="F18" s="163">
        <v>106439</v>
      </c>
      <c r="G18" s="163">
        <v>108990</v>
      </c>
      <c r="H18" s="163">
        <v>115024</v>
      </c>
      <c r="I18" s="165">
        <f t="shared" si="8"/>
        <v>5.5362877328195337E-2</v>
      </c>
      <c r="J18" s="164">
        <f t="shared" si="2"/>
        <v>0.16687970458741663</v>
      </c>
      <c r="K18" s="163">
        <f t="shared" si="3"/>
        <v>6034</v>
      </c>
      <c r="L18" s="163">
        <f t="shared" si="4"/>
        <v>16450</v>
      </c>
      <c r="M18" s="164">
        <f t="shared" si="0"/>
        <v>2.8084650472773583E-2</v>
      </c>
      <c r="P18" s="162" t="s">
        <v>119</v>
      </c>
      <c r="Q18" s="163">
        <v>1243</v>
      </c>
      <c r="R18" s="163">
        <v>1035</v>
      </c>
      <c r="S18" s="163">
        <v>578</v>
      </c>
      <c r="T18" s="163">
        <v>1263</v>
      </c>
      <c r="U18" s="163">
        <v>1296</v>
      </c>
      <c r="V18" s="163">
        <v>1391</v>
      </c>
      <c r="W18" s="165">
        <f t="shared" si="9"/>
        <v>7.3302469135802406E-2</v>
      </c>
      <c r="X18" s="164">
        <f t="shared" si="5"/>
        <v>0.34396135265700489</v>
      </c>
      <c r="Y18" s="162">
        <f t="shared" si="6"/>
        <v>95</v>
      </c>
      <c r="Z18" s="163">
        <f t="shared" si="7"/>
        <v>356</v>
      </c>
      <c r="AA18" s="164">
        <f t="shared" si="1"/>
        <v>7.6504234957650427E-3</v>
      </c>
    </row>
    <row r="19" spans="1:27" x14ac:dyDescent="0.25">
      <c r="A19" s="161" t="s">
        <v>144</v>
      </c>
      <c r="B19" s="162" t="s">
        <v>128</v>
      </c>
      <c r="C19" s="163">
        <v>45583</v>
      </c>
      <c r="D19" s="163">
        <v>51496</v>
      </c>
      <c r="E19" s="163">
        <v>28519</v>
      </c>
      <c r="F19" s="163">
        <v>37941</v>
      </c>
      <c r="G19" s="163">
        <v>46327</v>
      </c>
      <c r="H19" s="163">
        <v>42252</v>
      </c>
      <c r="I19" s="165">
        <f t="shared" si="8"/>
        <v>-8.7961663824551506E-2</v>
      </c>
      <c r="J19" s="164">
        <f t="shared" si="2"/>
        <v>-0.17950908808451138</v>
      </c>
      <c r="K19" s="163">
        <f t="shared" si="3"/>
        <v>-4075</v>
      </c>
      <c r="L19" s="163">
        <f t="shared" si="4"/>
        <v>-9244</v>
      </c>
      <c r="M19" s="164">
        <f t="shared" si="0"/>
        <v>1.0316391811931679E-2</v>
      </c>
      <c r="P19" s="162" t="s">
        <v>128</v>
      </c>
      <c r="Q19" s="163">
        <v>1013</v>
      </c>
      <c r="R19" s="163">
        <v>1136</v>
      </c>
      <c r="S19" s="163">
        <v>637</v>
      </c>
      <c r="T19" s="163">
        <v>655</v>
      </c>
      <c r="U19" s="163">
        <v>861</v>
      </c>
      <c r="V19" s="163">
        <v>946</v>
      </c>
      <c r="W19" s="165">
        <f t="shared" si="9"/>
        <v>9.8722415795586604E-2</v>
      </c>
      <c r="X19" s="164">
        <f t="shared" si="5"/>
        <v>-0.16725352112676062</v>
      </c>
      <c r="Y19" s="162">
        <f t="shared" si="6"/>
        <v>85</v>
      </c>
      <c r="Z19" s="163">
        <f t="shared" si="7"/>
        <v>-190</v>
      </c>
      <c r="AA19" s="164">
        <f t="shared" si="1"/>
        <v>5.2029479705202946E-3</v>
      </c>
    </row>
    <row r="20" spans="1:27" x14ac:dyDescent="0.25">
      <c r="A20" s="167" t="s">
        <v>145</v>
      </c>
      <c r="B20" s="162" t="s">
        <v>131</v>
      </c>
      <c r="C20" s="163">
        <v>73497</v>
      </c>
      <c r="D20" s="163">
        <v>62064</v>
      </c>
      <c r="E20" s="163">
        <v>40390</v>
      </c>
      <c r="F20" s="163">
        <v>28084</v>
      </c>
      <c r="G20" s="163">
        <v>41477</v>
      </c>
      <c r="H20" s="163">
        <v>41887</v>
      </c>
      <c r="I20" s="165">
        <f t="shared" si="8"/>
        <v>9.884996504086585E-3</v>
      </c>
      <c r="J20" s="164">
        <f t="shared" si="2"/>
        <v>-0.32509989688063934</v>
      </c>
      <c r="K20" s="163">
        <f t="shared" si="3"/>
        <v>410</v>
      </c>
      <c r="L20" s="163">
        <f t="shared" si="4"/>
        <v>-20177</v>
      </c>
      <c r="M20" s="164">
        <f t="shared" si="0"/>
        <v>1.0227272172355919E-2</v>
      </c>
      <c r="P20" s="162" t="s">
        <v>131</v>
      </c>
      <c r="Q20" s="163">
        <v>1887</v>
      </c>
      <c r="R20" s="163">
        <v>1688</v>
      </c>
      <c r="S20" s="163">
        <v>1010</v>
      </c>
      <c r="T20" s="163">
        <v>1105</v>
      </c>
      <c r="U20" s="163">
        <v>1564</v>
      </c>
      <c r="V20" s="163">
        <v>1427</v>
      </c>
      <c r="W20" s="165">
        <f t="shared" si="9"/>
        <v>-8.7595907928388783E-2</v>
      </c>
      <c r="X20" s="164">
        <f t="shared" si="5"/>
        <v>-0.15462085308056872</v>
      </c>
      <c r="Y20" s="162">
        <f t="shared" si="6"/>
        <v>-137</v>
      </c>
      <c r="Z20" s="163">
        <f t="shared" si="7"/>
        <v>-261</v>
      </c>
      <c r="AA20" s="164">
        <f t="shared" si="1"/>
        <v>7.8484215157848414E-3</v>
      </c>
    </row>
    <row r="21" spans="1:27" x14ac:dyDescent="0.25">
      <c r="B21" s="168" t="s">
        <v>145</v>
      </c>
      <c r="C21" s="169">
        <f t="shared" ref="C21:H21" si="10">C13-SUM(C14:C20)</f>
        <v>674041</v>
      </c>
      <c r="D21" s="169">
        <f t="shared" si="10"/>
        <v>682861</v>
      </c>
      <c r="E21" s="169">
        <f t="shared" si="10"/>
        <v>265739</v>
      </c>
      <c r="F21" s="169">
        <f t="shared" si="10"/>
        <v>712639</v>
      </c>
      <c r="G21" s="169">
        <f t="shared" si="10"/>
        <v>796252</v>
      </c>
      <c r="H21" s="169">
        <f t="shared" si="10"/>
        <v>880184</v>
      </c>
      <c r="I21" s="171">
        <f t="shared" si="8"/>
        <v>0.10540884041735521</v>
      </c>
      <c r="J21" s="170">
        <f t="shared" si="2"/>
        <v>0.28896510417200583</v>
      </c>
      <c r="K21" s="169">
        <f>H21-G21</f>
        <v>83932</v>
      </c>
      <c r="L21" s="169">
        <f t="shared" si="4"/>
        <v>197323</v>
      </c>
      <c r="M21" s="170">
        <f t="shared" si="0"/>
        <v>0.21490871463110084</v>
      </c>
      <c r="P21" s="168" t="s">
        <v>145</v>
      </c>
      <c r="Q21" s="169">
        <f t="shared" ref="Q21:V21" si="11">Q13-SUM(Q14:Q20)</f>
        <v>42182</v>
      </c>
      <c r="R21" s="169">
        <f t="shared" si="11"/>
        <v>47470</v>
      </c>
      <c r="S21" s="169">
        <f t="shared" si="11"/>
        <v>19475</v>
      </c>
      <c r="T21" s="169">
        <f t="shared" si="11"/>
        <v>36928</v>
      </c>
      <c r="U21" s="169">
        <f t="shared" si="11"/>
        <v>36143</v>
      </c>
      <c r="V21" s="169">
        <f t="shared" si="11"/>
        <v>37662</v>
      </c>
      <c r="W21" s="171">
        <f t="shared" si="9"/>
        <v>4.2027501867581529E-2</v>
      </c>
      <c r="X21" s="170">
        <f t="shared" si="5"/>
        <v>-0.20661470402359383</v>
      </c>
      <c r="Y21" s="168">
        <f>V21-U21</f>
        <v>1519</v>
      </c>
      <c r="Z21" s="169">
        <f t="shared" si="7"/>
        <v>-9808</v>
      </c>
      <c r="AA21" s="170">
        <f t="shared" si="1"/>
        <v>0.2071389286107139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1270262</v>
      </c>
      <c r="D23" s="176">
        <v>1326830</v>
      </c>
      <c r="E23" s="176">
        <v>434246</v>
      </c>
      <c r="F23" s="176">
        <v>1298122</v>
      </c>
      <c r="G23" s="176">
        <v>1400057</v>
      </c>
      <c r="H23" s="176">
        <v>1449683</v>
      </c>
      <c r="I23" s="177">
        <f>IFERROR(H23/G23-1,"-")</f>
        <v>3.5445699710797474E-2</v>
      </c>
      <c r="J23" s="177">
        <f>IFERROR(H23/D23-1,"-")</f>
        <v>9.2591364379762231E-2</v>
      </c>
      <c r="K23" s="176">
        <f>H23-G23</f>
        <v>49626</v>
      </c>
      <c r="L23" s="176">
        <f>H23-D23</f>
        <v>122853</v>
      </c>
      <c r="M23" s="177">
        <f t="shared" ref="M23:M35" si="12">H23/H$9</f>
        <v>0.35395952454550206</v>
      </c>
    </row>
    <row r="24" spans="1:27" x14ac:dyDescent="0.25">
      <c r="B24" s="157" t="s">
        <v>97</v>
      </c>
      <c r="C24" s="158">
        <v>152172</v>
      </c>
      <c r="D24" s="158">
        <v>183116</v>
      </c>
      <c r="E24" s="158">
        <v>76613</v>
      </c>
      <c r="F24" s="158">
        <v>171971</v>
      </c>
      <c r="G24" s="158">
        <v>148781</v>
      </c>
      <c r="H24" s="158">
        <v>132009</v>
      </c>
      <c r="I24" s="160">
        <f>IFERROR(H24/G24-1,"-")</f>
        <v>-0.11272944798058893</v>
      </c>
      <c r="J24" s="159">
        <f t="shared" ref="J24:J35" si="13">IFERROR(H24/D24-1,"-")</f>
        <v>-0.2790963105353983</v>
      </c>
      <c r="K24" s="158">
        <f t="shared" ref="K24:K34" si="14">H24-G24</f>
        <v>-16772</v>
      </c>
      <c r="L24" s="158">
        <f t="shared" ref="L24:L35" si="15">H24-D24</f>
        <v>-51107</v>
      </c>
      <c r="M24" s="159">
        <f t="shared" si="12"/>
        <v>3.2231765755497709E-2</v>
      </c>
    </row>
    <row r="25" spans="1:27" x14ac:dyDescent="0.25">
      <c r="B25" s="162" t="s">
        <v>103</v>
      </c>
      <c r="C25" s="163">
        <v>72772</v>
      </c>
      <c r="D25" s="163">
        <v>94584</v>
      </c>
      <c r="E25" s="163">
        <v>42842</v>
      </c>
      <c r="F25" s="163">
        <v>74040</v>
      </c>
      <c r="G25" s="163">
        <v>63391</v>
      </c>
      <c r="H25" s="163">
        <v>50766</v>
      </c>
      <c r="I25" s="165">
        <f>IFERROR(H25/G25-1,"-")</f>
        <v>-0.19916076414632988</v>
      </c>
      <c r="J25" s="164">
        <f t="shared" si="13"/>
        <v>-0.4632707434661254</v>
      </c>
      <c r="K25" s="163">
        <f t="shared" si="14"/>
        <v>-12625</v>
      </c>
      <c r="L25" s="163">
        <f t="shared" si="15"/>
        <v>-43818</v>
      </c>
      <c r="M25" s="164">
        <f t="shared" si="12"/>
        <v>1.2395198966309846E-2</v>
      </c>
    </row>
    <row r="26" spans="1:27" x14ac:dyDescent="0.25">
      <c r="B26" s="162" t="s">
        <v>100</v>
      </c>
      <c r="C26" s="163">
        <v>79400</v>
      </c>
      <c r="D26" s="163">
        <v>88532</v>
      </c>
      <c r="E26" s="163">
        <v>33771</v>
      </c>
      <c r="F26" s="163">
        <v>97931</v>
      </c>
      <c r="G26" s="163">
        <v>85390</v>
      </c>
      <c r="H26" s="163">
        <v>81243</v>
      </c>
      <c r="I26" s="165">
        <f>IFERROR(H26/G26-1,"-")</f>
        <v>-4.8565405785220728E-2</v>
      </c>
      <c r="J26" s="164">
        <f t="shared" si="13"/>
        <v>-8.2331812226087764E-2</v>
      </c>
      <c r="K26" s="163">
        <f t="shared" si="14"/>
        <v>-4147</v>
      </c>
      <c r="L26" s="163">
        <f t="shared" si="15"/>
        <v>-7289</v>
      </c>
      <c r="M26" s="164">
        <f t="shared" si="12"/>
        <v>1.9836566789187857E-2</v>
      </c>
    </row>
    <row r="27" spans="1:27" x14ac:dyDescent="0.25">
      <c r="B27" s="157" t="s">
        <v>107</v>
      </c>
      <c r="C27" s="158">
        <v>1118090</v>
      </c>
      <c r="D27" s="158">
        <v>1143714</v>
      </c>
      <c r="E27" s="158">
        <v>357633</v>
      </c>
      <c r="F27" s="158">
        <v>1126151</v>
      </c>
      <c r="G27" s="158">
        <v>1251276</v>
      </c>
      <c r="H27" s="158">
        <v>1317674</v>
      </c>
      <c r="I27" s="160">
        <f>IFERROR(H27/G27-1,"-")</f>
        <v>5.3064232031941883E-2</v>
      </c>
      <c r="J27" s="159">
        <f t="shared" si="13"/>
        <v>0.152100962303513</v>
      </c>
      <c r="K27" s="158">
        <f t="shared" si="14"/>
        <v>66398</v>
      </c>
      <c r="L27" s="158">
        <f t="shared" si="15"/>
        <v>173960</v>
      </c>
      <c r="M27" s="159">
        <f t="shared" si="12"/>
        <v>0.32172775879000431</v>
      </c>
    </row>
    <row r="28" spans="1:27" x14ac:dyDescent="0.25">
      <c r="B28" s="162" t="s">
        <v>110</v>
      </c>
      <c r="C28" s="163">
        <v>546893</v>
      </c>
      <c r="D28" s="163">
        <v>575644</v>
      </c>
      <c r="E28" s="163">
        <v>155761</v>
      </c>
      <c r="F28" s="163">
        <v>575306</v>
      </c>
      <c r="G28" s="163">
        <v>656025</v>
      </c>
      <c r="H28" s="163">
        <v>697141</v>
      </c>
      <c r="I28" s="165">
        <f t="shared" ref="I28:I35" si="16">IFERROR(H28/G28-1,"-")</f>
        <v>6.2674440760641659E-2</v>
      </c>
      <c r="J28" s="164">
        <f t="shared" si="13"/>
        <v>0.21106274016579696</v>
      </c>
      <c r="K28" s="163">
        <f t="shared" si="14"/>
        <v>41116</v>
      </c>
      <c r="L28" s="163">
        <f t="shared" si="15"/>
        <v>121497</v>
      </c>
      <c r="M28" s="164">
        <f t="shared" si="12"/>
        <v>0.17021631411913904</v>
      </c>
    </row>
    <row r="29" spans="1:27" x14ac:dyDescent="0.25">
      <c r="B29" s="162" t="s">
        <v>113</v>
      </c>
      <c r="C29" s="163">
        <v>162885</v>
      </c>
      <c r="D29" s="163">
        <v>150403</v>
      </c>
      <c r="E29" s="163">
        <v>45028</v>
      </c>
      <c r="F29" s="163">
        <v>120904</v>
      </c>
      <c r="G29" s="163">
        <v>131670</v>
      </c>
      <c r="H29" s="163">
        <v>132799</v>
      </c>
      <c r="I29" s="165">
        <f t="shared" si="16"/>
        <v>8.5744664692033457E-3</v>
      </c>
      <c r="J29" s="164">
        <f t="shared" si="13"/>
        <v>-0.11704553765549885</v>
      </c>
      <c r="K29" s="163">
        <f t="shared" si="14"/>
        <v>1129</v>
      </c>
      <c r="L29" s="163">
        <f t="shared" si="15"/>
        <v>-17604</v>
      </c>
      <c r="M29" s="164">
        <f t="shared" si="12"/>
        <v>3.2424654838415105E-2</v>
      </c>
    </row>
    <row r="30" spans="1:27" x14ac:dyDescent="0.25">
      <c r="B30" s="162" t="s">
        <v>116</v>
      </c>
      <c r="C30" s="163">
        <v>35996</v>
      </c>
      <c r="D30" s="163">
        <v>39885</v>
      </c>
      <c r="E30" s="163">
        <v>15695</v>
      </c>
      <c r="F30" s="163">
        <v>46955</v>
      </c>
      <c r="G30" s="163">
        <v>49227</v>
      </c>
      <c r="H30" s="163">
        <v>44942</v>
      </c>
      <c r="I30" s="165">
        <f t="shared" si="16"/>
        <v>-8.7045726938468682E-2</v>
      </c>
      <c r="J30" s="164">
        <f t="shared" si="13"/>
        <v>0.12678951986962517</v>
      </c>
      <c r="K30" s="163">
        <f t="shared" si="14"/>
        <v>-4285</v>
      </c>
      <c r="L30" s="163">
        <f t="shared" si="15"/>
        <v>5057</v>
      </c>
      <c r="M30" s="164">
        <f t="shared" si="12"/>
        <v>1.0973191347435235E-2</v>
      </c>
    </row>
    <row r="31" spans="1:27" x14ac:dyDescent="0.25">
      <c r="B31" s="162" t="s">
        <v>123</v>
      </c>
      <c r="C31" s="163">
        <v>49764</v>
      </c>
      <c r="D31" s="163">
        <v>45808</v>
      </c>
      <c r="E31" s="163">
        <v>15190</v>
      </c>
      <c r="F31" s="163">
        <v>60469</v>
      </c>
      <c r="G31" s="163">
        <v>53942</v>
      </c>
      <c r="H31" s="163">
        <v>54097</v>
      </c>
      <c r="I31" s="165">
        <f t="shared" si="16"/>
        <v>2.8734566756887236E-3</v>
      </c>
      <c r="J31" s="164">
        <f t="shared" si="13"/>
        <v>0.1809509256025148</v>
      </c>
      <c r="K31" s="163">
        <f t="shared" si="14"/>
        <v>155</v>
      </c>
      <c r="L31" s="163">
        <f t="shared" si="15"/>
        <v>8289</v>
      </c>
      <c r="M31" s="164">
        <f t="shared" si="12"/>
        <v>1.3208507238712204E-2</v>
      </c>
    </row>
    <row r="32" spans="1:27" x14ac:dyDescent="0.25">
      <c r="B32" s="162" t="s">
        <v>119</v>
      </c>
      <c r="C32" s="163">
        <v>52141</v>
      </c>
      <c r="D32" s="163">
        <v>51994</v>
      </c>
      <c r="E32" s="163">
        <v>22314</v>
      </c>
      <c r="F32" s="163">
        <v>60675</v>
      </c>
      <c r="G32" s="163">
        <v>57569</v>
      </c>
      <c r="H32" s="163">
        <v>59410</v>
      </c>
      <c r="I32" s="165">
        <f t="shared" si="16"/>
        <v>3.1979016484566358E-2</v>
      </c>
      <c r="J32" s="164">
        <f t="shared" si="13"/>
        <v>0.14263184213563096</v>
      </c>
      <c r="K32" s="163">
        <f t="shared" si="14"/>
        <v>1841</v>
      </c>
      <c r="L32" s="163">
        <f t="shared" si="15"/>
        <v>7416</v>
      </c>
      <c r="M32" s="164">
        <f t="shared" si="12"/>
        <v>1.450574736218075E-2</v>
      </c>
    </row>
    <row r="33" spans="2:13" x14ac:dyDescent="0.25">
      <c r="B33" s="162" t="s">
        <v>128</v>
      </c>
      <c r="C33" s="163">
        <v>18981</v>
      </c>
      <c r="D33" s="163">
        <v>22463</v>
      </c>
      <c r="E33" s="163">
        <v>11529</v>
      </c>
      <c r="F33" s="163">
        <v>14568</v>
      </c>
      <c r="G33" s="163">
        <v>16963</v>
      </c>
      <c r="H33" s="163">
        <v>16255</v>
      </c>
      <c r="I33" s="165">
        <f t="shared" si="16"/>
        <v>-4.1737900135589201E-2</v>
      </c>
      <c r="J33" s="164">
        <f t="shared" si="13"/>
        <v>-0.27636557895205449</v>
      </c>
      <c r="K33" s="163">
        <f t="shared" si="14"/>
        <v>-708</v>
      </c>
      <c r="L33" s="163">
        <f t="shared" si="15"/>
        <v>-6208</v>
      </c>
      <c r="M33" s="164">
        <f t="shared" si="12"/>
        <v>3.9688760035725985E-3</v>
      </c>
    </row>
    <row r="34" spans="2:13" x14ac:dyDescent="0.25">
      <c r="B34" s="162" t="s">
        <v>131</v>
      </c>
      <c r="C34" s="163">
        <v>22746</v>
      </c>
      <c r="D34" s="163">
        <v>20353</v>
      </c>
      <c r="E34" s="163">
        <v>12846</v>
      </c>
      <c r="F34" s="163">
        <v>8856</v>
      </c>
      <c r="G34" s="163">
        <v>14835</v>
      </c>
      <c r="H34" s="163">
        <v>13973</v>
      </c>
      <c r="I34" s="165">
        <f t="shared" si="16"/>
        <v>-5.8105830805527448E-2</v>
      </c>
      <c r="J34" s="164">
        <f t="shared" si="13"/>
        <v>-0.31346730211762397</v>
      </c>
      <c r="K34" s="163">
        <f t="shared" si="14"/>
        <v>-862</v>
      </c>
      <c r="L34" s="163">
        <f t="shared" si="15"/>
        <v>-6380</v>
      </c>
      <c r="M34" s="164">
        <f t="shared" si="12"/>
        <v>3.4116951336770176E-3</v>
      </c>
    </row>
    <row r="35" spans="2:13" x14ac:dyDescent="0.25">
      <c r="B35" s="168" t="s">
        <v>145</v>
      </c>
      <c r="C35" s="169">
        <f t="shared" ref="C35:H35" si="17">C27-SUM(C28:C34)</f>
        <v>228684</v>
      </c>
      <c r="D35" s="169">
        <f t="shared" si="17"/>
        <v>237164</v>
      </c>
      <c r="E35" s="169">
        <f t="shared" si="17"/>
        <v>79270</v>
      </c>
      <c r="F35" s="169">
        <f t="shared" si="17"/>
        <v>238418</v>
      </c>
      <c r="G35" s="169">
        <f t="shared" si="17"/>
        <v>271045</v>
      </c>
      <c r="H35" s="169">
        <f t="shared" si="17"/>
        <v>299057</v>
      </c>
      <c r="I35" s="171">
        <f t="shared" si="16"/>
        <v>0.1033481525207991</v>
      </c>
      <c r="J35" s="170">
        <f t="shared" si="13"/>
        <v>0.26097131099155013</v>
      </c>
      <c r="K35" s="169">
        <f>H35-G35</f>
        <v>28012</v>
      </c>
      <c r="L35" s="169">
        <f t="shared" si="15"/>
        <v>61893</v>
      </c>
      <c r="M35" s="170">
        <f t="shared" si="12"/>
        <v>7.3018772746872393E-2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983794</v>
      </c>
      <c r="D37" s="176">
        <v>972864</v>
      </c>
      <c r="E37" s="176">
        <v>298260</v>
      </c>
      <c r="F37" s="176">
        <v>914043</v>
      </c>
      <c r="G37" s="176">
        <v>974839</v>
      </c>
      <c r="H37" s="176">
        <v>1033377</v>
      </c>
      <c r="I37" s="177">
        <f>IFERROR(H37/G37-1,"-")</f>
        <v>6.0048890124420495E-2</v>
      </c>
      <c r="J37" s="177">
        <f>IFERROR(H37/D37-1,"-")</f>
        <v>6.2200883165581144E-2</v>
      </c>
      <c r="K37" s="176">
        <f>H37-G37</f>
        <v>58538</v>
      </c>
      <c r="L37" s="176">
        <f>H37-D37</f>
        <v>60513</v>
      </c>
      <c r="M37" s="177">
        <f t="shared" ref="M37:M49" si="18">H37/H$9</f>
        <v>0.25231283776953806</v>
      </c>
    </row>
    <row r="38" spans="2:13" x14ac:dyDescent="0.25">
      <c r="B38" s="157" t="s">
        <v>97</v>
      </c>
      <c r="C38" s="158">
        <v>107229</v>
      </c>
      <c r="D38" s="158">
        <v>101088</v>
      </c>
      <c r="E38" s="158">
        <v>34195</v>
      </c>
      <c r="F38" s="158">
        <v>100475</v>
      </c>
      <c r="G38" s="158">
        <v>94395</v>
      </c>
      <c r="H38" s="158">
        <v>91109</v>
      </c>
      <c r="I38" s="160">
        <f>IFERROR(H38/G38-1,"-")</f>
        <v>-3.4811165845648584E-2</v>
      </c>
      <c r="J38" s="159">
        <f t="shared" ref="J38:J49" si="19">IFERROR(H38/D38-1,"-")</f>
        <v>-9.8715970243748008E-2</v>
      </c>
      <c r="K38" s="158">
        <f t="shared" ref="K38:K48" si="20">H38-G38</f>
        <v>-3286</v>
      </c>
      <c r="L38" s="158">
        <f t="shared" ref="L38:L49" si="21">H38-D38</f>
        <v>-9979</v>
      </c>
      <c r="M38" s="159">
        <f t="shared" si="18"/>
        <v>2.2245482855090488E-2</v>
      </c>
    </row>
    <row r="39" spans="2:13" x14ac:dyDescent="0.25">
      <c r="B39" s="162" t="s">
        <v>103</v>
      </c>
      <c r="C39" s="163">
        <v>35075</v>
      </c>
      <c r="D39" s="163">
        <v>40885</v>
      </c>
      <c r="E39" s="163">
        <v>16143</v>
      </c>
      <c r="F39" s="163">
        <v>41441</v>
      </c>
      <c r="G39" s="163">
        <v>42012</v>
      </c>
      <c r="H39" s="163">
        <v>41448</v>
      </c>
      <c r="I39" s="165">
        <f>IFERROR(H39/G39-1,"-")</f>
        <v>-1.3424735789774322E-2</v>
      </c>
      <c r="J39" s="164">
        <f t="shared" si="19"/>
        <v>1.3770331417390258E-2</v>
      </c>
      <c r="K39" s="163">
        <f t="shared" si="20"/>
        <v>-564</v>
      </c>
      <c r="L39" s="163">
        <f t="shared" si="21"/>
        <v>563</v>
      </c>
      <c r="M39" s="164">
        <f t="shared" si="18"/>
        <v>1.0120084441468906E-2</v>
      </c>
    </row>
    <row r="40" spans="2:13" x14ac:dyDescent="0.25">
      <c r="B40" s="162" t="s">
        <v>100</v>
      </c>
      <c r="C40" s="163">
        <v>72154</v>
      </c>
      <c r="D40" s="163">
        <v>60203</v>
      </c>
      <c r="E40" s="163">
        <v>18052</v>
      </c>
      <c r="F40" s="163">
        <v>59034</v>
      </c>
      <c r="G40" s="163">
        <v>52383</v>
      </c>
      <c r="H40" s="163">
        <v>49661</v>
      </c>
      <c r="I40" s="165">
        <f>IFERROR(H40/G40-1,"-")</f>
        <v>-5.1963423248000296E-2</v>
      </c>
      <c r="J40" s="164">
        <f t="shared" si="19"/>
        <v>-0.17510755277976175</v>
      </c>
      <c r="K40" s="163">
        <f t="shared" si="20"/>
        <v>-2722</v>
      </c>
      <c r="L40" s="163">
        <f t="shared" si="21"/>
        <v>-10542</v>
      </c>
      <c r="M40" s="164">
        <f t="shared" si="18"/>
        <v>1.2125398413621582E-2</v>
      </c>
    </row>
    <row r="41" spans="2:13" x14ac:dyDescent="0.25">
      <c r="B41" s="157" t="s">
        <v>107</v>
      </c>
      <c r="C41" s="158">
        <v>876565</v>
      </c>
      <c r="D41" s="158">
        <v>871776</v>
      </c>
      <c r="E41" s="158">
        <v>264065</v>
      </c>
      <c r="F41" s="158">
        <v>813568</v>
      </c>
      <c r="G41" s="158">
        <v>880444</v>
      </c>
      <c r="H41" s="158">
        <v>942268</v>
      </c>
      <c r="I41" s="160">
        <f>IFERROR(H41/G41-1,"-")</f>
        <v>7.021911671838299E-2</v>
      </c>
      <c r="J41" s="159">
        <f t="shared" si="19"/>
        <v>8.0860220974195096E-2</v>
      </c>
      <c r="K41" s="158">
        <f t="shared" si="20"/>
        <v>61824</v>
      </c>
      <c r="L41" s="158">
        <f t="shared" si="21"/>
        <v>70492</v>
      </c>
      <c r="M41" s="159">
        <f t="shared" si="18"/>
        <v>0.23006735491444757</v>
      </c>
    </row>
    <row r="42" spans="2:13" x14ac:dyDescent="0.25">
      <c r="B42" s="162" t="s">
        <v>110</v>
      </c>
      <c r="C42" s="163">
        <v>465182</v>
      </c>
      <c r="D42" s="163">
        <v>493226</v>
      </c>
      <c r="E42" s="163">
        <v>116664</v>
      </c>
      <c r="F42" s="163">
        <v>427821</v>
      </c>
      <c r="G42" s="163">
        <v>475496</v>
      </c>
      <c r="H42" s="163">
        <v>519143</v>
      </c>
      <c r="I42" s="165">
        <f t="shared" ref="I42:I49" si="22">IFERROR(H42/G42-1,"-")</f>
        <v>9.1792570284502828E-2</v>
      </c>
      <c r="J42" s="164">
        <f t="shared" si="19"/>
        <v>5.2545891741311301E-2</v>
      </c>
      <c r="K42" s="163">
        <f t="shared" si="20"/>
        <v>43647</v>
      </c>
      <c r="L42" s="163">
        <f t="shared" si="21"/>
        <v>25917</v>
      </c>
      <c r="M42" s="164">
        <f t="shared" si="18"/>
        <v>0.12675571794049151</v>
      </c>
    </row>
    <row r="43" spans="2:13" x14ac:dyDescent="0.25">
      <c r="B43" s="162" t="s">
        <v>113</v>
      </c>
      <c r="C43" s="163">
        <v>54501</v>
      </c>
      <c r="D43" s="163">
        <v>38841</v>
      </c>
      <c r="E43" s="163">
        <v>13074</v>
      </c>
      <c r="F43" s="163">
        <v>26383</v>
      </c>
      <c r="G43" s="163">
        <v>31553</v>
      </c>
      <c r="H43" s="163">
        <v>30650</v>
      </c>
      <c r="I43" s="165">
        <f t="shared" si="22"/>
        <v>-2.861851487972622E-2</v>
      </c>
      <c r="J43" s="164">
        <f t="shared" si="19"/>
        <v>-0.21088540459823379</v>
      </c>
      <c r="K43" s="163">
        <f t="shared" si="20"/>
        <v>-903</v>
      </c>
      <c r="L43" s="163">
        <f t="shared" si="21"/>
        <v>-8191</v>
      </c>
      <c r="M43" s="164">
        <f t="shared" si="18"/>
        <v>7.4836080904029621E-3</v>
      </c>
    </row>
    <row r="44" spans="2:13" x14ac:dyDescent="0.25">
      <c r="B44" s="162" t="s">
        <v>116</v>
      </c>
      <c r="C44" s="163">
        <v>18381</v>
      </c>
      <c r="D44" s="163">
        <v>18562</v>
      </c>
      <c r="E44" s="163">
        <v>7121</v>
      </c>
      <c r="F44" s="163">
        <v>19845</v>
      </c>
      <c r="G44" s="163">
        <v>21845</v>
      </c>
      <c r="H44" s="163">
        <v>22025</v>
      </c>
      <c r="I44" s="165">
        <f t="shared" si="22"/>
        <v>8.2398718242160385E-3</v>
      </c>
      <c r="J44" s="164">
        <f t="shared" si="19"/>
        <v>0.18656394785044705</v>
      </c>
      <c r="K44" s="163">
        <f t="shared" si="20"/>
        <v>180</v>
      </c>
      <c r="L44" s="163">
        <f t="shared" si="21"/>
        <v>3463</v>
      </c>
      <c r="M44" s="164">
        <f t="shared" si="18"/>
        <v>5.3776987990579199E-3</v>
      </c>
    </row>
    <row r="45" spans="2:13" x14ac:dyDescent="0.25">
      <c r="B45" s="162" t="s">
        <v>123</v>
      </c>
      <c r="C45" s="163">
        <v>43231</v>
      </c>
      <c r="D45" s="163">
        <v>41773</v>
      </c>
      <c r="E45" s="163">
        <v>12100</v>
      </c>
      <c r="F45" s="163">
        <v>45250</v>
      </c>
      <c r="G45" s="163">
        <v>41417</v>
      </c>
      <c r="H45" s="163">
        <v>43313</v>
      </c>
      <c r="I45" s="165">
        <f t="shared" si="22"/>
        <v>4.5778303595142011E-2</v>
      </c>
      <c r="J45" s="164">
        <f t="shared" si="19"/>
        <v>3.6865918176812729E-2</v>
      </c>
      <c r="K45" s="163">
        <f t="shared" si="20"/>
        <v>1896</v>
      </c>
      <c r="L45" s="163">
        <f t="shared" si="21"/>
        <v>1540</v>
      </c>
      <c r="M45" s="164">
        <f t="shared" si="18"/>
        <v>1.0575449175191631E-2</v>
      </c>
    </row>
    <row r="46" spans="2:13" x14ac:dyDescent="0.25">
      <c r="B46" s="162" t="s">
        <v>119</v>
      </c>
      <c r="C46" s="163">
        <v>31317</v>
      </c>
      <c r="D46" s="163">
        <v>29659</v>
      </c>
      <c r="E46" s="163">
        <v>12738</v>
      </c>
      <c r="F46" s="163">
        <v>27403</v>
      </c>
      <c r="G46" s="163">
        <v>31835</v>
      </c>
      <c r="H46" s="163">
        <v>32875</v>
      </c>
      <c r="I46" s="165">
        <f t="shared" si="22"/>
        <v>3.266844667818436E-2</v>
      </c>
      <c r="J46" s="164">
        <f t="shared" si="19"/>
        <v>0.10843251626824912</v>
      </c>
      <c r="K46" s="163">
        <f t="shared" si="20"/>
        <v>1040</v>
      </c>
      <c r="L46" s="163">
        <f t="shared" si="21"/>
        <v>3216</v>
      </c>
      <c r="M46" s="164">
        <f t="shared" si="18"/>
        <v>8.0268716467209594E-3</v>
      </c>
    </row>
    <row r="47" spans="2:13" x14ac:dyDescent="0.25">
      <c r="B47" s="162" t="s">
        <v>128</v>
      </c>
      <c r="C47" s="163">
        <v>17574</v>
      </c>
      <c r="D47" s="163">
        <v>18434</v>
      </c>
      <c r="E47" s="163">
        <v>9604</v>
      </c>
      <c r="F47" s="163">
        <v>14374</v>
      </c>
      <c r="G47" s="163">
        <v>15738</v>
      </c>
      <c r="H47" s="163">
        <v>14418</v>
      </c>
      <c r="I47" s="165">
        <f t="shared" si="22"/>
        <v>-8.3873427373236775E-2</v>
      </c>
      <c r="J47" s="164">
        <f t="shared" si="19"/>
        <v>-0.21785830530541395</v>
      </c>
      <c r="K47" s="163">
        <f t="shared" si="20"/>
        <v>-1320</v>
      </c>
      <c r="L47" s="163">
        <f t="shared" si="21"/>
        <v>-4016</v>
      </c>
      <c r="M47" s="164">
        <f t="shared" si="18"/>
        <v>3.5203478449406171E-3</v>
      </c>
    </row>
    <row r="48" spans="2:13" x14ac:dyDescent="0.25">
      <c r="B48" s="162" t="s">
        <v>131</v>
      </c>
      <c r="C48" s="163">
        <v>29196</v>
      </c>
      <c r="D48" s="163">
        <v>25056</v>
      </c>
      <c r="E48" s="163">
        <v>15416</v>
      </c>
      <c r="F48" s="163">
        <v>11770</v>
      </c>
      <c r="G48" s="163">
        <v>15107</v>
      </c>
      <c r="H48" s="163">
        <v>15047</v>
      </c>
      <c r="I48" s="165">
        <f t="shared" si="22"/>
        <v>-3.9716687628251757E-3</v>
      </c>
      <c r="J48" s="164">
        <f t="shared" si="19"/>
        <v>-0.39946519795657731</v>
      </c>
      <c r="K48" s="163">
        <f t="shared" si="20"/>
        <v>-60</v>
      </c>
      <c r="L48" s="163">
        <f t="shared" si="21"/>
        <v>-10009</v>
      </c>
      <c r="M48" s="164">
        <f t="shared" si="18"/>
        <v>3.6739266210862437E-3</v>
      </c>
    </row>
    <row r="49" spans="2:13" x14ac:dyDescent="0.25">
      <c r="B49" s="168" t="s">
        <v>145</v>
      </c>
      <c r="C49" s="169">
        <f t="shared" ref="C49:H49" si="23">C41-SUM(C42:C48)</f>
        <v>217183</v>
      </c>
      <c r="D49" s="169">
        <f t="shared" si="23"/>
        <v>206225</v>
      </c>
      <c r="E49" s="169">
        <f t="shared" si="23"/>
        <v>77348</v>
      </c>
      <c r="F49" s="169">
        <f t="shared" si="23"/>
        <v>240722</v>
      </c>
      <c r="G49" s="169">
        <f t="shared" si="23"/>
        <v>247453</v>
      </c>
      <c r="H49" s="169">
        <f t="shared" si="23"/>
        <v>264797</v>
      </c>
      <c r="I49" s="171">
        <f t="shared" si="22"/>
        <v>7.0090077711727039E-2</v>
      </c>
      <c r="J49" s="170">
        <f t="shared" si="19"/>
        <v>0.28401988119772104</v>
      </c>
      <c r="K49" s="169">
        <f>H49-G49</f>
        <v>17344</v>
      </c>
      <c r="L49" s="169">
        <f t="shared" si="21"/>
        <v>58572</v>
      </c>
      <c r="M49" s="170">
        <f t="shared" si="18"/>
        <v>6.4653734796555729E-2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34338</v>
      </c>
      <c r="D51" s="176">
        <v>33380</v>
      </c>
      <c r="E51" s="176">
        <v>11345</v>
      </c>
      <c r="F51" s="176">
        <v>25651</v>
      </c>
      <c r="G51" s="176">
        <v>37060</v>
      </c>
      <c r="H51" s="176">
        <v>32035</v>
      </c>
      <c r="I51" s="177">
        <f>IFERROR(H51/G51-1,"-")</f>
        <v>-0.13559093362115493</v>
      </c>
      <c r="J51" s="177">
        <f>IFERROR(H51/D51-1,"-")</f>
        <v>-4.0293588975434447E-2</v>
      </c>
      <c r="K51" s="176">
        <f>H51-G51</f>
        <v>-5025</v>
      </c>
      <c r="L51" s="176">
        <f>H51-D51</f>
        <v>-1345</v>
      </c>
      <c r="M51" s="177">
        <f t="shared" ref="M51:M63" si="24">H51/H$9</f>
        <v>7.8217743939986584E-3</v>
      </c>
    </row>
    <row r="52" spans="2:13" x14ac:dyDescent="0.25">
      <c r="B52" s="157" t="s">
        <v>97</v>
      </c>
      <c r="C52" s="158">
        <v>9170</v>
      </c>
      <c r="D52" s="158">
        <v>8490</v>
      </c>
      <c r="E52" s="158">
        <v>2129</v>
      </c>
      <c r="F52" s="158">
        <v>4228</v>
      </c>
      <c r="G52" s="158">
        <v>16405</v>
      </c>
      <c r="H52" s="158">
        <v>8742</v>
      </c>
      <c r="I52" s="160">
        <f>IFERROR(H52/G52-1,"-")</f>
        <v>-0.46711368485217919</v>
      </c>
      <c r="J52" s="159">
        <f t="shared" ref="J52:J63" si="25">IFERROR(H52/D52-1,"-")</f>
        <v>2.9681978798586472E-2</v>
      </c>
      <c r="K52" s="158">
        <f t="shared" ref="K52:K62" si="26">H52-G52</f>
        <v>-7663</v>
      </c>
      <c r="L52" s="158">
        <f t="shared" ref="L52:L63" si="27">H52-D52</f>
        <v>252</v>
      </c>
      <c r="M52" s="159">
        <f t="shared" si="24"/>
        <v>2.1344764086885055E-3</v>
      </c>
    </row>
    <row r="53" spans="2:13" x14ac:dyDescent="0.25">
      <c r="B53" s="162" t="s">
        <v>103</v>
      </c>
      <c r="C53" s="163">
        <v>5864</v>
      </c>
      <c r="D53" s="163">
        <v>4959</v>
      </c>
      <c r="E53" s="163">
        <v>1503</v>
      </c>
      <c r="F53" s="163">
        <v>2187</v>
      </c>
      <c r="G53" s="163">
        <v>12282</v>
      </c>
      <c r="H53" s="163">
        <v>5931</v>
      </c>
      <c r="I53" s="165">
        <f>IFERROR(H53/G53-1,"-")</f>
        <v>-0.51709819247679534</v>
      </c>
      <c r="J53" s="164">
        <f t="shared" si="25"/>
        <v>0.19600725952813058</v>
      </c>
      <c r="K53" s="163">
        <f t="shared" si="26"/>
        <v>-6351</v>
      </c>
      <c r="L53" s="163">
        <f t="shared" si="27"/>
        <v>972</v>
      </c>
      <c r="M53" s="164">
        <f t="shared" si="24"/>
        <v>1.4481331022570953E-3</v>
      </c>
    </row>
    <row r="54" spans="2:13" x14ac:dyDescent="0.25">
      <c r="B54" s="162" t="s">
        <v>100</v>
      </c>
      <c r="C54" s="163">
        <v>3306</v>
      </c>
      <c r="D54" s="163">
        <v>3531</v>
      </c>
      <c r="E54" s="163">
        <v>626</v>
      </c>
      <c r="F54" s="163">
        <v>2041</v>
      </c>
      <c r="G54" s="163">
        <v>4123</v>
      </c>
      <c r="H54" s="163">
        <v>2811</v>
      </c>
      <c r="I54" s="165">
        <f>IFERROR(H54/G54-1,"-")</f>
        <v>-0.31821489206888187</v>
      </c>
      <c r="J54" s="164">
        <f t="shared" si="25"/>
        <v>-0.20390824129141882</v>
      </c>
      <c r="K54" s="163">
        <f t="shared" si="26"/>
        <v>-1312</v>
      </c>
      <c r="L54" s="163">
        <f t="shared" si="27"/>
        <v>-720</v>
      </c>
      <c r="M54" s="164">
        <f t="shared" si="24"/>
        <v>6.8634330643141037E-4</v>
      </c>
    </row>
    <row r="55" spans="2:13" x14ac:dyDescent="0.25">
      <c r="B55" s="157" t="s">
        <v>107</v>
      </c>
      <c r="C55" s="158">
        <v>25168</v>
      </c>
      <c r="D55" s="158">
        <v>24890</v>
      </c>
      <c r="E55" s="158">
        <v>9216</v>
      </c>
      <c r="F55" s="158">
        <v>21423</v>
      </c>
      <c r="G55" s="158">
        <v>20655</v>
      </c>
      <c r="H55" s="158">
        <v>23293</v>
      </c>
      <c r="I55" s="160">
        <f>IFERROR(H55/G55-1,"-")</f>
        <v>0.12771725974340353</v>
      </c>
      <c r="J55" s="159">
        <f t="shared" si="25"/>
        <v>-6.4162314182402591E-2</v>
      </c>
      <c r="K55" s="158">
        <f t="shared" si="26"/>
        <v>2638</v>
      </c>
      <c r="L55" s="158">
        <f t="shared" si="27"/>
        <v>-1597</v>
      </c>
      <c r="M55" s="159">
        <f t="shared" si="24"/>
        <v>5.6872979853101538E-3</v>
      </c>
    </row>
    <row r="56" spans="2:13" x14ac:dyDescent="0.25">
      <c r="B56" s="162" t="s">
        <v>110</v>
      </c>
      <c r="C56" s="163">
        <v>7249</v>
      </c>
      <c r="D56" s="163">
        <v>7756</v>
      </c>
      <c r="E56" s="163">
        <v>2934</v>
      </c>
      <c r="F56" s="163">
        <v>7632</v>
      </c>
      <c r="G56" s="163">
        <v>6681</v>
      </c>
      <c r="H56" s="163">
        <v>8218</v>
      </c>
      <c r="I56" s="165">
        <f t="shared" ref="I56:I63" si="28">IFERROR(H56/G56-1,"-")</f>
        <v>0.23005538093099842</v>
      </c>
      <c r="J56" s="164">
        <f t="shared" si="25"/>
        <v>5.9566787003610067E-2</v>
      </c>
      <c r="K56" s="163">
        <f t="shared" si="26"/>
        <v>1537</v>
      </c>
      <c r="L56" s="163">
        <f t="shared" si="27"/>
        <v>462</v>
      </c>
      <c r="M56" s="164">
        <f t="shared" si="24"/>
        <v>2.0065347891331663E-3</v>
      </c>
    </row>
    <row r="57" spans="2:13" x14ac:dyDescent="0.25">
      <c r="B57" s="162" t="s">
        <v>113</v>
      </c>
      <c r="C57" s="163">
        <v>7958</v>
      </c>
      <c r="D57" s="163">
        <v>6375</v>
      </c>
      <c r="E57" s="163">
        <v>2321</v>
      </c>
      <c r="F57" s="163">
        <v>4682</v>
      </c>
      <c r="G57" s="163">
        <v>3567</v>
      </c>
      <c r="H57" s="163">
        <v>4513</v>
      </c>
      <c r="I57" s="165">
        <f t="shared" si="28"/>
        <v>0.26520885898514157</v>
      </c>
      <c r="J57" s="164">
        <f t="shared" si="25"/>
        <v>-0.29207843137254907</v>
      </c>
      <c r="K57" s="163">
        <f t="shared" si="26"/>
        <v>946</v>
      </c>
      <c r="L57" s="163">
        <f t="shared" si="27"/>
        <v>-1862</v>
      </c>
      <c r="M57" s="164">
        <f t="shared" si="24"/>
        <v>1.1019094065901655E-3</v>
      </c>
    </row>
    <row r="58" spans="2:13" x14ac:dyDescent="0.25">
      <c r="B58" s="162" t="s">
        <v>116</v>
      </c>
      <c r="C58" s="163">
        <v>1654</v>
      </c>
      <c r="D58" s="163">
        <v>1827</v>
      </c>
      <c r="E58" s="163">
        <v>496</v>
      </c>
      <c r="F58" s="163">
        <v>1821</v>
      </c>
      <c r="G58" s="163">
        <v>2104</v>
      </c>
      <c r="H58" s="163">
        <v>1721</v>
      </c>
      <c r="I58" s="165">
        <f t="shared" si="28"/>
        <v>-0.18203422053231944</v>
      </c>
      <c r="J58" s="164">
        <f t="shared" si="25"/>
        <v>-5.801860974274764E-2</v>
      </c>
      <c r="K58" s="163">
        <f t="shared" si="26"/>
        <v>-383</v>
      </c>
      <c r="L58" s="163">
        <f t="shared" si="27"/>
        <v>-106</v>
      </c>
      <c r="M58" s="164">
        <f t="shared" si="24"/>
        <v>4.2020520468461658E-4</v>
      </c>
    </row>
    <row r="59" spans="2:13" x14ac:dyDescent="0.25">
      <c r="B59" s="162" t="s">
        <v>123</v>
      </c>
      <c r="C59" s="163">
        <v>473</v>
      </c>
      <c r="D59" s="163">
        <v>582</v>
      </c>
      <c r="E59" s="163">
        <v>243</v>
      </c>
      <c r="F59" s="163">
        <v>605</v>
      </c>
      <c r="G59" s="163">
        <v>461</v>
      </c>
      <c r="H59" s="163">
        <v>771</v>
      </c>
      <c r="I59" s="165">
        <f t="shared" si="28"/>
        <v>0.67245119305856837</v>
      </c>
      <c r="J59" s="164">
        <f t="shared" si="25"/>
        <v>0.32474226804123707</v>
      </c>
      <c r="K59" s="163">
        <f t="shared" si="26"/>
        <v>310</v>
      </c>
      <c r="L59" s="163">
        <f t="shared" si="27"/>
        <v>189</v>
      </c>
      <c r="M59" s="164">
        <f t="shared" si="24"/>
        <v>1.8824997839153945E-4</v>
      </c>
    </row>
    <row r="60" spans="2:13" x14ac:dyDescent="0.25">
      <c r="B60" s="162" t="s">
        <v>119</v>
      </c>
      <c r="C60" s="163">
        <v>472</v>
      </c>
      <c r="D60" s="163">
        <v>546</v>
      </c>
      <c r="E60" s="163">
        <v>213</v>
      </c>
      <c r="F60" s="163">
        <v>538</v>
      </c>
      <c r="G60" s="163">
        <v>473</v>
      </c>
      <c r="H60" s="163">
        <v>506</v>
      </c>
      <c r="I60" s="165">
        <f t="shared" si="28"/>
        <v>6.9767441860465018E-2</v>
      </c>
      <c r="J60" s="164">
        <f t="shared" si="25"/>
        <v>-7.3260073260073222E-2</v>
      </c>
      <c r="K60" s="163">
        <f t="shared" si="26"/>
        <v>33</v>
      </c>
      <c r="L60" s="163">
        <f t="shared" si="27"/>
        <v>-40</v>
      </c>
      <c r="M60" s="164">
        <f t="shared" si="24"/>
        <v>1.2354667842557582E-4</v>
      </c>
    </row>
    <row r="61" spans="2:13" x14ac:dyDescent="0.25">
      <c r="B61" s="162" t="s">
        <v>128</v>
      </c>
      <c r="C61" s="163">
        <v>261</v>
      </c>
      <c r="D61" s="163">
        <v>182</v>
      </c>
      <c r="E61" s="163">
        <v>136</v>
      </c>
      <c r="F61" s="163">
        <v>62</v>
      </c>
      <c r="G61" s="163">
        <v>167</v>
      </c>
      <c r="H61" s="163">
        <v>96</v>
      </c>
      <c r="I61" s="165">
        <f t="shared" si="28"/>
        <v>-0.42514970059880242</v>
      </c>
      <c r="J61" s="164">
        <f t="shared" si="25"/>
        <v>-0.47252747252747251</v>
      </c>
      <c r="K61" s="163">
        <f t="shared" si="26"/>
        <v>-71</v>
      </c>
      <c r="L61" s="163">
        <f t="shared" si="27"/>
        <v>-86</v>
      </c>
      <c r="M61" s="164">
        <f t="shared" si="24"/>
        <v>2.343968602540569E-5</v>
      </c>
    </row>
    <row r="62" spans="2:13" x14ac:dyDescent="0.25">
      <c r="B62" s="162" t="s">
        <v>131</v>
      </c>
      <c r="C62" s="163">
        <v>297</v>
      </c>
      <c r="D62" s="163">
        <v>303</v>
      </c>
      <c r="E62" s="163">
        <v>201</v>
      </c>
      <c r="F62" s="163">
        <v>97</v>
      </c>
      <c r="G62" s="163">
        <v>140</v>
      </c>
      <c r="H62" s="163">
        <v>92</v>
      </c>
      <c r="I62" s="165">
        <f t="shared" si="28"/>
        <v>-0.34285714285714286</v>
      </c>
      <c r="J62" s="164">
        <f t="shared" si="25"/>
        <v>-0.69636963696369636</v>
      </c>
      <c r="K62" s="163">
        <f t="shared" si="26"/>
        <v>-48</v>
      </c>
      <c r="L62" s="163">
        <f t="shared" si="27"/>
        <v>-211</v>
      </c>
      <c r="M62" s="164">
        <f t="shared" si="24"/>
        <v>2.2463032441013785E-5</v>
      </c>
    </row>
    <row r="63" spans="2:13" x14ac:dyDescent="0.25">
      <c r="B63" s="168" t="s">
        <v>145</v>
      </c>
      <c r="C63" s="169">
        <f t="shared" ref="C63:H63" si="29">C55-SUM(C56:C62)</f>
        <v>6804</v>
      </c>
      <c r="D63" s="169">
        <f t="shared" si="29"/>
        <v>7319</v>
      </c>
      <c r="E63" s="169">
        <f t="shared" si="29"/>
        <v>2672</v>
      </c>
      <c r="F63" s="169">
        <f t="shared" si="29"/>
        <v>5986</v>
      </c>
      <c r="G63" s="169">
        <f t="shared" si="29"/>
        <v>7062</v>
      </c>
      <c r="H63" s="169">
        <f t="shared" si="29"/>
        <v>7376</v>
      </c>
      <c r="I63" s="171">
        <f t="shared" si="28"/>
        <v>4.4463324837156648E-2</v>
      </c>
      <c r="J63" s="170">
        <f t="shared" si="25"/>
        <v>7.7879491733843231E-3</v>
      </c>
      <c r="K63" s="169">
        <f>H63-G63</f>
        <v>314</v>
      </c>
      <c r="L63" s="169">
        <f t="shared" si="27"/>
        <v>57</v>
      </c>
      <c r="M63" s="170">
        <f t="shared" si="24"/>
        <v>1.8009492096186706E-3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104000</v>
      </c>
      <c r="D65" s="176">
        <v>103641</v>
      </c>
      <c r="E65" s="176">
        <v>36944</v>
      </c>
      <c r="F65" s="176">
        <v>117560</v>
      </c>
      <c r="G65" s="176">
        <v>137595</v>
      </c>
      <c r="H65" s="176">
        <v>175857</v>
      </c>
      <c r="I65" s="177">
        <f>IFERROR(H65/G65-1,"-")</f>
        <v>0.27807696500599577</v>
      </c>
      <c r="J65" s="177">
        <f>IFERROR(H65/D65-1,"-")</f>
        <v>0.69678988045271661</v>
      </c>
      <c r="K65" s="176">
        <f>H65-G65</f>
        <v>38262</v>
      </c>
      <c r="L65" s="176">
        <f>H65-D65</f>
        <v>72216</v>
      </c>
      <c r="M65" s="177">
        <f t="shared" ref="M65:M77" si="30">H65/H$9</f>
        <v>4.2937842347601757E-2</v>
      </c>
    </row>
    <row r="66" spans="2:13" x14ac:dyDescent="0.25">
      <c r="B66" s="157" t="s">
        <v>97</v>
      </c>
      <c r="C66" s="158">
        <v>28965</v>
      </c>
      <c r="D66" s="158">
        <v>33892</v>
      </c>
      <c r="E66" s="158">
        <v>16922</v>
      </c>
      <c r="F66" s="158">
        <v>29432</v>
      </c>
      <c r="G66" s="158">
        <v>39183</v>
      </c>
      <c r="H66" s="158">
        <v>48762</v>
      </c>
      <c r="I66" s="160">
        <f>IFERROR(H66/G66-1,"-")</f>
        <v>0.24446826429829271</v>
      </c>
      <c r="J66" s="159">
        <f t="shared" ref="J66:J77" si="31">IFERROR(H66/D66-1,"-")</f>
        <v>0.43874660686887768</v>
      </c>
      <c r="K66" s="158">
        <f t="shared" ref="K66:K76" si="32">H66-G66</f>
        <v>9579</v>
      </c>
      <c r="L66" s="158">
        <f t="shared" ref="L66:L77" si="33">H66-D66</f>
        <v>14870</v>
      </c>
      <c r="M66" s="159">
        <f t="shared" si="30"/>
        <v>1.1905895520529503E-2</v>
      </c>
    </row>
    <row r="67" spans="2:13" x14ac:dyDescent="0.25">
      <c r="B67" s="162" t="s">
        <v>103</v>
      </c>
      <c r="C67" s="163">
        <v>16604</v>
      </c>
      <c r="D67" s="163">
        <v>18634</v>
      </c>
      <c r="E67" s="163">
        <v>6072</v>
      </c>
      <c r="F67" s="163">
        <v>22757</v>
      </c>
      <c r="G67" s="163">
        <v>28471</v>
      </c>
      <c r="H67" s="163">
        <v>30835</v>
      </c>
      <c r="I67" s="165">
        <f>IFERROR(H67/G67-1,"-")</f>
        <v>8.303185697727522E-2</v>
      </c>
      <c r="J67" s="164">
        <f t="shared" si="31"/>
        <v>0.65477084898572513</v>
      </c>
      <c r="K67" s="163">
        <f t="shared" si="32"/>
        <v>2364</v>
      </c>
      <c r="L67" s="163">
        <f t="shared" si="33"/>
        <v>12201</v>
      </c>
      <c r="M67" s="164">
        <f t="shared" si="30"/>
        <v>7.5287783186810883E-3</v>
      </c>
    </row>
    <row r="68" spans="2:13" x14ac:dyDescent="0.25">
      <c r="B68" s="162" t="s">
        <v>100</v>
      </c>
      <c r="C68" s="163">
        <v>12361</v>
      </c>
      <c r="D68" s="163">
        <v>15258</v>
      </c>
      <c r="E68" s="163">
        <v>10850</v>
      </c>
      <c r="F68" s="163">
        <v>6675</v>
      </c>
      <c r="G68" s="163">
        <v>10712</v>
      </c>
      <c r="H68" s="163">
        <v>17927</v>
      </c>
      <c r="I68" s="165">
        <f>IFERROR(H68/G68-1,"-")</f>
        <v>0.67354368932038833</v>
      </c>
      <c r="J68" s="164">
        <f t="shared" si="31"/>
        <v>0.17492462970245115</v>
      </c>
      <c r="K68" s="163">
        <f t="shared" si="32"/>
        <v>7215</v>
      </c>
      <c r="L68" s="163">
        <f t="shared" si="33"/>
        <v>2669</v>
      </c>
      <c r="M68" s="164">
        <f t="shared" si="30"/>
        <v>4.3771172018484145E-3</v>
      </c>
    </row>
    <row r="69" spans="2:13" x14ac:dyDescent="0.25">
      <c r="B69" s="157" t="s">
        <v>107</v>
      </c>
      <c r="C69" s="158">
        <v>75035</v>
      </c>
      <c r="D69" s="158">
        <v>69749</v>
      </c>
      <c r="E69" s="158">
        <v>20022</v>
      </c>
      <c r="F69" s="158">
        <v>88128</v>
      </c>
      <c r="G69" s="158">
        <v>98412</v>
      </c>
      <c r="H69" s="158">
        <v>127095</v>
      </c>
      <c r="I69" s="160">
        <f>IFERROR(H69/G69-1,"-")</f>
        <v>0.29145835873673942</v>
      </c>
      <c r="J69" s="159">
        <f t="shared" si="31"/>
        <v>0.82217666203099693</v>
      </c>
      <c r="K69" s="158">
        <f t="shared" si="32"/>
        <v>28683</v>
      </c>
      <c r="L69" s="158">
        <f t="shared" si="33"/>
        <v>57346</v>
      </c>
      <c r="M69" s="159">
        <f t="shared" si="30"/>
        <v>3.1031946827072252E-2</v>
      </c>
    </row>
    <row r="70" spans="2:13" x14ac:dyDescent="0.25">
      <c r="B70" s="162" t="s">
        <v>110</v>
      </c>
      <c r="C70" s="163">
        <v>34417</v>
      </c>
      <c r="D70" s="163">
        <v>30586</v>
      </c>
      <c r="E70" s="163">
        <v>7595</v>
      </c>
      <c r="F70" s="163">
        <v>41445</v>
      </c>
      <c r="G70" s="163">
        <v>37332</v>
      </c>
      <c r="H70" s="163">
        <v>55893</v>
      </c>
      <c r="I70" s="165">
        <f t="shared" ref="I70:I77" si="34">IFERROR(H70/G70-1,"-")</f>
        <v>0.49718739954998403</v>
      </c>
      <c r="J70" s="164">
        <f t="shared" si="31"/>
        <v>0.82740469495847768</v>
      </c>
      <c r="K70" s="163">
        <f t="shared" si="32"/>
        <v>18561</v>
      </c>
      <c r="L70" s="163">
        <f t="shared" si="33"/>
        <v>25307</v>
      </c>
      <c r="M70" s="164">
        <f t="shared" si="30"/>
        <v>1.3647024698104169E-2</v>
      </c>
    </row>
    <row r="71" spans="2:13" x14ac:dyDescent="0.25">
      <c r="B71" s="162" t="s">
        <v>113</v>
      </c>
      <c r="C71" s="163">
        <v>9645</v>
      </c>
      <c r="D71" s="163">
        <v>8263</v>
      </c>
      <c r="E71" s="163">
        <v>2405</v>
      </c>
      <c r="F71" s="163">
        <v>6009</v>
      </c>
      <c r="G71" s="163">
        <v>7116</v>
      </c>
      <c r="H71" s="163">
        <v>7077</v>
      </c>
      <c r="I71" s="165">
        <f t="shared" si="34"/>
        <v>-5.4806070826306508E-3</v>
      </c>
      <c r="J71" s="164">
        <f t="shared" si="31"/>
        <v>-0.14353140505869544</v>
      </c>
      <c r="K71" s="163">
        <f t="shared" si="32"/>
        <v>-39</v>
      </c>
      <c r="L71" s="163">
        <f t="shared" si="33"/>
        <v>-1186</v>
      </c>
      <c r="M71" s="164">
        <f t="shared" si="30"/>
        <v>1.7279443541853756E-3</v>
      </c>
    </row>
    <row r="72" spans="2:13" x14ac:dyDescent="0.25">
      <c r="B72" s="162" t="s">
        <v>116</v>
      </c>
      <c r="C72" s="163">
        <v>4938</v>
      </c>
      <c r="D72" s="163">
        <v>7845</v>
      </c>
      <c r="E72" s="163">
        <v>2628</v>
      </c>
      <c r="F72" s="163">
        <v>11317</v>
      </c>
      <c r="G72" s="163">
        <v>10860</v>
      </c>
      <c r="H72" s="163">
        <v>13883</v>
      </c>
      <c r="I72" s="165">
        <f t="shared" si="34"/>
        <v>0.2783609576427255</v>
      </c>
      <c r="J72" s="164">
        <f t="shared" si="31"/>
        <v>0.76966220522625872</v>
      </c>
      <c r="K72" s="163">
        <f t="shared" si="32"/>
        <v>3023</v>
      </c>
      <c r="L72" s="163">
        <f t="shared" si="33"/>
        <v>6038</v>
      </c>
      <c r="M72" s="164">
        <f t="shared" si="30"/>
        <v>3.3897204280281998E-3</v>
      </c>
    </row>
    <row r="73" spans="2:13" x14ac:dyDescent="0.25">
      <c r="B73" s="162" t="s">
        <v>123</v>
      </c>
      <c r="C73" s="163">
        <v>1596</v>
      </c>
      <c r="D73" s="163">
        <v>1320</v>
      </c>
      <c r="E73" s="163">
        <v>266</v>
      </c>
      <c r="F73" s="163">
        <v>2222</v>
      </c>
      <c r="G73" s="163">
        <v>2870</v>
      </c>
      <c r="H73" s="163">
        <v>4717</v>
      </c>
      <c r="I73" s="165">
        <f t="shared" si="34"/>
        <v>0.64355400696864118</v>
      </c>
      <c r="J73" s="164">
        <f t="shared" si="31"/>
        <v>2.5734848484848483</v>
      </c>
      <c r="K73" s="163">
        <f t="shared" si="32"/>
        <v>1847</v>
      </c>
      <c r="L73" s="163">
        <f t="shared" si="33"/>
        <v>3397</v>
      </c>
      <c r="M73" s="164">
        <f t="shared" si="30"/>
        <v>1.1517187393941524E-3</v>
      </c>
    </row>
    <row r="74" spans="2:13" x14ac:dyDescent="0.25">
      <c r="B74" s="162" t="s">
        <v>119</v>
      </c>
      <c r="C74" s="163">
        <v>2059</v>
      </c>
      <c r="D74" s="163">
        <v>1603</v>
      </c>
      <c r="E74" s="163">
        <v>761</v>
      </c>
      <c r="F74" s="163">
        <v>2436</v>
      </c>
      <c r="G74" s="163">
        <v>2203</v>
      </c>
      <c r="H74" s="163">
        <v>3141</v>
      </c>
      <c r="I74" s="165">
        <f t="shared" si="34"/>
        <v>0.42578302315024974</v>
      </c>
      <c r="J74" s="164">
        <f t="shared" si="31"/>
        <v>0.95945102932002491</v>
      </c>
      <c r="K74" s="163">
        <f t="shared" si="32"/>
        <v>938</v>
      </c>
      <c r="L74" s="163">
        <f t="shared" si="33"/>
        <v>1538</v>
      </c>
      <c r="M74" s="164">
        <f t="shared" si="30"/>
        <v>7.6691722714374239E-4</v>
      </c>
    </row>
    <row r="75" spans="2:13" x14ac:dyDescent="0.25">
      <c r="B75" s="162" t="s">
        <v>128</v>
      </c>
      <c r="C75" s="163">
        <v>915</v>
      </c>
      <c r="D75" s="163">
        <v>1201</v>
      </c>
      <c r="E75" s="163">
        <v>664</v>
      </c>
      <c r="F75" s="163">
        <v>1064</v>
      </c>
      <c r="G75" s="163">
        <v>3236</v>
      </c>
      <c r="H75" s="163">
        <v>2249</v>
      </c>
      <c r="I75" s="165">
        <f t="shared" si="34"/>
        <v>-0.30500618046971573</v>
      </c>
      <c r="J75" s="164">
        <f t="shared" si="31"/>
        <v>0.87260616153205661</v>
      </c>
      <c r="K75" s="163">
        <f t="shared" si="32"/>
        <v>-987</v>
      </c>
      <c r="L75" s="163">
        <f t="shared" si="33"/>
        <v>1048</v>
      </c>
      <c r="M75" s="164">
        <f t="shared" si="30"/>
        <v>5.491234778243479E-4</v>
      </c>
    </row>
    <row r="76" spans="2:13" x14ac:dyDescent="0.25">
      <c r="B76" s="162" t="s">
        <v>131</v>
      </c>
      <c r="C76" s="163">
        <v>1846</v>
      </c>
      <c r="D76" s="163">
        <v>1346</v>
      </c>
      <c r="E76" s="163">
        <v>797</v>
      </c>
      <c r="F76" s="163">
        <v>444</v>
      </c>
      <c r="G76" s="163">
        <v>975</v>
      </c>
      <c r="H76" s="163">
        <v>1688</v>
      </c>
      <c r="I76" s="165">
        <f t="shared" si="34"/>
        <v>0.73128205128205126</v>
      </c>
      <c r="J76" s="164">
        <f t="shared" si="31"/>
        <v>0.25408618127786031</v>
      </c>
      <c r="K76" s="163">
        <f t="shared" si="32"/>
        <v>713</v>
      </c>
      <c r="L76" s="163">
        <f t="shared" si="33"/>
        <v>342</v>
      </c>
      <c r="M76" s="164">
        <f t="shared" si="30"/>
        <v>4.121478126133834E-4</v>
      </c>
    </row>
    <row r="77" spans="2:13" x14ac:dyDescent="0.25">
      <c r="B77" s="168" t="s">
        <v>145</v>
      </c>
      <c r="C77" s="169">
        <f t="shared" ref="C77:H77" si="35">C69-SUM(C70:C76)</f>
        <v>19619</v>
      </c>
      <c r="D77" s="169">
        <f t="shared" si="35"/>
        <v>17585</v>
      </c>
      <c r="E77" s="169">
        <f t="shared" si="35"/>
        <v>4906</v>
      </c>
      <c r="F77" s="169">
        <f t="shared" si="35"/>
        <v>23191</v>
      </c>
      <c r="G77" s="169">
        <f t="shared" si="35"/>
        <v>33820</v>
      </c>
      <c r="H77" s="169">
        <f t="shared" si="35"/>
        <v>38447</v>
      </c>
      <c r="I77" s="171">
        <f t="shared" si="34"/>
        <v>0.13681253696037854</v>
      </c>
      <c r="J77" s="170">
        <f t="shared" si="31"/>
        <v>1.1863520045493319</v>
      </c>
      <c r="K77" s="169">
        <f>H77-G77</f>
        <v>4627</v>
      </c>
      <c r="L77" s="169">
        <f t="shared" si="33"/>
        <v>20862</v>
      </c>
      <c r="M77" s="170">
        <f t="shared" si="30"/>
        <v>9.3873500897788814E-3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625313</v>
      </c>
      <c r="D79" s="176">
        <v>596001</v>
      </c>
      <c r="E79" s="176">
        <v>181508</v>
      </c>
      <c r="F79" s="176">
        <v>523202</v>
      </c>
      <c r="G79" s="176">
        <v>598329</v>
      </c>
      <c r="H79" s="176">
        <v>691297</v>
      </c>
      <c r="I79" s="177">
        <f>IFERROR(H79/G79-1,"-")</f>
        <v>0.15537939829090686</v>
      </c>
      <c r="J79" s="177">
        <f>IFERROR(H79/D79-1,"-")</f>
        <v>0.15989234917391082</v>
      </c>
      <c r="K79" s="176">
        <f>H79-G79</f>
        <v>92968</v>
      </c>
      <c r="L79" s="176">
        <f>H79-D79</f>
        <v>95296</v>
      </c>
      <c r="M79" s="177">
        <f t="shared" ref="M79:M91" si="36">H79/H$9</f>
        <v>0.16878942323234247</v>
      </c>
    </row>
    <row r="80" spans="2:13" x14ac:dyDescent="0.25">
      <c r="B80" s="157" t="s">
        <v>97</v>
      </c>
      <c r="C80" s="158">
        <v>289256</v>
      </c>
      <c r="D80" s="158">
        <v>280056</v>
      </c>
      <c r="E80" s="158">
        <v>75068</v>
      </c>
      <c r="F80" s="158">
        <v>267342</v>
      </c>
      <c r="G80" s="158">
        <v>277292</v>
      </c>
      <c r="H80" s="158">
        <v>305825</v>
      </c>
      <c r="I80" s="160">
        <f>IFERROR(H80/G80-1,"-")</f>
        <v>0.10289874933283327</v>
      </c>
      <c r="J80" s="159">
        <f t="shared" ref="J80:J91" si="37">IFERROR(H80/D80-1,"-")</f>
        <v>9.2013740109121001E-2</v>
      </c>
      <c r="K80" s="158">
        <f t="shared" ref="K80:K90" si="38">H80-G80</f>
        <v>28533</v>
      </c>
      <c r="L80" s="158">
        <f t="shared" ref="L80:L91" si="39">H80-D80</f>
        <v>25769</v>
      </c>
      <c r="M80" s="159">
        <f t="shared" si="36"/>
        <v>7.4671270611663496E-2</v>
      </c>
    </row>
    <row r="81" spans="2:13" x14ac:dyDescent="0.25">
      <c r="B81" s="162" t="s">
        <v>103</v>
      </c>
      <c r="C81" s="163">
        <v>72921</v>
      </c>
      <c r="D81" s="163">
        <v>56186</v>
      </c>
      <c r="E81" s="163">
        <v>16241</v>
      </c>
      <c r="F81" s="163">
        <v>76215</v>
      </c>
      <c r="G81" s="163">
        <v>76079</v>
      </c>
      <c r="H81" s="163">
        <v>86382</v>
      </c>
      <c r="I81" s="165">
        <f>IFERROR(H81/G81-1,"-")</f>
        <v>0.13542501873053014</v>
      </c>
      <c r="J81" s="164">
        <f t="shared" si="37"/>
        <v>0.5374292528387854</v>
      </c>
      <c r="K81" s="163">
        <f t="shared" si="38"/>
        <v>10303</v>
      </c>
      <c r="L81" s="163">
        <f t="shared" si="39"/>
        <v>30196</v>
      </c>
      <c r="M81" s="164">
        <f t="shared" si="36"/>
        <v>2.1091322481735356E-2</v>
      </c>
    </row>
    <row r="82" spans="2:13" x14ac:dyDescent="0.25">
      <c r="B82" s="162" t="s">
        <v>100</v>
      </c>
      <c r="C82" s="163">
        <v>216335</v>
      </c>
      <c r="D82" s="163">
        <v>223870</v>
      </c>
      <c r="E82" s="163">
        <v>58827</v>
      </c>
      <c r="F82" s="163">
        <v>191127</v>
      </c>
      <c r="G82" s="163">
        <v>201213</v>
      </c>
      <c r="H82" s="163">
        <v>219443</v>
      </c>
      <c r="I82" s="165">
        <f>IFERROR(H82/G82-1,"-")</f>
        <v>9.0600507919468498E-2</v>
      </c>
      <c r="J82" s="164">
        <f t="shared" si="37"/>
        <v>-1.977486934381556E-2</v>
      </c>
      <c r="K82" s="163">
        <f t="shared" si="38"/>
        <v>18230</v>
      </c>
      <c r="L82" s="163">
        <f t="shared" si="39"/>
        <v>-4427</v>
      </c>
      <c r="M82" s="164">
        <f t="shared" si="36"/>
        <v>5.3579948129928133E-2</v>
      </c>
    </row>
    <row r="83" spans="2:13" x14ac:dyDescent="0.25">
      <c r="B83" s="157" t="s">
        <v>107</v>
      </c>
      <c r="C83" s="158">
        <v>336057</v>
      </c>
      <c r="D83" s="158">
        <v>315945</v>
      </c>
      <c r="E83" s="158">
        <v>106440</v>
      </c>
      <c r="F83" s="158">
        <v>255860</v>
      </c>
      <c r="G83" s="158">
        <v>321037</v>
      </c>
      <c r="H83" s="158">
        <v>385472</v>
      </c>
      <c r="I83" s="160">
        <f>IFERROR(H83/G83-1,"-")</f>
        <v>0.20070895255064047</v>
      </c>
      <c r="J83" s="159">
        <f t="shared" si="37"/>
        <v>0.22006045355995507</v>
      </c>
      <c r="K83" s="158">
        <f t="shared" si="38"/>
        <v>64435</v>
      </c>
      <c r="L83" s="158">
        <f t="shared" si="39"/>
        <v>69527</v>
      </c>
      <c r="M83" s="159">
        <f t="shared" si="36"/>
        <v>9.4118152620678977E-2</v>
      </c>
    </row>
    <row r="84" spans="2:13" x14ac:dyDescent="0.25">
      <c r="B84" s="162" t="s">
        <v>110</v>
      </c>
      <c r="C84" s="163">
        <v>49262</v>
      </c>
      <c r="D84" s="163">
        <v>55343</v>
      </c>
      <c r="E84" s="163">
        <v>18163</v>
      </c>
      <c r="F84" s="163">
        <v>51212</v>
      </c>
      <c r="G84" s="163">
        <v>67248</v>
      </c>
      <c r="H84" s="163">
        <v>81901</v>
      </c>
      <c r="I84" s="165">
        <f t="shared" ref="I84:I91" si="40">IFERROR(H84/G84-1,"-")</f>
        <v>0.21789495598382103</v>
      </c>
      <c r="J84" s="164">
        <f t="shared" si="37"/>
        <v>0.47988002096019367</v>
      </c>
      <c r="K84" s="163">
        <f t="shared" si="38"/>
        <v>14653</v>
      </c>
      <c r="L84" s="163">
        <f t="shared" si="39"/>
        <v>26558</v>
      </c>
      <c r="M84" s="164">
        <f t="shared" si="36"/>
        <v>1.9997226303820326E-2</v>
      </c>
    </row>
    <row r="85" spans="2:13" x14ac:dyDescent="0.25">
      <c r="B85" s="162" t="s">
        <v>113</v>
      </c>
      <c r="C85" s="163">
        <v>143033</v>
      </c>
      <c r="D85" s="163">
        <v>117630</v>
      </c>
      <c r="E85" s="163">
        <v>35353</v>
      </c>
      <c r="F85" s="163">
        <v>77150</v>
      </c>
      <c r="G85" s="163">
        <v>88481</v>
      </c>
      <c r="H85" s="163">
        <v>98955</v>
      </c>
      <c r="I85" s="165">
        <f t="shared" si="40"/>
        <v>0.1183756964772098</v>
      </c>
      <c r="J85" s="164">
        <f t="shared" si="37"/>
        <v>-0.15876052027543996</v>
      </c>
      <c r="K85" s="163">
        <f t="shared" si="38"/>
        <v>10474</v>
      </c>
      <c r="L85" s="163">
        <f t="shared" si="39"/>
        <v>-18675</v>
      </c>
      <c r="M85" s="164">
        <f t="shared" si="36"/>
        <v>2.4161188860875208E-2</v>
      </c>
    </row>
    <row r="86" spans="2:13" x14ac:dyDescent="0.25">
      <c r="B86" s="162" t="s">
        <v>116</v>
      </c>
      <c r="C86" s="163">
        <v>18151</v>
      </c>
      <c r="D86" s="163">
        <v>18918</v>
      </c>
      <c r="E86" s="163">
        <v>6685</v>
      </c>
      <c r="F86" s="163">
        <v>22539</v>
      </c>
      <c r="G86" s="163">
        <v>30609</v>
      </c>
      <c r="H86" s="163">
        <v>44207</v>
      </c>
      <c r="I86" s="165">
        <f t="shared" si="40"/>
        <v>0.44424842366624206</v>
      </c>
      <c r="J86" s="164">
        <f t="shared" si="37"/>
        <v>1.3367692145047045</v>
      </c>
      <c r="K86" s="163">
        <f t="shared" si="38"/>
        <v>13598</v>
      </c>
      <c r="L86" s="163">
        <f t="shared" si="39"/>
        <v>25289</v>
      </c>
      <c r="M86" s="164">
        <f t="shared" si="36"/>
        <v>1.0793731251303222E-2</v>
      </c>
    </row>
    <row r="87" spans="2:13" x14ac:dyDescent="0.25">
      <c r="B87" s="162" t="s">
        <v>123</v>
      </c>
      <c r="C87" s="163">
        <v>9497</v>
      </c>
      <c r="D87" s="163">
        <v>7403</v>
      </c>
      <c r="E87" s="163">
        <v>1721</v>
      </c>
      <c r="F87" s="163">
        <v>7869</v>
      </c>
      <c r="G87" s="163">
        <v>8834</v>
      </c>
      <c r="H87" s="163">
        <v>13464</v>
      </c>
      <c r="I87" s="165">
        <f t="shared" si="40"/>
        <v>0.52411138781978717</v>
      </c>
      <c r="J87" s="164">
        <f t="shared" si="37"/>
        <v>0.81872213967310548</v>
      </c>
      <c r="K87" s="163">
        <f t="shared" si="38"/>
        <v>4630</v>
      </c>
      <c r="L87" s="163">
        <f t="shared" si="39"/>
        <v>6061</v>
      </c>
      <c r="M87" s="164">
        <f t="shared" si="36"/>
        <v>3.287415965063148E-3</v>
      </c>
    </row>
    <row r="88" spans="2:13" x14ac:dyDescent="0.25">
      <c r="B88" s="162" t="s">
        <v>119</v>
      </c>
      <c r="C88" s="163">
        <v>5243</v>
      </c>
      <c r="D88" s="163">
        <v>4963</v>
      </c>
      <c r="E88" s="163">
        <v>1773</v>
      </c>
      <c r="F88" s="163">
        <v>4255</v>
      </c>
      <c r="G88" s="163">
        <v>5067</v>
      </c>
      <c r="H88" s="163">
        <v>6472</v>
      </c>
      <c r="I88" s="165">
        <f t="shared" si="40"/>
        <v>0.27728438918492215</v>
      </c>
      <c r="J88" s="164">
        <f t="shared" si="37"/>
        <v>0.30404996977634502</v>
      </c>
      <c r="K88" s="163">
        <f t="shared" si="38"/>
        <v>1405</v>
      </c>
      <c r="L88" s="163">
        <f t="shared" si="39"/>
        <v>1509</v>
      </c>
      <c r="M88" s="164">
        <f t="shared" si="36"/>
        <v>1.5802254995461002E-3</v>
      </c>
    </row>
    <row r="89" spans="2:13" x14ac:dyDescent="0.25">
      <c r="B89" s="162" t="s">
        <v>128</v>
      </c>
      <c r="C89" s="163">
        <v>4479</v>
      </c>
      <c r="D89" s="163">
        <v>5538</v>
      </c>
      <c r="E89" s="163">
        <v>3024</v>
      </c>
      <c r="F89" s="163">
        <v>4253</v>
      </c>
      <c r="G89" s="163">
        <v>5646</v>
      </c>
      <c r="H89" s="163">
        <v>4857</v>
      </c>
      <c r="I89" s="165">
        <f t="shared" si="40"/>
        <v>-0.13974495217853344</v>
      </c>
      <c r="J89" s="164">
        <f t="shared" si="37"/>
        <v>-0.12296858071505956</v>
      </c>
      <c r="K89" s="163">
        <f t="shared" si="38"/>
        <v>-789</v>
      </c>
      <c r="L89" s="163">
        <f t="shared" si="39"/>
        <v>-681</v>
      </c>
      <c r="M89" s="164">
        <f t="shared" si="36"/>
        <v>1.1859016148478691E-3</v>
      </c>
    </row>
    <row r="90" spans="2:13" x14ac:dyDescent="0.25">
      <c r="B90" s="162" t="s">
        <v>131</v>
      </c>
      <c r="C90" s="163">
        <v>8439</v>
      </c>
      <c r="D90" s="163">
        <v>7347</v>
      </c>
      <c r="E90" s="163">
        <v>4683</v>
      </c>
      <c r="F90" s="163">
        <v>3642</v>
      </c>
      <c r="G90" s="163">
        <v>5970</v>
      </c>
      <c r="H90" s="163">
        <v>6239</v>
      </c>
      <c r="I90" s="165">
        <f t="shared" si="40"/>
        <v>4.5058626465661611E-2</v>
      </c>
      <c r="J90" s="164">
        <f t="shared" si="37"/>
        <v>-0.15080985436232475</v>
      </c>
      <c r="K90" s="163">
        <f t="shared" si="38"/>
        <v>269</v>
      </c>
      <c r="L90" s="163">
        <f t="shared" si="39"/>
        <v>-1108</v>
      </c>
      <c r="M90" s="164">
        <f t="shared" si="36"/>
        <v>1.5233354282552717E-3</v>
      </c>
    </row>
    <row r="91" spans="2:13" x14ac:dyDescent="0.25">
      <c r="B91" s="168" t="s">
        <v>145</v>
      </c>
      <c r="C91" s="169">
        <f t="shared" ref="C91:H91" si="41">C83-SUM(C84:C90)</f>
        <v>97953</v>
      </c>
      <c r="D91" s="169">
        <f t="shared" si="41"/>
        <v>98803</v>
      </c>
      <c r="E91" s="169">
        <f t="shared" si="41"/>
        <v>35038</v>
      </c>
      <c r="F91" s="169">
        <f t="shared" si="41"/>
        <v>84940</v>
      </c>
      <c r="G91" s="169">
        <f t="shared" si="41"/>
        <v>109182</v>
      </c>
      <c r="H91" s="169">
        <f t="shared" si="41"/>
        <v>129377</v>
      </c>
      <c r="I91" s="171">
        <f t="shared" si="40"/>
        <v>0.18496638640068874</v>
      </c>
      <c r="J91" s="170">
        <f t="shared" si="37"/>
        <v>0.30944404522129898</v>
      </c>
      <c r="K91" s="169">
        <f>H91-G91</f>
        <v>20195</v>
      </c>
      <c r="L91" s="169">
        <f t="shared" si="39"/>
        <v>30574</v>
      </c>
      <c r="M91" s="170">
        <f t="shared" si="36"/>
        <v>3.1589127696967832E-2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38635</v>
      </c>
      <c r="D93" s="176">
        <v>39423</v>
      </c>
      <c r="E93" s="176">
        <v>17295</v>
      </c>
      <c r="F93" s="176">
        <v>37456</v>
      </c>
      <c r="G93" s="176">
        <v>44189</v>
      </c>
      <c r="H93" s="176">
        <v>41777</v>
      </c>
      <c r="I93" s="177">
        <f>IFERROR(H93/G93-1,"-")</f>
        <v>-5.4583719930299424E-2</v>
      </c>
      <c r="J93" s="177">
        <f>IFERROR(H93/D93-1,"-")</f>
        <v>5.9711336022119088E-2</v>
      </c>
      <c r="K93" s="176">
        <f>H93-G93</f>
        <v>-2412</v>
      </c>
      <c r="L93" s="176">
        <f>H93-D93</f>
        <v>2354</v>
      </c>
      <c r="M93" s="177">
        <f t="shared" ref="M93:M105" si="42">H93/H$9</f>
        <v>1.0200414198785141E-2</v>
      </c>
    </row>
    <row r="94" spans="2:13" x14ac:dyDescent="0.25">
      <c r="B94" s="157" t="s">
        <v>97</v>
      </c>
      <c r="C94" s="158">
        <v>24706</v>
      </c>
      <c r="D94" s="158">
        <v>26258</v>
      </c>
      <c r="E94" s="158">
        <v>11031</v>
      </c>
      <c r="F94" s="158">
        <v>24786</v>
      </c>
      <c r="G94" s="158">
        <v>29860</v>
      </c>
      <c r="H94" s="158">
        <v>26153</v>
      </c>
      <c r="I94" s="160">
        <f>IFERROR(H94/G94-1,"-")</f>
        <v>-0.12414601473543196</v>
      </c>
      <c r="J94" s="159">
        <f t="shared" ref="J94:J105" si="43">IFERROR(H94/D94-1,"-")</f>
        <v>-3.9987813237870595E-3</v>
      </c>
      <c r="K94" s="158">
        <f t="shared" ref="K94:K104" si="44">H94-G94</f>
        <v>-3707</v>
      </c>
      <c r="L94" s="158">
        <f t="shared" ref="L94:L105" si="45">H94-D94</f>
        <v>-105</v>
      </c>
      <c r="M94" s="159">
        <f t="shared" si="42"/>
        <v>6.3856052981503646E-3</v>
      </c>
    </row>
    <row r="95" spans="2:13" x14ac:dyDescent="0.25">
      <c r="B95" s="162" t="s">
        <v>103</v>
      </c>
      <c r="C95" s="163">
        <v>12054</v>
      </c>
      <c r="D95" s="163">
        <v>12910</v>
      </c>
      <c r="E95" s="163">
        <v>5930</v>
      </c>
      <c r="F95" s="163">
        <v>11891</v>
      </c>
      <c r="G95" s="163">
        <v>9535</v>
      </c>
      <c r="H95" s="163">
        <v>8202</v>
      </c>
      <c r="I95" s="165">
        <f>IFERROR(H95/G95-1,"-")</f>
        <v>-0.13980073413738858</v>
      </c>
      <c r="J95" s="164">
        <f t="shared" si="43"/>
        <v>-0.36467854376452358</v>
      </c>
      <c r="K95" s="163">
        <f t="shared" si="44"/>
        <v>-1333</v>
      </c>
      <c r="L95" s="163">
        <f t="shared" si="45"/>
        <v>-4708</v>
      </c>
      <c r="M95" s="164">
        <f t="shared" si="42"/>
        <v>2.0026281747955988E-3</v>
      </c>
    </row>
    <row r="96" spans="2:13" x14ac:dyDescent="0.25">
      <c r="B96" s="162" t="s">
        <v>100</v>
      </c>
      <c r="C96" s="163">
        <v>12652</v>
      </c>
      <c r="D96" s="163">
        <v>13348</v>
      </c>
      <c r="E96" s="163">
        <v>5101</v>
      </c>
      <c r="F96" s="163">
        <v>12895</v>
      </c>
      <c r="G96" s="163">
        <v>20325</v>
      </c>
      <c r="H96" s="163">
        <v>17951</v>
      </c>
      <c r="I96" s="165">
        <f>IFERROR(H96/G96-1,"-")</f>
        <v>-0.11680196801968024</v>
      </c>
      <c r="J96" s="164">
        <f t="shared" si="43"/>
        <v>0.34484566976326048</v>
      </c>
      <c r="K96" s="163">
        <f t="shared" si="44"/>
        <v>-2374</v>
      </c>
      <c r="L96" s="163">
        <f t="shared" si="45"/>
        <v>4603</v>
      </c>
      <c r="M96" s="164">
        <f t="shared" si="42"/>
        <v>4.3829771233547662E-3</v>
      </c>
    </row>
    <row r="97" spans="2:13" x14ac:dyDescent="0.25">
      <c r="B97" s="157" t="s">
        <v>107</v>
      </c>
      <c r="C97" s="158">
        <v>13929</v>
      </c>
      <c r="D97" s="158">
        <v>13165</v>
      </c>
      <c r="E97" s="158">
        <v>6264</v>
      </c>
      <c r="F97" s="158">
        <v>12670</v>
      </c>
      <c r="G97" s="158">
        <v>14329</v>
      </c>
      <c r="H97" s="158">
        <v>15624</v>
      </c>
      <c r="I97" s="160">
        <f>IFERROR(H97/G97-1,"-")</f>
        <v>9.0376160234489467E-2</v>
      </c>
      <c r="J97" s="159">
        <f t="shared" si="43"/>
        <v>0.18678313710596273</v>
      </c>
      <c r="K97" s="158">
        <f t="shared" si="44"/>
        <v>1295</v>
      </c>
      <c r="L97" s="158">
        <f t="shared" si="45"/>
        <v>2459</v>
      </c>
      <c r="M97" s="159">
        <f t="shared" si="42"/>
        <v>3.8148089006347758E-3</v>
      </c>
    </row>
    <row r="98" spans="2:13" x14ac:dyDescent="0.25">
      <c r="B98" s="162" t="s">
        <v>110</v>
      </c>
      <c r="C98" s="163">
        <v>1655</v>
      </c>
      <c r="D98" s="163">
        <v>1768</v>
      </c>
      <c r="E98" s="163">
        <v>1042</v>
      </c>
      <c r="F98" s="163">
        <v>1661</v>
      </c>
      <c r="G98" s="163">
        <v>2018</v>
      </c>
      <c r="H98" s="163">
        <v>2246</v>
      </c>
      <c r="I98" s="165">
        <f t="shared" ref="I98:I105" si="46">IFERROR(H98/G98-1,"-")</f>
        <v>0.11298315163528239</v>
      </c>
      <c r="J98" s="164">
        <f t="shared" si="43"/>
        <v>0.27036199095022617</v>
      </c>
      <c r="K98" s="163">
        <f t="shared" si="44"/>
        <v>228</v>
      </c>
      <c r="L98" s="163">
        <f t="shared" si="45"/>
        <v>478</v>
      </c>
      <c r="M98" s="164">
        <f t="shared" si="42"/>
        <v>5.4839098763605394E-4</v>
      </c>
    </row>
    <row r="99" spans="2:13" x14ac:dyDescent="0.25">
      <c r="B99" s="162" t="s">
        <v>113</v>
      </c>
      <c r="C99" s="163">
        <v>3049</v>
      </c>
      <c r="D99" s="163">
        <v>2593</v>
      </c>
      <c r="E99" s="163">
        <v>1199</v>
      </c>
      <c r="F99" s="163">
        <v>2396</v>
      </c>
      <c r="G99" s="163">
        <v>2589</v>
      </c>
      <c r="H99" s="163">
        <v>3010</v>
      </c>
      <c r="I99" s="165">
        <f t="shared" si="46"/>
        <v>0.16261104673619164</v>
      </c>
      <c r="J99" s="164">
        <f t="shared" si="43"/>
        <v>0.16081758580794436</v>
      </c>
      <c r="K99" s="163">
        <f t="shared" si="44"/>
        <v>421</v>
      </c>
      <c r="L99" s="163">
        <f t="shared" si="45"/>
        <v>417</v>
      </c>
      <c r="M99" s="164">
        <f t="shared" si="42"/>
        <v>7.3493182225490758E-4</v>
      </c>
    </row>
    <row r="100" spans="2:13" x14ac:dyDescent="0.25">
      <c r="B100" s="162" t="s">
        <v>116</v>
      </c>
      <c r="C100" s="163">
        <v>3051</v>
      </c>
      <c r="D100" s="163">
        <v>2809</v>
      </c>
      <c r="E100" s="163">
        <v>1494</v>
      </c>
      <c r="F100" s="163">
        <v>2543</v>
      </c>
      <c r="G100" s="163">
        <v>2839</v>
      </c>
      <c r="H100" s="163">
        <v>2752</v>
      </c>
      <c r="I100" s="165">
        <f t="shared" si="46"/>
        <v>-3.0644593166607947E-2</v>
      </c>
      <c r="J100" s="164">
        <f t="shared" si="43"/>
        <v>-2.0291918832324618E-2</v>
      </c>
      <c r="K100" s="163">
        <f t="shared" si="44"/>
        <v>-87</v>
      </c>
      <c r="L100" s="163">
        <f t="shared" si="45"/>
        <v>-57</v>
      </c>
      <c r="M100" s="164">
        <f t="shared" si="42"/>
        <v>6.7193766606162973E-4</v>
      </c>
    </row>
    <row r="101" spans="2:13" x14ac:dyDescent="0.25">
      <c r="B101" s="162" t="s">
        <v>123</v>
      </c>
      <c r="C101" s="163">
        <v>392</v>
      </c>
      <c r="D101" s="163">
        <v>442</v>
      </c>
      <c r="E101" s="163">
        <v>280</v>
      </c>
      <c r="F101" s="163">
        <v>886</v>
      </c>
      <c r="G101" s="163">
        <v>646</v>
      </c>
      <c r="H101" s="163">
        <v>701</v>
      </c>
      <c r="I101" s="165">
        <f t="shared" si="46"/>
        <v>8.5139318885449011E-2</v>
      </c>
      <c r="J101" s="164">
        <f t="shared" si="43"/>
        <v>0.58597285067873295</v>
      </c>
      <c r="K101" s="163">
        <f t="shared" si="44"/>
        <v>55</v>
      </c>
      <c r="L101" s="163">
        <f t="shared" si="45"/>
        <v>259</v>
      </c>
      <c r="M101" s="164">
        <f t="shared" si="42"/>
        <v>1.7115854066468113E-4</v>
      </c>
    </row>
    <row r="102" spans="2:13" x14ac:dyDescent="0.25">
      <c r="B102" s="162" t="s">
        <v>119</v>
      </c>
      <c r="C102" s="163">
        <v>331</v>
      </c>
      <c r="D102" s="163">
        <v>373</v>
      </c>
      <c r="E102" s="163">
        <v>217</v>
      </c>
      <c r="F102" s="163">
        <v>523</v>
      </c>
      <c r="G102" s="163">
        <v>426</v>
      </c>
      <c r="H102" s="163">
        <v>639</v>
      </c>
      <c r="I102" s="165">
        <f t="shared" si="46"/>
        <v>0.5</v>
      </c>
      <c r="J102" s="164">
        <f t="shared" si="43"/>
        <v>0.71313672922252014</v>
      </c>
      <c r="K102" s="163">
        <f t="shared" si="44"/>
        <v>213</v>
      </c>
      <c r="L102" s="163">
        <f t="shared" si="45"/>
        <v>266</v>
      </c>
      <c r="M102" s="164">
        <f t="shared" si="42"/>
        <v>1.5602041010660662E-4</v>
      </c>
    </row>
    <row r="103" spans="2:13" x14ac:dyDescent="0.25">
      <c r="B103" s="162" t="s">
        <v>128</v>
      </c>
      <c r="C103" s="163">
        <v>98</v>
      </c>
      <c r="D103" s="163">
        <v>107</v>
      </c>
      <c r="E103" s="163">
        <v>114</v>
      </c>
      <c r="F103" s="163">
        <v>222</v>
      </c>
      <c r="G103" s="163">
        <v>106</v>
      </c>
      <c r="H103" s="163">
        <v>178</v>
      </c>
      <c r="I103" s="165">
        <f t="shared" si="46"/>
        <v>0.679245283018868</v>
      </c>
      <c r="J103" s="164">
        <f t="shared" si="43"/>
        <v>0.66355140186915884</v>
      </c>
      <c r="K103" s="163">
        <f t="shared" si="44"/>
        <v>72</v>
      </c>
      <c r="L103" s="163">
        <f t="shared" si="45"/>
        <v>71</v>
      </c>
      <c r="M103" s="164">
        <f t="shared" si="42"/>
        <v>4.3461084505439717E-5</v>
      </c>
    </row>
    <row r="104" spans="2:13" x14ac:dyDescent="0.25">
      <c r="B104" s="162" t="s">
        <v>131</v>
      </c>
      <c r="C104" s="163">
        <v>239</v>
      </c>
      <c r="D104" s="163">
        <v>146</v>
      </c>
      <c r="E104" s="163">
        <v>66</v>
      </c>
      <c r="F104" s="163">
        <v>114</v>
      </c>
      <c r="G104" s="163">
        <v>190</v>
      </c>
      <c r="H104" s="163">
        <v>282</v>
      </c>
      <c r="I104" s="165">
        <f t="shared" si="46"/>
        <v>0.48421052631578942</v>
      </c>
      <c r="J104" s="164">
        <f t="shared" si="43"/>
        <v>0.93150684931506844</v>
      </c>
      <c r="K104" s="163">
        <f t="shared" si="44"/>
        <v>92</v>
      </c>
      <c r="L104" s="163">
        <f t="shared" si="45"/>
        <v>136</v>
      </c>
      <c r="M104" s="164">
        <f t="shared" si="42"/>
        <v>6.8854077699629217E-5</v>
      </c>
    </row>
    <row r="105" spans="2:13" x14ac:dyDescent="0.25">
      <c r="B105" s="168" t="s">
        <v>145</v>
      </c>
      <c r="C105" s="169">
        <f t="shared" ref="C105:H105" si="47">C97-SUM(C98:C104)</f>
        <v>5114</v>
      </c>
      <c r="D105" s="169">
        <f t="shared" si="47"/>
        <v>4927</v>
      </c>
      <c r="E105" s="169">
        <f t="shared" si="47"/>
        <v>1852</v>
      </c>
      <c r="F105" s="169">
        <f t="shared" si="47"/>
        <v>4325</v>
      </c>
      <c r="G105" s="169">
        <f t="shared" si="47"/>
        <v>5515</v>
      </c>
      <c r="H105" s="169">
        <f t="shared" si="47"/>
        <v>5816</v>
      </c>
      <c r="I105" s="171">
        <f t="shared" si="46"/>
        <v>5.4578422484134137E-2</v>
      </c>
      <c r="J105" s="170">
        <f t="shared" si="43"/>
        <v>0.18043434138420955</v>
      </c>
      <c r="K105" s="169">
        <f>H105-G105</f>
        <v>301</v>
      </c>
      <c r="L105" s="169">
        <f t="shared" si="45"/>
        <v>889</v>
      </c>
      <c r="M105" s="170">
        <f t="shared" si="42"/>
        <v>1.4200543117058281E-3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108036</v>
      </c>
      <c r="D107" s="176">
        <v>107268</v>
      </c>
      <c r="E107" s="176">
        <v>59721</v>
      </c>
      <c r="F107" s="176">
        <v>146094</v>
      </c>
      <c r="G107" s="176">
        <v>187734</v>
      </c>
      <c r="H107" s="176">
        <v>181355</v>
      </c>
      <c r="I107" s="177">
        <f>IFERROR(H107/G107-1,"-")</f>
        <v>-3.3978927631649003E-2</v>
      </c>
      <c r="J107" s="177">
        <f>IFERROR(H107/D107-1,"-")</f>
        <v>0.69067196181526636</v>
      </c>
      <c r="K107" s="176">
        <f>H107-G107</f>
        <v>-6379</v>
      </c>
      <c r="L107" s="176">
        <f>H107-D107</f>
        <v>74087</v>
      </c>
      <c r="M107" s="177">
        <f t="shared" ref="M107:M119" si="48">H107/H$9</f>
        <v>4.4280252699348426E-2</v>
      </c>
    </row>
    <row r="108" spans="2:13" x14ac:dyDescent="0.25">
      <c r="B108" s="157" t="s">
        <v>97</v>
      </c>
      <c r="C108" s="158">
        <v>24497</v>
      </c>
      <c r="D108" s="158">
        <v>23748</v>
      </c>
      <c r="E108" s="158">
        <v>24373</v>
      </c>
      <c r="F108" s="158">
        <v>37846</v>
      </c>
      <c r="G108" s="158">
        <v>43389</v>
      </c>
      <c r="H108" s="158">
        <v>40492</v>
      </c>
      <c r="I108" s="160">
        <f>IFERROR(H108/G108-1,"-")</f>
        <v>-6.6768074857682769E-2</v>
      </c>
      <c r="J108" s="159">
        <f t="shared" ref="J108:J119" si="49">IFERROR(H108/D108-1,"-")</f>
        <v>0.7050699006232104</v>
      </c>
      <c r="K108" s="158">
        <f t="shared" ref="K108:K118" si="50">H108-G108</f>
        <v>-2897</v>
      </c>
      <c r="L108" s="158">
        <f t="shared" ref="L108:L119" si="51">H108-D108</f>
        <v>16744</v>
      </c>
      <c r="M108" s="159">
        <f t="shared" si="48"/>
        <v>9.8866642347992407E-3</v>
      </c>
    </row>
    <row r="109" spans="2:13" x14ac:dyDescent="0.25">
      <c r="B109" s="162" t="s">
        <v>103</v>
      </c>
      <c r="C109" s="163">
        <v>11332</v>
      </c>
      <c r="D109" s="163">
        <v>9234</v>
      </c>
      <c r="E109" s="163">
        <v>2058</v>
      </c>
      <c r="F109" s="163">
        <v>13592</v>
      </c>
      <c r="G109" s="163">
        <v>16768</v>
      </c>
      <c r="H109" s="163">
        <v>13342</v>
      </c>
      <c r="I109" s="165">
        <f>IFERROR(H109/G109-1,"-")</f>
        <v>-0.20431774809160308</v>
      </c>
      <c r="J109" s="164">
        <f t="shared" si="49"/>
        <v>0.44487762616417581</v>
      </c>
      <c r="K109" s="163">
        <f t="shared" si="50"/>
        <v>-3426</v>
      </c>
      <c r="L109" s="163">
        <f t="shared" si="51"/>
        <v>4108</v>
      </c>
      <c r="M109" s="164">
        <f t="shared" si="48"/>
        <v>3.2576280307391949E-3</v>
      </c>
    </row>
    <row r="110" spans="2:13" x14ac:dyDescent="0.25">
      <c r="B110" s="162" t="s">
        <v>100</v>
      </c>
      <c r="C110" s="163">
        <v>13165</v>
      </c>
      <c r="D110" s="163">
        <v>14514</v>
      </c>
      <c r="E110" s="163">
        <v>22315</v>
      </c>
      <c r="F110" s="163">
        <v>24254</v>
      </c>
      <c r="G110" s="163">
        <v>26621</v>
      </c>
      <c r="H110" s="163">
        <v>27150</v>
      </c>
      <c r="I110" s="165">
        <f>IFERROR(H110/G110-1,"-")</f>
        <v>1.9871529995116655E-2</v>
      </c>
      <c r="J110" s="164">
        <f t="shared" si="49"/>
        <v>0.87060768912773878</v>
      </c>
      <c r="K110" s="163">
        <f t="shared" si="50"/>
        <v>529</v>
      </c>
      <c r="L110" s="163">
        <f t="shared" si="51"/>
        <v>12636</v>
      </c>
      <c r="M110" s="164">
        <f t="shared" si="48"/>
        <v>6.6290362040600462E-3</v>
      </c>
    </row>
    <row r="111" spans="2:13" x14ac:dyDescent="0.25">
      <c r="B111" s="157" t="s">
        <v>107</v>
      </c>
      <c r="C111" s="158">
        <v>83539</v>
      </c>
      <c r="D111" s="158">
        <v>83520</v>
      </c>
      <c r="E111" s="158">
        <v>35348</v>
      </c>
      <c r="F111" s="158">
        <v>108248</v>
      </c>
      <c r="G111" s="158">
        <v>144345</v>
      </c>
      <c r="H111" s="158">
        <v>140863</v>
      </c>
      <c r="I111" s="160">
        <f>IFERROR(H111/G111-1,"-")</f>
        <v>-2.4122761439606455E-2</v>
      </c>
      <c r="J111" s="159">
        <f t="shared" si="49"/>
        <v>0.68657806513409958</v>
      </c>
      <c r="K111" s="158">
        <f t="shared" si="50"/>
        <v>-3482</v>
      </c>
      <c r="L111" s="158">
        <f t="shared" si="51"/>
        <v>57343</v>
      </c>
      <c r="M111" s="159">
        <f t="shared" si="48"/>
        <v>3.4393588464549187E-2</v>
      </c>
    </row>
    <row r="112" spans="2:13" x14ac:dyDescent="0.25">
      <c r="B112" s="162" t="s">
        <v>110</v>
      </c>
      <c r="C112" s="163">
        <v>46336</v>
      </c>
      <c r="D112" s="163">
        <v>46299</v>
      </c>
      <c r="E112" s="163">
        <v>17631</v>
      </c>
      <c r="F112" s="163">
        <v>65362</v>
      </c>
      <c r="G112" s="163">
        <v>94419</v>
      </c>
      <c r="H112" s="163">
        <v>87590</v>
      </c>
      <c r="I112" s="165">
        <f t="shared" ref="I112:I119" si="52">IFERROR(H112/G112-1,"-")</f>
        <v>-7.2326544445503571E-2</v>
      </c>
      <c r="J112" s="164">
        <f t="shared" si="49"/>
        <v>0.8918335169226117</v>
      </c>
      <c r="K112" s="163">
        <f t="shared" si="50"/>
        <v>-6829</v>
      </c>
      <c r="L112" s="163">
        <f t="shared" si="51"/>
        <v>41291</v>
      </c>
      <c r="M112" s="164">
        <f t="shared" si="48"/>
        <v>2.1386271864221713E-2</v>
      </c>
    </row>
    <row r="113" spans="2:13" x14ac:dyDescent="0.25">
      <c r="B113" s="162" t="s">
        <v>113</v>
      </c>
      <c r="C113" s="163">
        <v>9069</v>
      </c>
      <c r="D113" s="163">
        <v>7098</v>
      </c>
      <c r="E113" s="163">
        <v>2335</v>
      </c>
      <c r="F113" s="163">
        <v>4642</v>
      </c>
      <c r="G113" s="163">
        <v>6272</v>
      </c>
      <c r="H113" s="163">
        <v>6015</v>
      </c>
      <c r="I113" s="165">
        <f t="shared" si="52"/>
        <v>-4.0975765306122458E-2</v>
      </c>
      <c r="J113" s="164">
        <f t="shared" si="49"/>
        <v>-0.15257819103972947</v>
      </c>
      <c r="K113" s="163">
        <f t="shared" si="50"/>
        <v>-257</v>
      </c>
      <c r="L113" s="163">
        <f t="shared" si="51"/>
        <v>-1083</v>
      </c>
      <c r="M113" s="164">
        <f t="shared" si="48"/>
        <v>1.4686428275293253E-3</v>
      </c>
    </row>
    <row r="114" spans="2:13" x14ac:dyDescent="0.25">
      <c r="B114" s="162" t="s">
        <v>116</v>
      </c>
      <c r="C114" s="163">
        <v>9960</v>
      </c>
      <c r="D114" s="163">
        <v>9645</v>
      </c>
      <c r="E114" s="163">
        <v>1974</v>
      </c>
      <c r="F114" s="163">
        <v>7032</v>
      </c>
      <c r="G114" s="163">
        <v>10935</v>
      </c>
      <c r="H114" s="163">
        <v>10431</v>
      </c>
      <c r="I114" s="165">
        <f t="shared" si="52"/>
        <v>-4.6090534979423836E-2</v>
      </c>
      <c r="J114" s="164">
        <f t="shared" si="49"/>
        <v>8.1493001555209998E-2</v>
      </c>
      <c r="K114" s="163">
        <f t="shared" si="50"/>
        <v>-504</v>
      </c>
      <c r="L114" s="163">
        <f t="shared" si="51"/>
        <v>786</v>
      </c>
      <c r="M114" s="164">
        <f t="shared" si="48"/>
        <v>2.5468683846979869E-3</v>
      </c>
    </row>
    <row r="115" spans="2:13" x14ac:dyDescent="0.25">
      <c r="B115" s="162" t="s">
        <v>123</v>
      </c>
      <c r="C115" s="163">
        <v>1663</v>
      </c>
      <c r="D115" s="163">
        <v>1845</v>
      </c>
      <c r="E115" s="163">
        <v>1058</v>
      </c>
      <c r="F115" s="163">
        <v>4569</v>
      </c>
      <c r="G115" s="163">
        <v>4338</v>
      </c>
      <c r="H115" s="163">
        <v>4452</v>
      </c>
      <c r="I115" s="165">
        <f t="shared" si="52"/>
        <v>2.6279391424619547E-2</v>
      </c>
      <c r="J115" s="164">
        <f t="shared" si="49"/>
        <v>1.4130081300813009</v>
      </c>
      <c r="K115" s="163">
        <f t="shared" si="50"/>
        <v>114</v>
      </c>
      <c r="L115" s="163">
        <f t="shared" si="51"/>
        <v>2607</v>
      </c>
      <c r="M115" s="164">
        <f t="shared" si="48"/>
        <v>1.0870154394281889E-3</v>
      </c>
    </row>
    <row r="116" spans="2:13" x14ac:dyDescent="0.25">
      <c r="B116" s="162" t="s">
        <v>119</v>
      </c>
      <c r="C116" s="163">
        <v>2741</v>
      </c>
      <c r="D116" s="163">
        <v>2879</v>
      </c>
      <c r="E116" s="163">
        <v>2533</v>
      </c>
      <c r="F116" s="163">
        <v>3747</v>
      </c>
      <c r="G116" s="163">
        <v>4004</v>
      </c>
      <c r="H116" s="163">
        <v>3610</v>
      </c>
      <c r="I116" s="165">
        <f t="shared" si="52"/>
        <v>-9.8401598401598456E-2</v>
      </c>
      <c r="J116" s="164">
        <f t="shared" si="49"/>
        <v>0.25390760680791935</v>
      </c>
      <c r="K116" s="163">
        <f t="shared" si="50"/>
        <v>-394</v>
      </c>
      <c r="L116" s="163">
        <f t="shared" si="51"/>
        <v>731</v>
      </c>
      <c r="M116" s="164">
        <f t="shared" si="48"/>
        <v>8.8142985991369307E-4</v>
      </c>
    </row>
    <row r="117" spans="2:13" x14ac:dyDescent="0.25">
      <c r="B117" s="162" t="s">
        <v>128</v>
      </c>
      <c r="C117" s="163">
        <v>482</v>
      </c>
      <c r="D117" s="163">
        <v>513</v>
      </c>
      <c r="E117" s="163">
        <v>403</v>
      </c>
      <c r="F117" s="163">
        <v>552</v>
      </c>
      <c r="G117" s="163">
        <v>913</v>
      </c>
      <c r="H117" s="163">
        <v>911</v>
      </c>
      <c r="I117" s="165">
        <f t="shared" si="52"/>
        <v>-2.1905805038334725E-3</v>
      </c>
      <c r="J117" s="164">
        <f t="shared" si="49"/>
        <v>0.77582846003898642</v>
      </c>
      <c r="K117" s="163">
        <f t="shared" si="50"/>
        <v>-2</v>
      </c>
      <c r="L117" s="163">
        <f t="shared" si="51"/>
        <v>398</v>
      </c>
      <c r="M117" s="164">
        <f t="shared" si="48"/>
        <v>2.2243285384525608E-4</v>
      </c>
    </row>
    <row r="118" spans="2:13" x14ac:dyDescent="0.25">
      <c r="B118" s="162" t="s">
        <v>131</v>
      </c>
      <c r="C118" s="163">
        <v>1158</v>
      </c>
      <c r="D118" s="163">
        <v>933</v>
      </c>
      <c r="E118" s="163">
        <v>917</v>
      </c>
      <c r="F118" s="163">
        <v>725</v>
      </c>
      <c r="G118" s="163">
        <v>490</v>
      </c>
      <c r="H118" s="163">
        <v>1136</v>
      </c>
      <c r="I118" s="165">
        <f t="shared" si="52"/>
        <v>1.3183673469387753</v>
      </c>
      <c r="J118" s="164">
        <f t="shared" si="49"/>
        <v>0.217577706323687</v>
      </c>
      <c r="K118" s="163">
        <f t="shared" si="50"/>
        <v>646</v>
      </c>
      <c r="L118" s="163">
        <f t="shared" si="51"/>
        <v>203</v>
      </c>
      <c r="M118" s="164">
        <f t="shared" si="48"/>
        <v>2.7736961796730067E-4</v>
      </c>
    </row>
    <row r="119" spans="2:13" x14ac:dyDescent="0.25">
      <c r="B119" s="168" t="s">
        <v>145</v>
      </c>
      <c r="C119" s="169">
        <f t="shared" ref="C119:H119" si="53">C111-SUM(C112:C118)</f>
        <v>12130</v>
      </c>
      <c r="D119" s="169">
        <f t="shared" si="53"/>
        <v>14308</v>
      </c>
      <c r="E119" s="169">
        <f t="shared" si="53"/>
        <v>8497</v>
      </c>
      <c r="F119" s="169">
        <f t="shared" si="53"/>
        <v>21619</v>
      </c>
      <c r="G119" s="169">
        <f t="shared" si="53"/>
        <v>22974</v>
      </c>
      <c r="H119" s="169">
        <f t="shared" si="53"/>
        <v>26718</v>
      </c>
      <c r="I119" s="171">
        <f t="shared" si="52"/>
        <v>0.1629668320710369</v>
      </c>
      <c r="J119" s="170">
        <f t="shared" si="49"/>
        <v>0.86734693877551017</v>
      </c>
      <c r="K119" s="169">
        <f>H119-G119</f>
        <v>3744</v>
      </c>
      <c r="L119" s="169">
        <f t="shared" si="51"/>
        <v>12410</v>
      </c>
      <c r="M119" s="170">
        <f t="shared" si="48"/>
        <v>6.5235576169457212E-3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169824</v>
      </c>
      <c r="D121" s="176">
        <v>159130</v>
      </c>
      <c r="E121" s="176">
        <v>67052</v>
      </c>
      <c r="F121" s="176">
        <v>157983</v>
      </c>
      <c r="G121" s="176">
        <v>174312</v>
      </c>
      <c r="H121" s="176">
        <v>181820</v>
      </c>
      <c r="I121" s="177">
        <f>IFERROR(H121/G121-1,"-")</f>
        <v>4.307219239065585E-2</v>
      </c>
      <c r="J121" s="177">
        <f>IFERROR(H121/D121-1,"-")</f>
        <v>0.14258782127820013</v>
      </c>
      <c r="K121" s="176">
        <f>H121-G121</f>
        <v>7508</v>
      </c>
      <c r="L121" s="176">
        <f>H121-D121</f>
        <v>22690</v>
      </c>
      <c r="M121" s="177">
        <f t="shared" ref="M121:M133" si="54">H121/H$9</f>
        <v>4.4393788678533982E-2</v>
      </c>
    </row>
    <row r="122" spans="2:13" x14ac:dyDescent="0.25">
      <c r="B122" s="157" t="s">
        <v>97</v>
      </c>
      <c r="C122" s="158">
        <v>101126</v>
      </c>
      <c r="D122" s="158">
        <v>87514</v>
      </c>
      <c r="E122" s="158">
        <v>36330</v>
      </c>
      <c r="F122" s="158">
        <v>97242</v>
      </c>
      <c r="G122" s="158">
        <v>108324</v>
      </c>
      <c r="H122" s="158">
        <v>115851</v>
      </c>
      <c r="I122" s="160">
        <f>IFERROR(H122/G122-1,"-")</f>
        <v>6.9485986484989493E-2</v>
      </c>
      <c r="J122" s="159">
        <f t="shared" ref="J122:J133" si="55">IFERROR(H122/D122-1,"-")</f>
        <v>0.32379962063212742</v>
      </c>
      <c r="K122" s="158">
        <f t="shared" ref="K122:K132" si="56">H122-G122</f>
        <v>7527</v>
      </c>
      <c r="L122" s="158">
        <f t="shared" ref="L122:L133" si="57">H122-D122</f>
        <v>28337</v>
      </c>
      <c r="M122" s="159">
        <f t="shared" si="54"/>
        <v>2.828657360134661E-2</v>
      </c>
    </row>
    <row r="123" spans="2:13" x14ac:dyDescent="0.25">
      <c r="B123" s="162" t="s">
        <v>103</v>
      </c>
      <c r="C123" s="163">
        <v>56527</v>
      </c>
      <c r="D123" s="163">
        <v>44251</v>
      </c>
      <c r="E123" s="163">
        <v>16691</v>
      </c>
      <c r="F123" s="163">
        <v>50706</v>
      </c>
      <c r="G123" s="163">
        <v>48815</v>
      </c>
      <c r="H123" s="163">
        <v>57435</v>
      </c>
      <c r="I123" s="165">
        <f>IFERROR(H123/G123-1,"-")</f>
        <v>0.17658506606575841</v>
      </c>
      <c r="J123" s="164">
        <f t="shared" si="55"/>
        <v>0.29793676979051331</v>
      </c>
      <c r="K123" s="163">
        <f t="shared" si="56"/>
        <v>8620</v>
      </c>
      <c r="L123" s="163">
        <f t="shared" si="57"/>
        <v>13184</v>
      </c>
      <c r="M123" s="164">
        <f t="shared" si="54"/>
        <v>1.4023524654887248E-2</v>
      </c>
    </row>
    <row r="124" spans="2:13" x14ac:dyDescent="0.25">
      <c r="B124" s="162" t="s">
        <v>100</v>
      </c>
      <c r="C124" s="163">
        <v>44599</v>
      </c>
      <c r="D124" s="163">
        <v>43263</v>
      </c>
      <c r="E124" s="163">
        <v>19639</v>
      </c>
      <c r="F124" s="163">
        <v>46536</v>
      </c>
      <c r="G124" s="163">
        <v>59509</v>
      </c>
      <c r="H124" s="163">
        <v>58416</v>
      </c>
      <c r="I124" s="165">
        <f>IFERROR(H124/G124-1,"-")</f>
        <v>-1.8366969702061864E-2</v>
      </c>
      <c r="J124" s="164">
        <f t="shared" si="55"/>
        <v>0.35025310311351499</v>
      </c>
      <c r="K124" s="163">
        <f t="shared" si="56"/>
        <v>-1093</v>
      </c>
      <c r="L124" s="163">
        <f t="shared" si="57"/>
        <v>15153</v>
      </c>
      <c r="M124" s="164">
        <f t="shared" si="54"/>
        <v>1.4263048946459363E-2</v>
      </c>
    </row>
    <row r="125" spans="2:13" x14ac:dyDescent="0.25">
      <c r="B125" s="157" t="s">
        <v>107</v>
      </c>
      <c r="C125" s="158">
        <v>68698</v>
      </c>
      <c r="D125" s="158">
        <v>71616</v>
      </c>
      <c r="E125" s="158">
        <v>30722</v>
      </c>
      <c r="F125" s="158">
        <v>60741</v>
      </c>
      <c r="G125" s="158">
        <v>65988</v>
      </c>
      <c r="H125" s="158">
        <v>65969</v>
      </c>
      <c r="I125" s="160">
        <f>IFERROR(H125/G125-1,"-")</f>
        <v>-2.8793113899494571E-4</v>
      </c>
      <c r="J125" s="159">
        <f t="shared" si="55"/>
        <v>-7.8851094727435234E-2</v>
      </c>
      <c r="K125" s="158">
        <f t="shared" si="56"/>
        <v>-19</v>
      </c>
      <c r="L125" s="158">
        <f t="shared" si="57"/>
        <v>-5647</v>
      </c>
      <c r="M125" s="159">
        <f t="shared" si="54"/>
        <v>1.6107215077187376E-2</v>
      </c>
    </row>
    <row r="126" spans="2:13" x14ac:dyDescent="0.25">
      <c r="B126" s="162" t="s">
        <v>110</v>
      </c>
      <c r="C126" s="163">
        <v>8686</v>
      </c>
      <c r="D126" s="163">
        <v>7655</v>
      </c>
      <c r="E126" s="163">
        <v>3019</v>
      </c>
      <c r="F126" s="163">
        <v>6689</v>
      </c>
      <c r="G126" s="163">
        <v>8681</v>
      </c>
      <c r="H126" s="163">
        <v>7798</v>
      </c>
      <c r="I126" s="165">
        <f t="shared" ref="I126:I133" si="58">IFERROR(H126/G126-1,"-")</f>
        <v>-0.10171639212072336</v>
      </c>
      <c r="J126" s="164">
        <f t="shared" si="55"/>
        <v>1.8680600914434908E-2</v>
      </c>
      <c r="K126" s="163">
        <f t="shared" si="56"/>
        <v>-883</v>
      </c>
      <c r="L126" s="163">
        <f t="shared" si="57"/>
        <v>143</v>
      </c>
      <c r="M126" s="164">
        <f t="shared" si="54"/>
        <v>1.9039861627720164E-3</v>
      </c>
    </row>
    <row r="127" spans="2:13" x14ac:dyDescent="0.25">
      <c r="B127" s="162" t="s">
        <v>113</v>
      </c>
      <c r="C127" s="163">
        <v>7661</v>
      </c>
      <c r="D127" s="163">
        <v>6494</v>
      </c>
      <c r="E127" s="163">
        <v>3185</v>
      </c>
      <c r="F127" s="163">
        <v>6371</v>
      </c>
      <c r="G127" s="163">
        <v>9226</v>
      </c>
      <c r="H127" s="163">
        <v>8815</v>
      </c>
      <c r="I127" s="165">
        <f t="shared" si="58"/>
        <v>-4.4548016475178809E-2</v>
      </c>
      <c r="J127" s="164">
        <f t="shared" si="55"/>
        <v>0.35740683708038179</v>
      </c>
      <c r="K127" s="163">
        <f t="shared" si="56"/>
        <v>-411</v>
      </c>
      <c r="L127" s="163">
        <f t="shared" si="57"/>
        <v>2321</v>
      </c>
      <c r="M127" s="164">
        <f t="shared" si="54"/>
        <v>2.1523003366036579E-3</v>
      </c>
    </row>
    <row r="128" spans="2:13" x14ac:dyDescent="0.25">
      <c r="B128" s="162" t="s">
        <v>116</v>
      </c>
      <c r="C128" s="163">
        <v>4862</v>
      </c>
      <c r="D128" s="163">
        <v>4919</v>
      </c>
      <c r="E128" s="163">
        <v>2224</v>
      </c>
      <c r="F128" s="163">
        <v>5877</v>
      </c>
      <c r="G128" s="163">
        <v>6321</v>
      </c>
      <c r="H128" s="163">
        <v>6241</v>
      </c>
      <c r="I128" s="165">
        <f t="shared" si="58"/>
        <v>-1.2656225280810007E-2</v>
      </c>
      <c r="J128" s="164">
        <f t="shared" si="55"/>
        <v>0.26875381175035584</v>
      </c>
      <c r="K128" s="163">
        <f t="shared" si="56"/>
        <v>-80</v>
      </c>
      <c r="L128" s="163">
        <f t="shared" si="57"/>
        <v>1322</v>
      </c>
      <c r="M128" s="164">
        <f t="shared" si="54"/>
        <v>1.5238237550474678E-3</v>
      </c>
    </row>
    <row r="129" spans="2:13" x14ac:dyDescent="0.25">
      <c r="B129" s="162" t="s">
        <v>123</v>
      </c>
      <c r="C129" s="163">
        <v>1164</v>
      </c>
      <c r="D129" s="163">
        <v>1219</v>
      </c>
      <c r="E129" s="163">
        <v>594</v>
      </c>
      <c r="F129" s="163">
        <v>1853</v>
      </c>
      <c r="G129" s="163">
        <v>1896</v>
      </c>
      <c r="H129" s="163">
        <v>1689</v>
      </c>
      <c r="I129" s="165">
        <f t="shared" si="58"/>
        <v>-0.10917721518987344</v>
      </c>
      <c r="J129" s="164">
        <f t="shared" si="55"/>
        <v>0.38556193601312549</v>
      </c>
      <c r="K129" s="163">
        <f t="shared" si="56"/>
        <v>-207</v>
      </c>
      <c r="L129" s="163">
        <f t="shared" si="57"/>
        <v>470</v>
      </c>
      <c r="M129" s="164">
        <f t="shared" si="54"/>
        <v>4.1239197600948137E-4</v>
      </c>
    </row>
    <row r="130" spans="2:13" x14ac:dyDescent="0.25">
      <c r="B130" s="162" t="s">
        <v>119</v>
      </c>
      <c r="C130" s="163">
        <v>1243</v>
      </c>
      <c r="D130" s="163">
        <v>1035</v>
      </c>
      <c r="E130" s="163">
        <v>578</v>
      </c>
      <c r="F130" s="163">
        <v>1263</v>
      </c>
      <c r="G130" s="163">
        <v>1296</v>
      </c>
      <c r="H130" s="163">
        <v>1391</v>
      </c>
      <c r="I130" s="165">
        <f t="shared" si="58"/>
        <v>7.3302469135802406E-2</v>
      </c>
      <c r="J130" s="164">
        <f t="shared" si="55"/>
        <v>0.34396135265700489</v>
      </c>
      <c r="K130" s="163">
        <f t="shared" si="56"/>
        <v>95</v>
      </c>
      <c r="L130" s="163">
        <f t="shared" si="57"/>
        <v>356</v>
      </c>
      <c r="M130" s="164">
        <f t="shared" si="54"/>
        <v>3.396312839722845E-4</v>
      </c>
    </row>
    <row r="131" spans="2:13" x14ac:dyDescent="0.25">
      <c r="B131" s="162" t="s">
        <v>128</v>
      </c>
      <c r="C131" s="163">
        <v>1013</v>
      </c>
      <c r="D131" s="163">
        <v>1136</v>
      </c>
      <c r="E131" s="163">
        <v>637</v>
      </c>
      <c r="F131" s="163">
        <v>655</v>
      </c>
      <c r="G131" s="163">
        <v>861</v>
      </c>
      <c r="H131" s="163">
        <v>946</v>
      </c>
      <c r="I131" s="165">
        <f t="shared" si="58"/>
        <v>9.8722415795586604E-2</v>
      </c>
      <c r="J131" s="164">
        <f t="shared" si="55"/>
        <v>-0.16725352112676062</v>
      </c>
      <c r="K131" s="163">
        <f t="shared" si="56"/>
        <v>85</v>
      </c>
      <c r="L131" s="163">
        <f t="shared" si="57"/>
        <v>-190</v>
      </c>
      <c r="M131" s="164">
        <f t="shared" si="54"/>
        <v>2.3097857270868523E-4</v>
      </c>
    </row>
    <row r="132" spans="2:13" x14ac:dyDescent="0.25">
      <c r="B132" s="162" t="s">
        <v>131</v>
      </c>
      <c r="C132" s="163">
        <v>1887</v>
      </c>
      <c r="D132" s="163">
        <v>1688</v>
      </c>
      <c r="E132" s="163">
        <v>1010</v>
      </c>
      <c r="F132" s="163">
        <v>1105</v>
      </c>
      <c r="G132" s="163">
        <v>1564</v>
      </c>
      <c r="H132" s="163">
        <v>1427</v>
      </c>
      <c r="I132" s="165">
        <f t="shared" si="58"/>
        <v>-8.7595907928388783E-2</v>
      </c>
      <c r="J132" s="164">
        <f t="shared" si="55"/>
        <v>-0.15462085308056872</v>
      </c>
      <c r="K132" s="163">
        <f t="shared" si="56"/>
        <v>-137</v>
      </c>
      <c r="L132" s="163">
        <f t="shared" si="57"/>
        <v>-261</v>
      </c>
      <c r="M132" s="164">
        <f t="shared" si="54"/>
        <v>3.4842116623181164E-4</v>
      </c>
    </row>
    <row r="133" spans="2:13" x14ac:dyDescent="0.25">
      <c r="B133" s="168" t="s">
        <v>145</v>
      </c>
      <c r="C133" s="169">
        <f t="shared" ref="C133:H133" si="59">C125-SUM(C126:C132)</f>
        <v>42182</v>
      </c>
      <c r="D133" s="169">
        <f t="shared" si="59"/>
        <v>47470</v>
      </c>
      <c r="E133" s="169">
        <f t="shared" si="59"/>
        <v>19475</v>
      </c>
      <c r="F133" s="169">
        <f t="shared" si="59"/>
        <v>36928</v>
      </c>
      <c r="G133" s="169">
        <f t="shared" si="59"/>
        <v>36143</v>
      </c>
      <c r="H133" s="169">
        <f t="shared" si="59"/>
        <v>37662</v>
      </c>
      <c r="I133" s="171">
        <f t="shared" si="58"/>
        <v>4.2027501867581529E-2</v>
      </c>
      <c r="J133" s="170">
        <f t="shared" si="55"/>
        <v>-0.20661470402359383</v>
      </c>
      <c r="K133" s="169">
        <f>H133-G133</f>
        <v>1519</v>
      </c>
      <c r="L133" s="169">
        <f t="shared" si="57"/>
        <v>-9808</v>
      </c>
      <c r="M133" s="170">
        <f t="shared" si="54"/>
        <v>9.1956818238419693E-3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207919</v>
      </c>
      <c r="D135" s="176">
        <v>186886</v>
      </c>
      <c r="E135" s="176">
        <v>71319</v>
      </c>
      <c r="F135" s="176">
        <v>190426</v>
      </c>
      <c r="G135" s="176">
        <v>205238</v>
      </c>
      <c r="H135" s="176">
        <v>213816</v>
      </c>
      <c r="I135" s="177">
        <f>IFERROR(H135/G135-1,"-")</f>
        <v>4.1795379023377821E-2</v>
      </c>
      <c r="J135" s="177">
        <f>IFERROR(H135/D135-1,"-")</f>
        <v>0.14409854135676303</v>
      </c>
      <c r="K135" s="176">
        <f>H135-G135</f>
        <v>8578</v>
      </c>
      <c r="L135" s="176">
        <f>H135-D135</f>
        <v>26930</v>
      </c>
      <c r="M135" s="177">
        <f t="shared" ref="M135:M147" si="60">H135/H$9</f>
        <v>5.2206040700084826E-2</v>
      </c>
    </row>
    <row r="136" spans="2:13" x14ac:dyDescent="0.25">
      <c r="B136" s="157" t="s">
        <v>97</v>
      </c>
      <c r="C136" s="158">
        <v>45251</v>
      </c>
      <c r="D136" s="158">
        <v>37574</v>
      </c>
      <c r="E136" s="158">
        <v>14652</v>
      </c>
      <c r="F136" s="158">
        <v>24500</v>
      </c>
      <c r="G136" s="158">
        <v>26474</v>
      </c>
      <c r="H136" s="158">
        <v>22996</v>
      </c>
      <c r="I136" s="160">
        <f>IFERROR(H136/G136-1,"-")</f>
        <v>-0.13137417843922339</v>
      </c>
      <c r="J136" s="159">
        <f t="shared" ref="J136:J147" si="61">IFERROR(H136/D136-1,"-")</f>
        <v>-0.38798105072656619</v>
      </c>
      <c r="K136" s="158">
        <f t="shared" ref="K136:K146" si="62">H136-G136</f>
        <v>-3478</v>
      </c>
      <c r="L136" s="158">
        <f t="shared" ref="L136:L147" si="63">H136-D136</f>
        <v>-14578</v>
      </c>
      <c r="M136" s="159">
        <f t="shared" si="60"/>
        <v>5.6147814566690542E-3</v>
      </c>
    </row>
    <row r="137" spans="2:13" x14ac:dyDescent="0.25">
      <c r="B137" s="162" t="s">
        <v>103</v>
      </c>
      <c r="C137" s="163">
        <v>32986</v>
      </c>
      <c r="D137" s="163">
        <v>21167</v>
      </c>
      <c r="E137" s="163">
        <v>10065</v>
      </c>
      <c r="F137" s="163">
        <v>17244</v>
      </c>
      <c r="G137" s="163">
        <v>17464</v>
      </c>
      <c r="H137" s="163">
        <v>15005</v>
      </c>
      <c r="I137" s="165">
        <f>IFERROR(H137/G137-1,"-")</f>
        <v>-0.14080393953275305</v>
      </c>
      <c r="J137" s="164">
        <f t="shared" si="61"/>
        <v>-0.29111352577124772</v>
      </c>
      <c r="K137" s="163">
        <f t="shared" si="62"/>
        <v>-2459</v>
      </c>
      <c r="L137" s="163">
        <f t="shared" si="63"/>
        <v>-6162</v>
      </c>
      <c r="M137" s="164">
        <f t="shared" si="60"/>
        <v>3.6636717584501289E-3</v>
      </c>
    </row>
    <row r="138" spans="2:13" x14ac:dyDescent="0.25">
      <c r="B138" s="162" t="s">
        <v>100</v>
      </c>
      <c r="C138" s="163">
        <v>12265</v>
      </c>
      <c r="D138" s="163">
        <v>16407</v>
      </c>
      <c r="E138" s="163">
        <v>4587</v>
      </c>
      <c r="F138" s="163">
        <v>7256</v>
      </c>
      <c r="G138" s="163">
        <v>9010</v>
      </c>
      <c r="H138" s="163">
        <v>7991</v>
      </c>
      <c r="I138" s="165">
        <f>IFERROR(H138/G138-1,"-")</f>
        <v>-0.11309655937846841</v>
      </c>
      <c r="J138" s="164">
        <f t="shared" si="61"/>
        <v>-0.512951788870604</v>
      </c>
      <c r="K138" s="163">
        <f t="shared" si="62"/>
        <v>-1019</v>
      </c>
      <c r="L138" s="163">
        <f t="shared" si="63"/>
        <v>-8416</v>
      </c>
      <c r="M138" s="164">
        <f t="shared" si="60"/>
        <v>1.9511096982189257E-3</v>
      </c>
    </row>
    <row r="139" spans="2:13" x14ac:dyDescent="0.25">
      <c r="B139" s="157" t="s">
        <v>107</v>
      </c>
      <c r="C139" s="158">
        <v>162668</v>
      </c>
      <c r="D139" s="158">
        <v>149312</v>
      </c>
      <c r="E139" s="158">
        <v>56667</v>
      </c>
      <c r="F139" s="158">
        <v>165926</v>
      </c>
      <c r="G139" s="158">
        <v>178764</v>
      </c>
      <c r="H139" s="158">
        <v>190820</v>
      </c>
      <c r="I139" s="160">
        <f>IFERROR(H139/G139-1,"-")</f>
        <v>6.7440871763889909E-2</v>
      </c>
      <c r="J139" s="159">
        <f t="shared" si="61"/>
        <v>0.27799507072438923</v>
      </c>
      <c r="K139" s="158">
        <f t="shared" si="62"/>
        <v>12056</v>
      </c>
      <c r="L139" s="158">
        <f t="shared" si="63"/>
        <v>41508</v>
      </c>
      <c r="M139" s="159">
        <f t="shared" si="60"/>
        <v>4.659125924341577E-2</v>
      </c>
    </row>
    <row r="140" spans="2:13" x14ac:dyDescent="0.25">
      <c r="B140" s="162" t="s">
        <v>110</v>
      </c>
      <c r="C140" s="163">
        <v>82959</v>
      </c>
      <c r="D140" s="163">
        <v>73348</v>
      </c>
      <c r="E140" s="163">
        <v>22281</v>
      </c>
      <c r="F140" s="163">
        <v>71304</v>
      </c>
      <c r="G140" s="163">
        <v>77058</v>
      </c>
      <c r="H140" s="163">
        <v>86387</v>
      </c>
      <c r="I140" s="165">
        <f t="shared" ref="I140:I147" si="64">IFERROR(H140/G140-1,"-")</f>
        <v>0.12106465259934085</v>
      </c>
      <c r="J140" s="164">
        <f t="shared" si="61"/>
        <v>0.17776899165621418</v>
      </c>
      <c r="K140" s="163">
        <f t="shared" si="62"/>
        <v>9329</v>
      </c>
      <c r="L140" s="163">
        <f t="shared" si="63"/>
        <v>13039</v>
      </c>
      <c r="M140" s="164">
        <f t="shared" si="60"/>
        <v>2.1092543298715846E-2</v>
      </c>
    </row>
    <row r="141" spans="2:13" x14ac:dyDescent="0.25">
      <c r="B141" s="162" t="s">
        <v>113</v>
      </c>
      <c r="C141" s="163">
        <v>10746</v>
      </c>
      <c r="D141" s="163">
        <v>10763</v>
      </c>
      <c r="E141" s="163">
        <v>4317</v>
      </c>
      <c r="F141" s="163">
        <v>10802</v>
      </c>
      <c r="G141" s="163">
        <v>14655</v>
      </c>
      <c r="H141" s="163">
        <v>15235</v>
      </c>
      <c r="I141" s="165">
        <f t="shared" si="64"/>
        <v>3.9576936199249513E-2</v>
      </c>
      <c r="J141" s="164">
        <f t="shared" si="61"/>
        <v>0.41549753786119115</v>
      </c>
      <c r="K141" s="163">
        <f t="shared" si="62"/>
        <v>580</v>
      </c>
      <c r="L141" s="163">
        <f t="shared" si="63"/>
        <v>4472</v>
      </c>
      <c r="M141" s="164">
        <f t="shared" si="60"/>
        <v>3.7198293395526633E-3</v>
      </c>
    </row>
    <row r="142" spans="2:13" x14ac:dyDescent="0.25">
      <c r="B142" s="162" t="s">
        <v>116</v>
      </c>
      <c r="C142" s="163">
        <v>19721</v>
      </c>
      <c r="D142" s="163">
        <v>15224</v>
      </c>
      <c r="E142" s="163">
        <v>4696</v>
      </c>
      <c r="F142" s="163">
        <v>20585</v>
      </c>
      <c r="G142" s="163">
        <v>19204</v>
      </c>
      <c r="H142" s="163">
        <v>19029</v>
      </c>
      <c r="I142" s="165">
        <f t="shared" si="64"/>
        <v>-9.1126848573214181E-3</v>
      </c>
      <c r="J142" s="164">
        <f t="shared" si="61"/>
        <v>0.24993431424067269</v>
      </c>
      <c r="K142" s="163">
        <f t="shared" si="62"/>
        <v>-175</v>
      </c>
      <c r="L142" s="163">
        <f t="shared" si="63"/>
        <v>3805</v>
      </c>
      <c r="M142" s="164">
        <f t="shared" si="60"/>
        <v>4.6461852643483841E-3</v>
      </c>
    </row>
    <row r="143" spans="2:13" x14ac:dyDescent="0.25">
      <c r="B143" s="162" t="s">
        <v>123</v>
      </c>
      <c r="C143" s="163">
        <v>3388</v>
      </c>
      <c r="D143" s="163">
        <v>2988</v>
      </c>
      <c r="E143" s="163">
        <v>936</v>
      </c>
      <c r="F143" s="163">
        <v>7986</v>
      </c>
      <c r="G143" s="163">
        <v>6796</v>
      </c>
      <c r="H143" s="163">
        <v>4730</v>
      </c>
      <c r="I143" s="165">
        <f t="shared" si="64"/>
        <v>-0.30400235432607414</v>
      </c>
      <c r="J143" s="164">
        <f t="shared" si="61"/>
        <v>0.58299866131191425</v>
      </c>
      <c r="K143" s="163">
        <f t="shared" si="62"/>
        <v>-2066</v>
      </c>
      <c r="L143" s="163">
        <f t="shared" si="63"/>
        <v>1742</v>
      </c>
      <c r="M143" s="164">
        <f t="shared" si="60"/>
        <v>1.1548928635434262E-3</v>
      </c>
    </row>
    <row r="144" spans="2:13" x14ac:dyDescent="0.25">
      <c r="B144" s="162" t="s">
        <v>119</v>
      </c>
      <c r="C144" s="163">
        <v>3236</v>
      </c>
      <c r="D144" s="163">
        <v>3201</v>
      </c>
      <c r="E144" s="163">
        <v>1567</v>
      </c>
      <c r="F144" s="163">
        <v>3300</v>
      </c>
      <c r="G144" s="163">
        <v>3893</v>
      </c>
      <c r="H144" s="163">
        <v>4292</v>
      </c>
      <c r="I144" s="165">
        <f t="shared" si="64"/>
        <v>0.10249165168250696</v>
      </c>
      <c r="J144" s="164">
        <f t="shared" si="61"/>
        <v>0.34083099031552644</v>
      </c>
      <c r="K144" s="163">
        <f t="shared" si="62"/>
        <v>399</v>
      </c>
      <c r="L144" s="163">
        <f t="shared" si="63"/>
        <v>1091</v>
      </c>
      <c r="M144" s="164">
        <f t="shared" si="60"/>
        <v>1.0479492960525126E-3</v>
      </c>
    </row>
    <row r="145" spans="2:13" x14ac:dyDescent="0.25">
      <c r="B145" s="162" t="s">
        <v>128</v>
      </c>
      <c r="C145" s="163">
        <v>1473</v>
      </c>
      <c r="D145" s="163">
        <v>1553</v>
      </c>
      <c r="E145" s="163">
        <v>1963</v>
      </c>
      <c r="F145" s="163">
        <v>1898</v>
      </c>
      <c r="G145" s="163">
        <v>2272</v>
      </c>
      <c r="H145" s="163">
        <v>2036</v>
      </c>
      <c r="I145" s="165">
        <f t="shared" si="64"/>
        <v>-0.10387323943661975</v>
      </c>
      <c r="J145" s="164">
        <f t="shared" si="61"/>
        <v>0.31101094655505479</v>
      </c>
      <c r="K145" s="163">
        <f t="shared" si="62"/>
        <v>-236</v>
      </c>
      <c r="L145" s="163">
        <f t="shared" si="63"/>
        <v>483</v>
      </c>
      <c r="M145" s="164">
        <f t="shared" si="60"/>
        <v>4.9711667445547902E-4</v>
      </c>
    </row>
    <row r="146" spans="2:13" x14ac:dyDescent="0.25">
      <c r="B146" s="162" t="s">
        <v>131</v>
      </c>
      <c r="C146" s="163">
        <v>6903</v>
      </c>
      <c r="D146" s="163">
        <v>4261</v>
      </c>
      <c r="E146" s="163">
        <v>3936</v>
      </c>
      <c r="F146" s="163">
        <v>926</v>
      </c>
      <c r="G146" s="163">
        <v>1641</v>
      </c>
      <c r="H146" s="163">
        <v>1499</v>
      </c>
      <c r="I146" s="165">
        <f t="shared" si="64"/>
        <v>-8.6532602071907383E-2</v>
      </c>
      <c r="J146" s="164">
        <f t="shared" si="61"/>
        <v>-0.64820464679652656</v>
      </c>
      <c r="K146" s="163">
        <f t="shared" si="62"/>
        <v>-142</v>
      </c>
      <c r="L146" s="163">
        <f t="shared" si="63"/>
        <v>-2762</v>
      </c>
      <c r="M146" s="164">
        <f t="shared" si="60"/>
        <v>3.6600093075086593E-4</v>
      </c>
    </row>
    <row r="147" spans="2:13" x14ac:dyDescent="0.25">
      <c r="B147" s="168" t="s">
        <v>145</v>
      </c>
      <c r="C147" s="169">
        <f t="shared" ref="C147:H147" si="65">C139-SUM(C140:C146)</f>
        <v>34242</v>
      </c>
      <c r="D147" s="169">
        <f t="shared" si="65"/>
        <v>37974</v>
      </c>
      <c r="E147" s="169">
        <f t="shared" si="65"/>
        <v>16971</v>
      </c>
      <c r="F147" s="169">
        <f t="shared" si="65"/>
        <v>49125</v>
      </c>
      <c r="G147" s="169">
        <f t="shared" si="65"/>
        <v>53245</v>
      </c>
      <c r="H147" s="169">
        <f t="shared" si="65"/>
        <v>57612</v>
      </c>
      <c r="I147" s="171">
        <f t="shared" si="64"/>
        <v>8.2017090806648429E-2</v>
      </c>
      <c r="J147" s="170">
        <f t="shared" si="61"/>
        <v>0.51714330857955448</v>
      </c>
      <c r="K147" s="169">
        <f>H147-G147</f>
        <v>4367</v>
      </c>
      <c r="L147" s="169">
        <f t="shared" si="63"/>
        <v>19638</v>
      </c>
      <c r="M147" s="170">
        <f t="shared" si="60"/>
        <v>1.406674157599659E-2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95856</v>
      </c>
      <c r="D149" s="176">
        <v>95406</v>
      </c>
      <c r="E149" s="176">
        <v>31688</v>
      </c>
      <c r="F149" s="176">
        <v>81548</v>
      </c>
      <c r="G149" s="176">
        <v>89780</v>
      </c>
      <c r="H149" s="176">
        <v>94601</v>
      </c>
      <c r="I149" s="177">
        <f>IFERROR(H149/G149-1,"-")</f>
        <v>5.3697928269102357E-2</v>
      </c>
      <c r="J149" s="177">
        <f>IFERROR(H149/D149-1,"-")</f>
        <v>-8.4376244680628432E-3</v>
      </c>
      <c r="K149" s="176">
        <f>H149-G149</f>
        <v>4821</v>
      </c>
      <c r="L149" s="176">
        <f>H149-D149</f>
        <v>-805</v>
      </c>
      <c r="M149" s="177">
        <f t="shared" ref="M149:M161" si="66">H149/H$9</f>
        <v>2.309810143426462E-2</v>
      </c>
    </row>
    <row r="150" spans="2:13" x14ac:dyDescent="0.25">
      <c r="B150" s="157" t="s">
        <v>97</v>
      </c>
      <c r="C150" s="158">
        <v>39837</v>
      </c>
      <c r="D150" s="158">
        <v>42305</v>
      </c>
      <c r="E150" s="158">
        <v>14030</v>
      </c>
      <c r="F150" s="158">
        <v>44261</v>
      </c>
      <c r="G150" s="158">
        <v>46703</v>
      </c>
      <c r="H150" s="158">
        <v>42965</v>
      </c>
      <c r="I150" s="160">
        <f>IFERROR(H150/G150-1,"-")</f>
        <v>-8.003768494529262E-2</v>
      </c>
      <c r="J150" s="159">
        <f t="shared" ref="J150:J161" si="67">IFERROR(H150/D150-1,"-")</f>
        <v>1.5600992790450352E-2</v>
      </c>
      <c r="K150" s="158">
        <f t="shared" ref="K150:K160" si="68">H150-G150</f>
        <v>-3738</v>
      </c>
      <c r="L150" s="158">
        <f t="shared" ref="L150:L161" si="69">H150-D150</f>
        <v>660</v>
      </c>
      <c r="M150" s="159">
        <f t="shared" si="66"/>
        <v>1.0490480313349535E-2</v>
      </c>
    </row>
    <row r="151" spans="2:13" x14ac:dyDescent="0.25">
      <c r="B151" s="162" t="s">
        <v>103</v>
      </c>
      <c r="C151" s="163">
        <v>24512</v>
      </c>
      <c r="D151" s="163">
        <v>25510</v>
      </c>
      <c r="E151" s="163">
        <v>7709</v>
      </c>
      <c r="F151" s="163">
        <v>31924</v>
      </c>
      <c r="G151" s="163">
        <v>33975</v>
      </c>
      <c r="H151" s="163">
        <v>28847</v>
      </c>
      <c r="I151" s="165">
        <f>IFERROR(H151/G151-1,"-")</f>
        <v>-0.15093451066961006</v>
      </c>
      <c r="J151" s="164">
        <f t="shared" si="67"/>
        <v>0.13081144649157195</v>
      </c>
      <c r="K151" s="163">
        <f t="shared" si="68"/>
        <v>-5128</v>
      </c>
      <c r="L151" s="163">
        <f t="shared" si="69"/>
        <v>3337</v>
      </c>
      <c r="M151" s="164">
        <f t="shared" si="66"/>
        <v>7.0433814872383118E-3</v>
      </c>
    </row>
    <row r="152" spans="2:13" x14ac:dyDescent="0.25">
      <c r="B152" s="162" t="s">
        <v>100</v>
      </c>
      <c r="C152" s="163">
        <v>15325</v>
      </c>
      <c r="D152" s="163">
        <v>16795</v>
      </c>
      <c r="E152" s="163">
        <v>6321</v>
      </c>
      <c r="F152" s="163">
        <v>12337</v>
      </c>
      <c r="G152" s="163">
        <v>12728</v>
      </c>
      <c r="H152" s="163">
        <v>14118</v>
      </c>
      <c r="I152" s="165">
        <f>IFERROR(H152/G152-1,"-")</f>
        <v>0.10920804525455696</v>
      </c>
      <c r="J152" s="164">
        <f t="shared" si="67"/>
        <v>-0.15939267639178323</v>
      </c>
      <c r="K152" s="163">
        <f t="shared" si="68"/>
        <v>1390</v>
      </c>
      <c r="L152" s="163">
        <f t="shared" si="69"/>
        <v>-2677</v>
      </c>
      <c r="M152" s="164">
        <f t="shared" si="66"/>
        <v>3.4470988261112241E-3</v>
      </c>
    </row>
    <row r="153" spans="2:13" x14ac:dyDescent="0.25">
      <c r="B153" s="157" t="s">
        <v>107</v>
      </c>
      <c r="C153" s="158">
        <v>56019</v>
      </c>
      <c r="D153" s="158">
        <v>53101</v>
      </c>
      <c r="E153" s="158">
        <v>17658</v>
      </c>
      <c r="F153" s="158">
        <v>37287</v>
      </c>
      <c r="G153" s="158">
        <v>43077</v>
      </c>
      <c r="H153" s="158">
        <v>51636</v>
      </c>
      <c r="I153" s="160">
        <f>IFERROR(H153/G153-1,"-")</f>
        <v>0.1986907166237204</v>
      </c>
      <c r="J153" s="159">
        <f t="shared" si="67"/>
        <v>-2.7588934295022738E-2</v>
      </c>
      <c r="K153" s="158">
        <f t="shared" si="68"/>
        <v>8559</v>
      </c>
      <c r="L153" s="158">
        <f t="shared" si="69"/>
        <v>-1465</v>
      </c>
      <c r="M153" s="159">
        <f t="shared" si="66"/>
        <v>1.2607621120915085E-2</v>
      </c>
    </row>
    <row r="154" spans="2:13" x14ac:dyDescent="0.25">
      <c r="B154" s="162" t="s">
        <v>110</v>
      </c>
      <c r="C154" s="163">
        <v>16601</v>
      </c>
      <c r="D154" s="163">
        <v>16095</v>
      </c>
      <c r="E154" s="163">
        <v>4991</v>
      </c>
      <c r="F154" s="163">
        <v>13622</v>
      </c>
      <c r="G154" s="163">
        <v>13413</v>
      </c>
      <c r="H154" s="163">
        <v>15032</v>
      </c>
      <c r="I154" s="165">
        <f t="shared" ref="I154:I161" si="70">IFERROR(H154/G154-1,"-")</f>
        <v>0.12070379482591509</v>
      </c>
      <c r="J154" s="164">
        <f t="shared" si="67"/>
        <v>-6.6045355700528163E-2</v>
      </c>
      <c r="K154" s="163">
        <f t="shared" si="68"/>
        <v>1619</v>
      </c>
      <c r="L154" s="163">
        <f t="shared" si="69"/>
        <v>-1063</v>
      </c>
      <c r="M154" s="164">
        <f t="shared" si="66"/>
        <v>3.670264170144774E-3</v>
      </c>
    </row>
    <row r="155" spans="2:13" x14ac:dyDescent="0.25">
      <c r="B155" s="162" t="s">
        <v>113</v>
      </c>
      <c r="C155" s="163">
        <v>17045</v>
      </c>
      <c r="D155" s="163">
        <v>13744</v>
      </c>
      <c r="E155" s="163">
        <v>4466</v>
      </c>
      <c r="F155" s="163">
        <v>7583</v>
      </c>
      <c r="G155" s="163">
        <v>8235</v>
      </c>
      <c r="H155" s="163">
        <v>8751</v>
      </c>
      <c r="I155" s="165">
        <f t="shared" si="70"/>
        <v>6.2659380692167588E-2</v>
      </c>
      <c r="J155" s="164">
        <f t="shared" si="67"/>
        <v>-0.36328579743888245</v>
      </c>
      <c r="K155" s="163">
        <f t="shared" si="68"/>
        <v>516</v>
      </c>
      <c r="L155" s="163">
        <f t="shared" si="69"/>
        <v>-4993</v>
      </c>
      <c r="M155" s="164">
        <f t="shared" si="66"/>
        <v>2.1366738792533875E-3</v>
      </c>
    </row>
    <row r="156" spans="2:13" x14ac:dyDescent="0.25">
      <c r="B156" s="162" t="s">
        <v>116</v>
      </c>
      <c r="C156" s="163">
        <v>8437</v>
      </c>
      <c r="D156" s="163">
        <v>7759</v>
      </c>
      <c r="E156" s="163">
        <v>1966</v>
      </c>
      <c r="F156" s="163">
        <v>4576</v>
      </c>
      <c r="G156" s="163">
        <v>7060</v>
      </c>
      <c r="H156" s="163">
        <v>9021</v>
      </c>
      <c r="I156" s="165">
        <f t="shared" si="70"/>
        <v>0.27776203966005664</v>
      </c>
      <c r="J156" s="164">
        <f t="shared" si="67"/>
        <v>0.1626498260085063</v>
      </c>
      <c r="K156" s="163">
        <f t="shared" si="68"/>
        <v>1961</v>
      </c>
      <c r="L156" s="163">
        <f t="shared" si="69"/>
        <v>1262</v>
      </c>
      <c r="M156" s="164">
        <f t="shared" si="66"/>
        <v>2.2025979961998411E-3</v>
      </c>
    </row>
    <row r="157" spans="2:13" x14ac:dyDescent="0.25">
      <c r="B157" s="162" t="s">
        <v>123</v>
      </c>
      <c r="C157" s="163">
        <v>1004</v>
      </c>
      <c r="D157" s="163">
        <v>1096</v>
      </c>
      <c r="E157" s="163">
        <v>560</v>
      </c>
      <c r="F157" s="163">
        <v>1124</v>
      </c>
      <c r="G157" s="163">
        <v>1342</v>
      </c>
      <c r="H157" s="163">
        <v>2012</v>
      </c>
      <c r="I157" s="165">
        <f t="shared" si="70"/>
        <v>0.49925484351713867</v>
      </c>
      <c r="J157" s="164">
        <f t="shared" si="67"/>
        <v>0.83576642335766427</v>
      </c>
      <c r="K157" s="163">
        <f t="shared" si="68"/>
        <v>670</v>
      </c>
      <c r="L157" s="163">
        <f t="shared" si="69"/>
        <v>916</v>
      </c>
      <c r="M157" s="164">
        <f t="shared" si="66"/>
        <v>4.9125675294912755E-4</v>
      </c>
    </row>
    <row r="158" spans="2:13" x14ac:dyDescent="0.25">
      <c r="B158" s="162" t="s">
        <v>119</v>
      </c>
      <c r="C158" s="163">
        <v>1709</v>
      </c>
      <c r="D158" s="163">
        <v>2321</v>
      </c>
      <c r="E158" s="163">
        <v>1056</v>
      </c>
      <c r="F158" s="163">
        <v>2299</v>
      </c>
      <c r="G158" s="163">
        <v>2224</v>
      </c>
      <c r="H158" s="163">
        <v>2688</v>
      </c>
      <c r="I158" s="165">
        <f t="shared" si="70"/>
        <v>0.20863309352517989</v>
      </c>
      <c r="J158" s="164">
        <f t="shared" si="67"/>
        <v>0.15812149935372677</v>
      </c>
      <c r="K158" s="163">
        <f t="shared" si="68"/>
        <v>464</v>
      </c>
      <c r="L158" s="163">
        <f t="shared" si="69"/>
        <v>367</v>
      </c>
      <c r="M158" s="164">
        <f t="shared" si="66"/>
        <v>6.5631120871135931E-4</v>
      </c>
    </row>
    <row r="159" spans="2:13" x14ac:dyDescent="0.25">
      <c r="B159" s="162" t="s">
        <v>128</v>
      </c>
      <c r="C159" s="163">
        <v>307</v>
      </c>
      <c r="D159" s="163">
        <v>369</v>
      </c>
      <c r="E159" s="163">
        <v>339</v>
      </c>
      <c r="F159" s="163">
        <v>293</v>
      </c>
      <c r="G159" s="163">
        <v>425</v>
      </c>
      <c r="H159" s="163">
        <v>306</v>
      </c>
      <c r="I159" s="165">
        <f t="shared" si="70"/>
        <v>-0.28000000000000003</v>
      </c>
      <c r="J159" s="164">
        <f t="shared" si="67"/>
        <v>-0.17073170731707321</v>
      </c>
      <c r="K159" s="163">
        <f t="shared" si="68"/>
        <v>-119</v>
      </c>
      <c r="L159" s="163">
        <f t="shared" si="69"/>
        <v>-63</v>
      </c>
      <c r="M159" s="164">
        <f t="shared" si="66"/>
        <v>7.4713999205980639E-5</v>
      </c>
    </row>
    <row r="160" spans="2:13" x14ac:dyDescent="0.25">
      <c r="B160" s="162" t="s">
        <v>131</v>
      </c>
      <c r="C160" s="163">
        <v>786</v>
      </c>
      <c r="D160" s="163">
        <v>631</v>
      </c>
      <c r="E160" s="163">
        <v>420</v>
      </c>
      <c r="F160" s="163">
        <v>405</v>
      </c>
      <c r="G160" s="163">
        <v>565</v>
      </c>
      <c r="H160" s="163">
        <v>504</v>
      </c>
      <c r="I160" s="165">
        <f t="shared" si="70"/>
        <v>-0.10796460176991152</v>
      </c>
      <c r="J160" s="164">
        <f t="shared" si="67"/>
        <v>-0.20126782884310623</v>
      </c>
      <c r="K160" s="163">
        <f t="shared" si="68"/>
        <v>-61</v>
      </c>
      <c r="L160" s="163">
        <f t="shared" si="69"/>
        <v>-127</v>
      </c>
      <c r="M160" s="164">
        <f t="shared" si="66"/>
        <v>1.2305835163337988E-4</v>
      </c>
    </row>
    <row r="161" spans="2:13" x14ac:dyDescent="0.25">
      <c r="B161" s="168" t="s">
        <v>145</v>
      </c>
      <c r="C161" s="169">
        <f t="shared" ref="C161:H161" si="71">C153-SUM(C154:C160)</f>
        <v>10130</v>
      </c>
      <c r="D161" s="169">
        <f t="shared" si="71"/>
        <v>11086</v>
      </c>
      <c r="E161" s="169">
        <f t="shared" si="71"/>
        <v>3860</v>
      </c>
      <c r="F161" s="169">
        <f t="shared" si="71"/>
        <v>7385</v>
      </c>
      <c r="G161" s="169">
        <f t="shared" si="71"/>
        <v>9813</v>
      </c>
      <c r="H161" s="169">
        <f t="shared" si="71"/>
        <v>13322</v>
      </c>
      <c r="I161" s="171">
        <f t="shared" si="70"/>
        <v>0.35758687455416283</v>
      </c>
      <c r="J161" s="170">
        <f t="shared" si="67"/>
        <v>0.20169583258163448</v>
      </c>
      <c r="K161" s="169">
        <f>H161-G161</f>
        <v>3509</v>
      </c>
      <c r="L161" s="169">
        <f t="shared" si="69"/>
        <v>2236</v>
      </c>
      <c r="M161" s="170">
        <f t="shared" si="66"/>
        <v>3.2527447628172353E-3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4B8BC-04FB-4CCF-9671-2B77AE1407D4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265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259</v>
      </c>
      <c r="D7" s="172" t="s">
        <v>260</v>
      </c>
      <c r="E7" s="172" t="s">
        <v>261</v>
      </c>
      <c r="F7" s="172" t="s">
        <v>262</v>
      </c>
      <c r="G7" s="172" t="s">
        <v>263</v>
      </c>
      <c r="H7" s="172" t="s">
        <v>264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259</v>
      </c>
      <c r="R7" s="172" t="s">
        <v>260</v>
      </c>
      <c r="S7" s="172" t="s">
        <v>261</v>
      </c>
      <c r="T7" s="172" t="s">
        <v>262</v>
      </c>
      <c r="U7" s="172" t="s">
        <v>263</v>
      </c>
      <c r="V7" s="172" t="s">
        <v>264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51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2634143</v>
      </c>
      <c r="D9" s="176">
        <f t="shared" ref="D9:H9" si="0">D10+D13</f>
        <v>2653036</v>
      </c>
      <c r="E9" s="176">
        <f t="shared" si="0"/>
        <v>1002314</v>
      </c>
      <c r="F9" s="176">
        <f t="shared" si="0"/>
        <v>2770259</v>
      </c>
      <c r="G9" s="176">
        <f t="shared" si="0"/>
        <v>3031978</v>
      </c>
      <c r="H9" s="176">
        <f t="shared" si="0"/>
        <v>3198024</v>
      </c>
      <c r="I9" s="177">
        <f>IFERROR(H9/G9-1,"-")</f>
        <v>5.4764909244064519E-2</v>
      </c>
      <c r="J9" s="177">
        <f>IFERROR(H9/D9-1,"-")</f>
        <v>0.20542050692112723</v>
      </c>
      <c r="K9" s="176">
        <f>H9-G9</f>
        <v>166046</v>
      </c>
      <c r="L9" s="176">
        <f>H9-D9</f>
        <v>544988</v>
      </c>
      <c r="M9" s="177">
        <f t="shared" ref="M9:M21" si="1">H9/H$9</f>
        <v>1</v>
      </c>
      <c r="P9" s="154" t="s">
        <v>68</v>
      </c>
      <c r="Q9" s="176">
        <f>Q10+Q13</f>
        <v>169824</v>
      </c>
      <c r="R9" s="176">
        <f t="shared" ref="R9:V9" si="2">R10+R13</f>
        <v>159130</v>
      </c>
      <c r="S9" s="176">
        <f t="shared" si="2"/>
        <v>67052</v>
      </c>
      <c r="T9" s="176">
        <f t="shared" si="2"/>
        <v>157983</v>
      </c>
      <c r="U9" s="176">
        <f t="shared" si="2"/>
        <v>174312</v>
      </c>
      <c r="V9" s="176">
        <f t="shared" si="2"/>
        <v>181820</v>
      </c>
      <c r="W9" s="177">
        <f>IFERROR(V9/U9-1,"-")</f>
        <v>4.307219239065585E-2</v>
      </c>
      <c r="X9" s="177">
        <f>IFERROR(V9/R9-1,"-")</f>
        <v>0.14258782127820013</v>
      </c>
      <c r="Y9" s="176">
        <f>V9-U9</f>
        <v>7508</v>
      </c>
      <c r="Z9" s="176">
        <f>V9-R9</f>
        <v>22690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656883</v>
      </c>
      <c r="D10" s="158">
        <v>670158</v>
      </c>
      <c r="E10" s="158">
        <v>291851</v>
      </c>
      <c r="F10" s="158">
        <v>674079</v>
      </c>
      <c r="G10" s="158">
        <v>697698</v>
      </c>
      <c r="H10" s="158">
        <v>694742</v>
      </c>
      <c r="I10" s="160">
        <f>IFERROR(H10/G10-1,"-")</f>
        <v>-4.2367901298269173E-3</v>
      </c>
      <c r="J10" s="159">
        <f t="shared" ref="J10:J21" si="4">IFERROR(H10/D10-1,"-")</f>
        <v>3.6683886486470252E-2</v>
      </c>
      <c r="K10" s="157">
        <f t="shared" ref="K10:K20" si="5">H10-G10</f>
        <v>-2956</v>
      </c>
      <c r="L10" s="158">
        <f t="shared" ref="L10:L21" si="6">H10-D10</f>
        <v>24584</v>
      </c>
      <c r="M10" s="159">
        <f t="shared" si="1"/>
        <v>0.21724102133067169</v>
      </c>
      <c r="P10" s="157" t="s">
        <v>97</v>
      </c>
      <c r="Q10" s="158">
        <v>101126</v>
      </c>
      <c r="R10" s="158">
        <v>87514</v>
      </c>
      <c r="S10" s="158">
        <v>36330</v>
      </c>
      <c r="T10" s="158">
        <v>97242</v>
      </c>
      <c r="U10" s="158">
        <v>108324</v>
      </c>
      <c r="V10" s="158">
        <v>115851</v>
      </c>
      <c r="W10" s="160">
        <f>IFERROR(V10/U10-1,"-")</f>
        <v>6.9485986484989493E-2</v>
      </c>
      <c r="X10" s="159">
        <f t="shared" ref="X10:X21" si="7">IFERROR(V10/R10-1,"-")</f>
        <v>0.32379962063212742</v>
      </c>
      <c r="Y10" s="157">
        <f t="shared" ref="Y10:Y20" si="8">V10-U10</f>
        <v>7527</v>
      </c>
      <c r="Z10" s="158">
        <f t="shared" ref="Z10:Z21" si="9">V10-R10</f>
        <v>28337</v>
      </c>
      <c r="AA10" s="159">
        <f t="shared" si="3"/>
        <v>0.63717412825871744</v>
      </c>
    </row>
    <row r="11" spans="1:27" x14ac:dyDescent="0.25">
      <c r="A11" s="161" t="s">
        <v>100</v>
      </c>
      <c r="B11" s="162" t="s">
        <v>103</v>
      </c>
      <c r="C11" s="163">
        <v>253155</v>
      </c>
      <c r="D11" s="163">
        <v>243301</v>
      </c>
      <c r="E11" s="163">
        <v>107552</v>
      </c>
      <c r="F11" s="163">
        <v>265673</v>
      </c>
      <c r="G11" s="163">
        <v>273504</v>
      </c>
      <c r="H11" s="163">
        <v>269639</v>
      </c>
      <c r="I11" s="165">
        <f>IFERROR(H11/G11-1,"-")</f>
        <v>-1.4131420381420345E-2</v>
      </c>
      <c r="J11" s="164">
        <f t="shared" si="4"/>
        <v>0.10825274043263278</v>
      </c>
      <c r="K11" s="162">
        <f t="shared" si="5"/>
        <v>-3865</v>
      </c>
      <c r="L11" s="163">
        <f t="shared" si="6"/>
        <v>26338</v>
      </c>
      <c r="M11" s="164">
        <f t="shared" si="1"/>
        <v>8.4314251550332328E-2</v>
      </c>
      <c r="P11" s="162" t="s">
        <v>103</v>
      </c>
      <c r="Q11" s="163">
        <v>56527</v>
      </c>
      <c r="R11" s="163">
        <v>44251</v>
      </c>
      <c r="S11" s="163">
        <v>16691</v>
      </c>
      <c r="T11" s="163">
        <v>50706</v>
      </c>
      <c r="U11" s="163">
        <v>48815</v>
      </c>
      <c r="V11" s="163">
        <v>57435</v>
      </c>
      <c r="W11" s="165">
        <f>IFERROR(V11/U11-1,"-")</f>
        <v>0.17658506606575841</v>
      </c>
      <c r="X11" s="164">
        <f t="shared" si="7"/>
        <v>0.29793676979051331</v>
      </c>
      <c r="Y11" s="162">
        <f t="shared" si="8"/>
        <v>8620</v>
      </c>
      <c r="Z11" s="163">
        <f t="shared" si="9"/>
        <v>13184</v>
      </c>
      <c r="AA11" s="164">
        <f>V11/V$9</f>
        <v>0.31588934110658895</v>
      </c>
    </row>
    <row r="12" spans="1:27" x14ac:dyDescent="0.25">
      <c r="A12" s="1"/>
      <c r="B12" s="162" t="s">
        <v>100</v>
      </c>
      <c r="C12" s="163">
        <v>403728</v>
      </c>
      <c r="D12" s="163">
        <v>426857</v>
      </c>
      <c r="E12" s="163">
        <v>184299</v>
      </c>
      <c r="F12" s="163">
        <v>408406</v>
      </c>
      <c r="G12" s="163">
        <v>424194</v>
      </c>
      <c r="H12" s="163">
        <v>425103</v>
      </c>
      <c r="I12" s="165">
        <f>IFERROR(H12/G12-1,"-")</f>
        <v>2.1428874524391794E-3</v>
      </c>
      <c r="J12" s="164">
        <f t="shared" si="4"/>
        <v>-4.1091044541848865E-3</v>
      </c>
      <c r="K12" s="162">
        <f t="shared" si="5"/>
        <v>909</v>
      </c>
      <c r="L12" s="163">
        <f t="shared" si="6"/>
        <v>-1754</v>
      </c>
      <c r="M12" s="164">
        <f t="shared" si="1"/>
        <v>0.13292676978033935</v>
      </c>
      <c r="P12" s="162" t="s">
        <v>100</v>
      </c>
      <c r="Q12" s="163">
        <v>44599</v>
      </c>
      <c r="R12" s="163">
        <v>43263</v>
      </c>
      <c r="S12" s="163">
        <v>19639</v>
      </c>
      <c r="T12" s="163">
        <v>46536</v>
      </c>
      <c r="U12" s="163">
        <v>59509</v>
      </c>
      <c r="V12" s="163">
        <v>58416</v>
      </c>
      <c r="W12" s="165">
        <f>IFERROR(V12/U12-1,"-")</f>
        <v>-1.8366969702061864E-2</v>
      </c>
      <c r="X12" s="164">
        <f t="shared" si="7"/>
        <v>0.35025310311351499</v>
      </c>
      <c r="Y12" s="162">
        <f t="shared" si="8"/>
        <v>-1093</v>
      </c>
      <c r="Z12" s="163">
        <f t="shared" si="9"/>
        <v>15153</v>
      </c>
      <c r="AA12" s="164">
        <f t="shared" si="3"/>
        <v>0.32128478715212849</v>
      </c>
    </row>
    <row r="13" spans="1:27" s="56" customFormat="1" x14ac:dyDescent="0.25">
      <c r="B13" s="157" t="s">
        <v>107</v>
      </c>
      <c r="C13" s="158">
        <v>1977260</v>
      </c>
      <c r="D13" s="158">
        <v>1982878</v>
      </c>
      <c r="E13" s="158">
        <v>710463</v>
      </c>
      <c r="F13" s="158">
        <v>2096180</v>
      </c>
      <c r="G13" s="158">
        <v>2334280</v>
      </c>
      <c r="H13" s="158">
        <v>2503282</v>
      </c>
      <c r="I13" s="160">
        <f>IFERROR(H13/G13-1,"-")</f>
        <v>7.2400054834895533E-2</v>
      </c>
      <c r="J13" s="159">
        <f t="shared" si="4"/>
        <v>0.26244882438556472</v>
      </c>
      <c r="K13" s="157">
        <f t="shared" si="5"/>
        <v>169002</v>
      </c>
      <c r="L13" s="158">
        <f t="shared" si="6"/>
        <v>520404</v>
      </c>
      <c r="M13" s="159">
        <f t="shared" si="1"/>
        <v>0.78275897866932831</v>
      </c>
      <c r="P13" s="157" t="s">
        <v>107</v>
      </c>
      <c r="Q13" s="158">
        <v>68698</v>
      </c>
      <c r="R13" s="158">
        <v>71616</v>
      </c>
      <c r="S13" s="158">
        <v>30722</v>
      </c>
      <c r="T13" s="158">
        <v>60741</v>
      </c>
      <c r="U13" s="158">
        <v>65988</v>
      </c>
      <c r="V13" s="158">
        <v>65969</v>
      </c>
      <c r="W13" s="160">
        <f>IFERROR(V13/U13-1,"-")</f>
        <v>-2.8793113899494571E-4</v>
      </c>
      <c r="X13" s="159">
        <f t="shared" si="7"/>
        <v>-7.8851094727435234E-2</v>
      </c>
      <c r="Y13" s="157">
        <f t="shared" si="8"/>
        <v>-19</v>
      </c>
      <c r="Z13" s="158">
        <f t="shared" si="9"/>
        <v>-5647</v>
      </c>
      <c r="AA13" s="159">
        <f t="shared" si="3"/>
        <v>0.36282587174128261</v>
      </c>
    </row>
    <row r="14" spans="1:27" s="56" customFormat="1" x14ac:dyDescent="0.25">
      <c r="B14" s="162" t="s">
        <v>110</v>
      </c>
      <c r="C14" s="163">
        <v>806885</v>
      </c>
      <c r="D14" s="163">
        <v>859075</v>
      </c>
      <c r="E14" s="163">
        <v>267043</v>
      </c>
      <c r="F14" s="163">
        <v>969789</v>
      </c>
      <c r="G14" s="163">
        <v>1080799</v>
      </c>
      <c r="H14" s="163">
        <v>1149527</v>
      </c>
      <c r="I14" s="165">
        <f t="shared" ref="I14:I21" si="10">IFERROR(H14/G14-1,"-")</f>
        <v>6.3589992218719749E-2</v>
      </c>
      <c r="J14" s="164">
        <f t="shared" si="4"/>
        <v>0.33809853621627917</v>
      </c>
      <c r="K14" s="162">
        <f t="shared" si="5"/>
        <v>68728</v>
      </c>
      <c r="L14" s="163">
        <f t="shared" si="6"/>
        <v>290452</v>
      </c>
      <c r="M14" s="164">
        <f t="shared" si="1"/>
        <v>0.35944914734848771</v>
      </c>
      <c r="P14" s="162" t="s">
        <v>110</v>
      </c>
      <c r="Q14" s="163">
        <v>8686</v>
      </c>
      <c r="R14" s="163">
        <v>7655</v>
      </c>
      <c r="S14" s="163">
        <v>3019</v>
      </c>
      <c r="T14" s="163">
        <v>6689</v>
      </c>
      <c r="U14" s="163">
        <v>8681</v>
      </c>
      <c r="V14" s="163">
        <v>7798</v>
      </c>
      <c r="W14" s="165">
        <f t="shared" ref="W14:W21" si="11">IFERROR(V14/U14-1,"-")</f>
        <v>-0.10171639212072336</v>
      </c>
      <c r="X14" s="164">
        <f t="shared" si="7"/>
        <v>1.8680600914434908E-2</v>
      </c>
      <c r="Y14" s="162">
        <f t="shared" si="8"/>
        <v>-883</v>
      </c>
      <c r="Z14" s="163">
        <f t="shared" si="9"/>
        <v>143</v>
      </c>
      <c r="AA14" s="164">
        <f t="shared" si="3"/>
        <v>4.2888571114288856E-2</v>
      </c>
    </row>
    <row r="15" spans="1:27" x14ac:dyDescent="0.25">
      <c r="A15" s="1"/>
      <c r="B15" s="162" t="s">
        <v>113</v>
      </c>
      <c r="C15" s="163">
        <v>355809</v>
      </c>
      <c r="D15" s="163">
        <v>306158</v>
      </c>
      <c r="E15" s="163">
        <v>102940</v>
      </c>
      <c r="F15" s="163">
        <v>234445</v>
      </c>
      <c r="G15" s="163">
        <v>268942</v>
      </c>
      <c r="H15" s="163">
        <v>277141</v>
      </c>
      <c r="I15" s="165">
        <f t="shared" si="10"/>
        <v>3.0486127120345596E-2</v>
      </c>
      <c r="J15" s="164">
        <f t="shared" si="4"/>
        <v>-9.4777859797882114E-2</v>
      </c>
      <c r="K15" s="162">
        <f t="shared" si="5"/>
        <v>8199</v>
      </c>
      <c r="L15" s="163">
        <f t="shared" si="6"/>
        <v>-29017</v>
      </c>
      <c r="M15" s="164">
        <f t="shared" si="1"/>
        <v>8.6660075096372011E-2</v>
      </c>
      <c r="P15" s="162" t="s">
        <v>113</v>
      </c>
      <c r="Q15" s="163">
        <v>7661</v>
      </c>
      <c r="R15" s="163">
        <v>6494</v>
      </c>
      <c r="S15" s="163">
        <v>3185</v>
      </c>
      <c r="T15" s="163">
        <v>6371</v>
      </c>
      <c r="U15" s="163">
        <v>9226</v>
      </c>
      <c r="V15" s="163">
        <v>8815</v>
      </c>
      <c r="W15" s="165">
        <f t="shared" si="11"/>
        <v>-4.4548016475178809E-2</v>
      </c>
      <c r="X15" s="164">
        <f t="shared" si="7"/>
        <v>0.35740683708038179</v>
      </c>
      <c r="Y15" s="162">
        <f t="shared" si="8"/>
        <v>-411</v>
      </c>
      <c r="Z15" s="163">
        <f t="shared" si="9"/>
        <v>2321</v>
      </c>
      <c r="AA15" s="164">
        <f t="shared" si="3"/>
        <v>4.8482015179848202E-2</v>
      </c>
    </row>
    <row r="16" spans="1:27" x14ac:dyDescent="0.25">
      <c r="A16" s="1"/>
      <c r="B16" s="162" t="s">
        <v>116</v>
      </c>
      <c r="C16" s="163">
        <v>101854</v>
      </c>
      <c r="D16" s="163">
        <v>105696</v>
      </c>
      <c r="E16" s="163">
        <v>39450</v>
      </c>
      <c r="F16" s="163">
        <v>120986</v>
      </c>
      <c r="G16" s="163">
        <v>131977</v>
      </c>
      <c r="H16" s="163">
        <v>145390</v>
      </c>
      <c r="I16" s="165">
        <f t="shared" si="10"/>
        <v>0.10163134485554304</v>
      </c>
      <c r="J16" s="164">
        <f t="shared" si="4"/>
        <v>0.37554874356645485</v>
      </c>
      <c r="K16" s="162">
        <f t="shared" si="5"/>
        <v>13413</v>
      </c>
      <c r="L16" s="163">
        <f t="shared" si="6"/>
        <v>39694</v>
      </c>
      <c r="M16" s="164">
        <f t="shared" si="1"/>
        <v>4.5462448061678089E-2</v>
      </c>
      <c r="P16" s="162" t="s">
        <v>116</v>
      </c>
      <c r="Q16" s="163">
        <v>4862</v>
      </c>
      <c r="R16" s="163">
        <v>4919</v>
      </c>
      <c r="S16" s="163">
        <v>2224</v>
      </c>
      <c r="T16" s="163">
        <v>5877</v>
      </c>
      <c r="U16" s="163">
        <v>6321</v>
      </c>
      <c r="V16" s="163">
        <v>6241</v>
      </c>
      <c r="W16" s="165">
        <f t="shared" si="11"/>
        <v>-1.2656225280810007E-2</v>
      </c>
      <c r="X16" s="164">
        <f t="shared" si="7"/>
        <v>0.26875381175035584</v>
      </c>
      <c r="Y16" s="162">
        <f t="shared" si="8"/>
        <v>-80</v>
      </c>
      <c r="Z16" s="163">
        <f t="shared" si="9"/>
        <v>1322</v>
      </c>
      <c r="AA16" s="164">
        <f t="shared" si="3"/>
        <v>3.4325156748432513E-2</v>
      </c>
    </row>
    <row r="17" spans="1:27" x14ac:dyDescent="0.25">
      <c r="A17" s="1"/>
      <c r="B17" s="162" t="s">
        <v>123</v>
      </c>
      <c r="C17" s="163">
        <v>75895</v>
      </c>
      <c r="D17" s="163">
        <v>68092</v>
      </c>
      <c r="E17" s="163">
        <v>25260</v>
      </c>
      <c r="F17" s="163">
        <v>95676</v>
      </c>
      <c r="G17" s="163">
        <v>87162</v>
      </c>
      <c r="H17" s="163">
        <v>94713</v>
      </c>
      <c r="I17" s="165">
        <f t="shared" si="10"/>
        <v>8.6631789082398214E-2</v>
      </c>
      <c r="J17" s="164">
        <f t="shared" si="4"/>
        <v>0.39095635316924171</v>
      </c>
      <c r="K17" s="162">
        <f t="shared" si="5"/>
        <v>7551</v>
      </c>
      <c r="L17" s="163">
        <f t="shared" si="6"/>
        <v>26621</v>
      </c>
      <c r="M17" s="164">
        <f t="shared" si="1"/>
        <v>2.9616100442022949E-2</v>
      </c>
      <c r="P17" s="162" t="s">
        <v>123</v>
      </c>
      <c r="Q17" s="163">
        <v>1164</v>
      </c>
      <c r="R17" s="163">
        <v>1219</v>
      </c>
      <c r="S17" s="163">
        <v>594</v>
      </c>
      <c r="T17" s="163">
        <v>1853</v>
      </c>
      <c r="U17" s="163">
        <v>1896</v>
      </c>
      <c r="V17" s="163">
        <v>1689</v>
      </c>
      <c r="W17" s="165">
        <f t="shared" si="11"/>
        <v>-0.10917721518987344</v>
      </c>
      <c r="X17" s="164">
        <f t="shared" si="7"/>
        <v>0.38556193601312549</v>
      </c>
      <c r="Y17" s="162">
        <f t="shared" si="8"/>
        <v>-207</v>
      </c>
      <c r="Z17" s="163">
        <f t="shared" si="9"/>
        <v>470</v>
      </c>
      <c r="AA17" s="164">
        <f t="shared" si="3"/>
        <v>9.2894071059289405E-3</v>
      </c>
    </row>
    <row r="18" spans="1:27" x14ac:dyDescent="0.25">
      <c r="A18" s="1"/>
      <c r="B18" s="162" t="s">
        <v>119</v>
      </c>
      <c r="C18" s="163">
        <v>88674</v>
      </c>
      <c r="D18" s="163">
        <v>87602</v>
      </c>
      <c r="E18" s="163">
        <v>42174</v>
      </c>
      <c r="F18" s="163">
        <v>95385</v>
      </c>
      <c r="G18" s="163">
        <v>97352</v>
      </c>
      <c r="H18" s="163">
        <v>102779</v>
      </c>
      <c r="I18" s="165">
        <f t="shared" si="10"/>
        <v>5.5746158271016588E-2</v>
      </c>
      <c r="J18" s="164">
        <f t="shared" si="4"/>
        <v>0.17324946919020112</v>
      </c>
      <c r="K18" s="162">
        <f t="shared" si="5"/>
        <v>5427</v>
      </c>
      <c r="L18" s="163">
        <f t="shared" si="6"/>
        <v>15177</v>
      </c>
      <c r="M18" s="164">
        <f t="shared" si="1"/>
        <v>3.2138282889684379E-2</v>
      </c>
      <c r="P18" s="162" t="s">
        <v>119</v>
      </c>
      <c r="Q18" s="163">
        <v>1243</v>
      </c>
      <c r="R18" s="163">
        <v>1035</v>
      </c>
      <c r="S18" s="163">
        <v>578</v>
      </c>
      <c r="T18" s="163">
        <v>1263</v>
      </c>
      <c r="U18" s="163">
        <v>1296</v>
      </c>
      <c r="V18" s="163">
        <v>1391</v>
      </c>
      <c r="W18" s="165">
        <f t="shared" si="11"/>
        <v>7.3302469135802406E-2</v>
      </c>
      <c r="X18" s="164">
        <f t="shared" si="7"/>
        <v>0.34396135265700489</v>
      </c>
      <c r="Y18" s="162">
        <f t="shared" si="8"/>
        <v>95</v>
      </c>
      <c r="Z18" s="163">
        <f t="shared" si="9"/>
        <v>356</v>
      </c>
      <c r="AA18" s="164">
        <f t="shared" si="3"/>
        <v>7.6504234957650427E-3</v>
      </c>
    </row>
    <row r="19" spans="1:27" x14ac:dyDescent="0.25">
      <c r="A19" s="161" t="s">
        <v>144</v>
      </c>
      <c r="B19" s="162" t="s">
        <v>128</v>
      </c>
      <c r="C19" s="163">
        <v>28157</v>
      </c>
      <c r="D19" s="163">
        <v>31482</v>
      </c>
      <c r="E19" s="163">
        <v>18088</v>
      </c>
      <c r="F19" s="163">
        <v>24723</v>
      </c>
      <c r="G19" s="163">
        <v>30854</v>
      </c>
      <c r="H19" s="163">
        <v>28123</v>
      </c>
      <c r="I19" s="165">
        <f t="shared" si="10"/>
        <v>-8.8513644908277733E-2</v>
      </c>
      <c r="J19" s="164">
        <f t="shared" si="4"/>
        <v>-0.10669588971475763</v>
      </c>
      <c r="K19" s="162">
        <f t="shared" si="5"/>
        <v>-2731</v>
      </c>
      <c r="L19" s="163">
        <f t="shared" si="6"/>
        <v>-3359</v>
      </c>
      <c r="M19" s="164">
        <f t="shared" si="1"/>
        <v>8.7938677133129715E-3</v>
      </c>
      <c r="P19" s="162" t="s">
        <v>128</v>
      </c>
      <c r="Q19" s="163">
        <v>1013</v>
      </c>
      <c r="R19" s="163">
        <v>1136</v>
      </c>
      <c r="S19" s="163">
        <v>637</v>
      </c>
      <c r="T19" s="163">
        <v>655</v>
      </c>
      <c r="U19" s="163">
        <v>861</v>
      </c>
      <c r="V19" s="163">
        <v>946</v>
      </c>
      <c r="W19" s="165">
        <f t="shared" si="11"/>
        <v>9.8722415795586604E-2</v>
      </c>
      <c r="X19" s="164">
        <f t="shared" si="7"/>
        <v>-0.16725352112676062</v>
      </c>
      <c r="Y19" s="162">
        <f t="shared" si="8"/>
        <v>85</v>
      </c>
      <c r="Z19" s="163">
        <f t="shared" si="9"/>
        <v>-190</v>
      </c>
      <c r="AA19" s="164">
        <f t="shared" si="3"/>
        <v>5.2029479705202946E-3</v>
      </c>
    </row>
    <row r="20" spans="1:27" x14ac:dyDescent="0.25">
      <c r="A20" s="167" t="s">
        <v>145</v>
      </c>
      <c r="B20" s="162" t="s">
        <v>131</v>
      </c>
      <c r="C20" s="163">
        <v>41919</v>
      </c>
      <c r="D20" s="163">
        <v>34994</v>
      </c>
      <c r="E20" s="163">
        <v>24290</v>
      </c>
      <c r="F20" s="163">
        <v>17076</v>
      </c>
      <c r="G20" s="163">
        <v>26602</v>
      </c>
      <c r="H20" s="163">
        <v>24882</v>
      </c>
      <c r="I20" s="165">
        <f t="shared" si="10"/>
        <v>-6.4656792722351697E-2</v>
      </c>
      <c r="J20" s="164">
        <f t="shared" si="4"/>
        <v>-0.28896382236954909</v>
      </c>
      <c r="K20" s="162">
        <f t="shared" si="5"/>
        <v>-1720</v>
      </c>
      <c r="L20" s="163">
        <f t="shared" si="6"/>
        <v>-10112</v>
      </c>
      <c r="M20" s="164">
        <f t="shared" si="1"/>
        <v>7.7804294151638635E-3</v>
      </c>
      <c r="P20" s="162" t="s">
        <v>131</v>
      </c>
      <c r="Q20" s="163">
        <v>1887</v>
      </c>
      <c r="R20" s="163">
        <v>1688</v>
      </c>
      <c r="S20" s="163">
        <v>1010</v>
      </c>
      <c r="T20" s="163">
        <v>1105</v>
      </c>
      <c r="U20" s="163">
        <v>1564</v>
      </c>
      <c r="V20" s="163">
        <v>1427</v>
      </c>
      <c r="W20" s="165">
        <f t="shared" si="11"/>
        <v>-8.7595907928388783E-2</v>
      </c>
      <c r="X20" s="164">
        <f t="shared" si="7"/>
        <v>-0.15462085308056872</v>
      </c>
      <c r="Y20" s="162">
        <f t="shared" si="8"/>
        <v>-137</v>
      </c>
      <c r="Z20" s="163">
        <f t="shared" si="9"/>
        <v>-261</v>
      </c>
      <c r="AA20" s="164">
        <f t="shared" si="3"/>
        <v>7.8484215157848414E-3</v>
      </c>
    </row>
    <row r="21" spans="1:27" x14ac:dyDescent="0.25">
      <c r="B21" s="168" t="s">
        <v>145</v>
      </c>
      <c r="C21" s="169">
        <f t="shared" ref="C21:H21" si="12">C13-SUM(C14:C20)</f>
        <v>478067</v>
      </c>
      <c r="D21" s="169">
        <f t="shared" si="12"/>
        <v>489779</v>
      </c>
      <c r="E21" s="169">
        <f t="shared" si="12"/>
        <v>191218</v>
      </c>
      <c r="F21" s="169">
        <f t="shared" si="12"/>
        <v>538100</v>
      </c>
      <c r="G21" s="169">
        <f t="shared" si="12"/>
        <v>610592</v>
      </c>
      <c r="H21" s="169">
        <f t="shared" si="12"/>
        <v>680727</v>
      </c>
      <c r="I21" s="171">
        <f t="shared" si="10"/>
        <v>0.11486393532833716</v>
      </c>
      <c r="J21" s="170">
        <f t="shared" si="4"/>
        <v>0.38986563327541601</v>
      </c>
      <c r="K21" s="168">
        <f>H21-G21</f>
        <v>70135</v>
      </c>
      <c r="L21" s="169">
        <f t="shared" si="6"/>
        <v>190948</v>
      </c>
      <c r="M21" s="170">
        <f t="shared" si="1"/>
        <v>0.21285862770260636</v>
      </c>
      <c r="P21" s="168" t="s">
        <v>145</v>
      </c>
      <c r="Q21" s="169">
        <f t="shared" ref="Q21:V21" si="13">Q13-SUM(Q14:Q20)</f>
        <v>42182</v>
      </c>
      <c r="R21" s="169">
        <f t="shared" si="13"/>
        <v>47470</v>
      </c>
      <c r="S21" s="169">
        <f t="shared" si="13"/>
        <v>19475</v>
      </c>
      <c r="T21" s="169">
        <f t="shared" si="13"/>
        <v>36928</v>
      </c>
      <c r="U21" s="169">
        <f t="shared" si="13"/>
        <v>36143</v>
      </c>
      <c r="V21" s="169">
        <f t="shared" si="13"/>
        <v>37662</v>
      </c>
      <c r="W21" s="171">
        <f t="shared" si="11"/>
        <v>4.2027501867581529E-2</v>
      </c>
      <c r="X21" s="170">
        <f t="shared" si="7"/>
        <v>-0.20661470402359383</v>
      </c>
      <c r="Y21" s="168">
        <f>V21-U21</f>
        <v>1519</v>
      </c>
      <c r="Z21" s="169">
        <f t="shared" si="9"/>
        <v>-9808</v>
      </c>
      <c r="AA21" s="170">
        <f t="shared" si="3"/>
        <v>0.2071389286107139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989316</v>
      </c>
      <c r="D23" s="176">
        <f t="shared" ref="D23:H23" si="14">D24+D27</f>
        <v>1023538</v>
      </c>
      <c r="E23" s="176">
        <f t="shared" si="14"/>
        <v>352777</v>
      </c>
      <c r="F23" s="176">
        <f t="shared" si="14"/>
        <v>1107347</v>
      </c>
      <c r="G23" s="176">
        <f t="shared" si="14"/>
        <v>1144954</v>
      </c>
      <c r="H23" s="176">
        <f t="shared" si="14"/>
        <v>1180192</v>
      </c>
      <c r="I23" s="177">
        <f>IFERROR(H23/G23-1,"-")</f>
        <v>3.077678229867753E-2</v>
      </c>
      <c r="J23" s="177">
        <f>IFERROR(H23/D23-1,"-")</f>
        <v>0.15305147439567457</v>
      </c>
      <c r="K23" s="176">
        <f>H23-G23</f>
        <v>35238</v>
      </c>
      <c r="L23" s="176">
        <f>H23-D23</f>
        <v>156654</v>
      </c>
      <c r="M23" s="177">
        <f t="shared" ref="M23:M35" si="15">H23/H$9</f>
        <v>0.36903788089145045</v>
      </c>
    </row>
    <row r="24" spans="1:27" x14ac:dyDescent="0.25">
      <c r="B24" s="157" t="s">
        <v>97</v>
      </c>
      <c r="C24" s="158">
        <v>129325</v>
      </c>
      <c r="D24" s="158">
        <v>148733</v>
      </c>
      <c r="E24" s="158">
        <v>62090</v>
      </c>
      <c r="F24" s="158">
        <v>143837</v>
      </c>
      <c r="G24" s="158">
        <v>116447</v>
      </c>
      <c r="H24" s="158">
        <v>104394</v>
      </c>
      <c r="I24" s="160">
        <f>IFERROR(H24/G24-1,"-")</f>
        <v>-0.10350631617817552</v>
      </c>
      <c r="J24" s="159">
        <f t="shared" ref="J24:J35" si="16">IFERROR(H24/D24-1,"-")</f>
        <v>-0.29811138079646082</v>
      </c>
      <c r="K24" s="157">
        <f t="shared" ref="K24:K34" si="17">H24-G24</f>
        <v>-12053</v>
      </c>
      <c r="L24" s="158">
        <f t="shared" ref="L24:L35" si="18">H24-D24</f>
        <v>-44339</v>
      </c>
      <c r="M24" s="159">
        <f t="shared" si="15"/>
        <v>3.2643282226775032E-2</v>
      </c>
    </row>
    <row r="25" spans="1:27" x14ac:dyDescent="0.25">
      <c r="B25" s="162" t="s">
        <v>103</v>
      </c>
      <c r="C25" s="163">
        <v>58014</v>
      </c>
      <c r="D25" s="163">
        <v>69896</v>
      </c>
      <c r="E25" s="163">
        <v>30289</v>
      </c>
      <c r="F25" s="163">
        <v>58250</v>
      </c>
      <c r="G25" s="163">
        <v>46066</v>
      </c>
      <c r="H25" s="163">
        <v>36859</v>
      </c>
      <c r="I25" s="165">
        <f>IFERROR(H25/G25-1,"-")</f>
        <v>-0.19986541049798112</v>
      </c>
      <c r="J25" s="164">
        <f t="shared" si="16"/>
        <v>-0.47265937964976534</v>
      </c>
      <c r="K25" s="162">
        <f t="shared" si="17"/>
        <v>-9207</v>
      </c>
      <c r="L25" s="163">
        <f t="shared" si="18"/>
        <v>-33037</v>
      </c>
      <c r="M25" s="164">
        <f t="shared" si="15"/>
        <v>1.1525554529922226E-2</v>
      </c>
    </row>
    <row r="26" spans="1:27" x14ac:dyDescent="0.25">
      <c r="B26" s="162" t="s">
        <v>100</v>
      </c>
      <c r="C26" s="163">
        <v>71311</v>
      </c>
      <c r="D26" s="163">
        <v>78837</v>
      </c>
      <c r="E26" s="163">
        <v>31801</v>
      </c>
      <c r="F26" s="163">
        <v>85587</v>
      </c>
      <c r="G26" s="163">
        <v>70381</v>
      </c>
      <c r="H26" s="163">
        <v>67535</v>
      </c>
      <c r="I26" s="165">
        <f>IFERROR(H26/G26-1,"-")</f>
        <v>-4.0437049771955502E-2</v>
      </c>
      <c r="J26" s="164">
        <f t="shared" si="16"/>
        <v>-0.14335908266423125</v>
      </c>
      <c r="K26" s="162">
        <f t="shared" si="17"/>
        <v>-2846</v>
      </c>
      <c r="L26" s="163">
        <f t="shared" si="18"/>
        <v>-11302</v>
      </c>
      <c r="M26" s="164">
        <f t="shared" si="15"/>
        <v>2.1117727696852807E-2</v>
      </c>
    </row>
    <row r="27" spans="1:27" x14ac:dyDescent="0.25">
      <c r="B27" s="157" t="s">
        <v>107</v>
      </c>
      <c r="C27" s="158">
        <v>859991</v>
      </c>
      <c r="D27" s="158">
        <v>874805</v>
      </c>
      <c r="E27" s="158">
        <v>290687</v>
      </c>
      <c r="F27" s="158">
        <v>963510</v>
      </c>
      <c r="G27" s="158">
        <v>1028507</v>
      </c>
      <c r="H27" s="158">
        <v>1075798</v>
      </c>
      <c r="I27" s="160">
        <f>IFERROR(H27/G27-1,"-")</f>
        <v>4.5980241262334687E-2</v>
      </c>
      <c r="J27" s="159">
        <f t="shared" si="16"/>
        <v>0.22975748881179237</v>
      </c>
      <c r="K27" s="157">
        <f t="shared" si="17"/>
        <v>47291</v>
      </c>
      <c r="L27" s="158">
        <f t="shared" si="18"/>
        <v>200993</v>
      </c>
      <c r="M27" s="159">
        <f t="shared" si="15"/>
        <v>0.33639459866467541</v>
      </c>
    </row>
    <row r="28" spans="1:27" x14ac:dyDescent="0.25">
      <c r="B28" s="162" t="s">
        <v>110</v>
      </c>
      <c r="C28" s="163">
        <v>388563</v>
      </c>
      <c r="D28" s="163">
        <v>410174</v>
      </c>
      <c r="E28" s="163">
        <v>120474</v>
      </c>
      <c r="F28" s="163">
        <v>488203</v>
      </c>
      <c r="G28" s="163">
        <v>528257</v>
      </c>
      <c r="H28" s="163">
        <v>551640</v>
      </c>
      <c r="I28" s="165">
        <f t="shared" ref="I28:I35" si="19">IFERROR(H28/G28-1,"-")</f>
        <v>4.4264439467910588E-2</v>
      </c>
      <c r="J28" s="164">
        <f t="shared" si="16"/>
        <v>0.34489265531213587</v>
      </c>
      <c r="K28" s="162">
        <f t="shared" si="17"/>
        <v>23383</v>
      </c>
      <c r="L28" s="163">
        <f t="shared" si="18"/>
        <v>141466</v>
      </c>
      <c r="M28" s="164">
        <f t="shared" si="15"/>
        <v>0.17249401505429604</v>
      </c>
    </row>
    <row r="29" spans="1:27" x14ac:dyDescent="0.25">
      <c r="B29" s="162" t="s">
        <v>113</v>
      </c>
      <c r="C29" s="163">
        <v>138510</v>
      </c>
      <c r="D29" s="163">
        <v>128587</v>
      </c>
      <c r="E29" s="163">
        <v>38968</v>
      </c>
      <c r="F29" s="163">
        <v>111315</v>
      </c>
      <c r="G29" s="163">
        <v>121028</v>
      </c>
      <c r="H29" s="163">
        <v>121215</v>
      </c>
      <c r="I29" s="165">
        <f t="shared" si="19"/>
        <v>1.5450970023465072E-3</v>
      </c>
      <c r="J29" s="164">
        <f t="shared" si="16"/>
        <v>-5.7330834376725481E-2</v>
      </c>
      <c r="K29" s="162">
        <f t="shared" si="17"/>
        <v>187</v>
      </c>
      <c r="L29" s="163">
        <f t="shared" si="18"/>
        <v>-7372</v>
      </c>
      <c r="M29" s="164">
        <f t="shared" si="15"/>
        <v>3.7903092659717377E-2</v>
      </c>
    </row>
    <row r="30" spans="1:27" x14ac:dyDescent="0.25">
      <c r="B30" s="162" t="s">
        <v>116</v>
      </c>
      <c r="C30" s="163">
        <v>31772</v>
      </c>
      <c r="D30" s="163">
        <v>32798</v>
      </c>
      <c r="E30" s="163">
        <v>13385</v>
      </c>
      <c r="F30" s="163">
        <v>39571</v>
      </c>
      <c r="G30" s="163">
        <v>36065</v>
      </c>
      <c r="H30" s="163">
        <v>32682</v>
      </c>
      <c r="I30" s="165">
        <f t="shared" si="19"/>
        <v>-9.3802855954526532E-2</v>
      </c>
      <c r="J30" s="164">
        <f t="shared" si="16"/>
        <v>-3.5368010244527515E-3</v>
      </c>
      <c r="K30" s="162">
        <f t="shared" si="17"/>
        <v>-3383</v>
      </c>
      <c r="L30" s="163">
        <f t="shared" si="18"/>
        <v>-116</v>
      </c>
      <c r="M30" s="164">
        <f t="shared" si="15"/>
        <v>1.0219435501422128E-2</v>
      </c>
    </row>
    <row r="31" spans="1:27" x14ac:dyDescent="0.25">
      <c r="B31" s="162" t="s">
        <v>123</v>
      </c>
      <c r="C31" s="163">
        <v>40624</v>
      </c>
      <c r="D31" s="163">
        <v>35474</v>
      </c>
      <c r="E31" s="163">
        <v>12596</v>
      </c>
      <c r="F31" s="163">
        <v>51227</v>
      </c>
      <c r="G31" s="163">
        <v>43823</v>
      </c>
      <c r="H31" s="163">
        <v>46352</v>
      </c>
      <c r="I31" s="165">
        <f t="shared" si="19"/>
        <v>5.7709421993017429E-2</v>
      </c>
      <c r="J31" s="164">
        <f t="shared" si="16"/>
        <v>0.30664712183571075</v>
      </c>
      <c r="K31" s="162">
        <f t="shared" si="17"/>
        <v>2529</v>
      </c>
      <c r="L31" s="163">
        <f t="shared" si="18"/>
        <v>10878</v>
      </c>
      <c r="M31" s="164">
        <f t="shared" si="15"/>
        <v>1.4493950014133727E-2</v>
      </c>
    </row>
    <row r="32" spans="1:27" x14ac:dyDescent="0.25">
      <c r="B32" s="162" t="s">
        <v>119</v>
      </c>
      <c r="C32" s="163">
        <v>48894</v>
      </c>
      <c r="D32" s="163">
        <v>48275</v>
      </c>
      <c r="E32" s="163">
        <v>20610</v>
      </c>
      <c r="F32" s="163">
        <v>57020</v>
      </c>
      <c r="G32" s="163">
        <v>53612</v>
      </c>
      <c r="H32" s="163">
        <v>55551</v>
      </c>
      <c r="I32" s="165">
        <f t="shared" si="19"/>
        <v>3.6167275982988967E-2</v>
      </c>
      <c r="J32" s="164">
        <f t="shared" si="16"/>
        <v>0.15071983428275515</v>
      </c>
      <c r="K32" s="162">
        <f t="shared" si="17"/>
        <v>1939</v>
      </c>
      <c r="L32" s="163">
        <f t="shared" si="18"/>
        <v>7276</v>
      </c>
      <c r="M32" s="164">
        <f t="shared" si="15"/>
        <v>1.7370413730478571E-2</v>
      </c>
    </row>
    <row r="33" spans="2:13" x14ac:dyDescent="0.25">
      <c r="B33" s="162" t="s">
        <v>128</v>
      </c>
      <c r="C33" s="163">
        <v>16504</v>
      </c>
      <c r="D33" s="163">
        <v>19343</v>
      </c>
      <c r="E33" s="163">
        <v>9535</v>
      </c>
      <c r="F33" s="163">
        <v>12945</v>
      </c>
      <c r="G33" s="163">
        <v>14488</v>
      </c>
      <c r="H33" s="163">
        <v>14309</v>
      </c>
      <c r="I33" s="165">
        <f t="shared" si="19"/>
        <v>-1.2355052457205917E-2</v>
      </c>
      <c r="J33" s="164">
        <f t="shared" si="16"/>
        <v>-0.26024918575195166</v>
      </c>
      <c r="K33" s="162">
        <f t="shared" si="17"/>
        <v>-179</v>
      </c>
      <c r="L33" s="163">
        <f t="shared" si="18"/>
        <v>-5034</v>
      </c>
      <c r="M33" s="164">
        <f t="shared" si="15"/>
        <v>4.4743253959319881E-3</v>
      </c>
    </row>
    <row r="34" spans="2:13" x14ac:dyDescent="0.25">
      <c r="B34" s="162" t="s">
        <v>131</v>
      </c>
      <c r="C34" s="163">
        <v>18854</v>
      </c>
      <c r="D34" s="163">
        <v>16486</v>
      </c>
      <c r="E34" s="163">
        <v>11137</v>
      </c>
      <c r="F34" s="163">
        <v>7937</v>
      </c>
      <c r="G34" s="163">
        <v>12828</v>
      </c>
      <c r="H34" s="163">
        <v>11734</v>
      </c>
      <c r="I34" s="165">
        <f t="shared" si="19"/>
        <v>-8.5282195198004396E-2</v>
      </c>
      <c r="J34" s="164">
        <f t="shared" si="16"/>
        <v>-0.28824457115127988</v>
      </c>
      <c r="K34" s="162">
        <f t="shared" si="17"/>
        <v>-1094</v>
      </c>
      <c r="L34" s="163">
        <f t="shared" si="18"/>
        <v>-4752</v>
      </c>
      <c r="M34" s="164">
        <f t="shared" si="15"/>
        <v>3.6691406943787789E-3</v>
      </c>
    </row>
    <row r="35" spans="2:13" x14ac:dyDescent="0.25">
      <c r="B35" s="168" t="s">
        <v>145</v>
      </c>
      <c r="C35" s="169">
        <f t="shared" ref="C35:H35" si="20">C27-SUM(C28:C34)</f>
        <v>176270</v>
      </c>
      <c r="D35" s="169">
        <f t="shared" si="20"/>
        <v>183668</v>
      </c>
      <c r="E35" s="169">
        <f t="shared" si="20"/>
        <v>63982</v>
      </c>
      <c r="F35" s="169">
        <f t="shared" si="20"/>
        <v>195292</v>
      </c>
      <c r="G35" s="169">
        <f t="shared" si="20"/>
        <v>218406</v>
      </c>
      <c r="H35" s="169">
        <f t="shared" si="20"/>
        <v>242315</v>
      </c>
      <c r="I35" s="171">
        <f t="shared" si="19"/>
        <v>0.10947043579388849</v>
      </c>
      <c r="J35" s="170">
        <f t="shared" si="16"/>
        <v>0.31930984167084087</v>
      </c>
      <c r="K35" s="168">
        <f>H35-G35</f>
        <v>23909</v>
      </c>
      <c r="L35" s="169">
        <f t="shared" si="18"/>
        <v>58647</v>
      </c>
      <c r="M35" s="170">
        <f t="shared" si="15"/>
        <v>7.5770225614316844E-2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526496</v>
      </c>
      <c r="D37" s="176">
        <f t="shared" ref="D37:H37" si="21">D38+D41</f>
        <v>536693</v>
      </c>
      <c r="E37" s="176">
        <f t="shared" si="21"/>
        <v>170072</v>
      </c>
      <c r="F37" s="176">
        <f t="shared" si="21"/>
        <v>546989</v>
      </c>
      <c r="G37" s="176">
        <f t="shared" si="21"/>
        <v>598309</v>
      </c>
      <c r="H37" s="176">
        <f t="shared" si="21"/>
        <v>639306</v>
      </c>
      <c r="I37" s="177">
        <f>IFERROR(H37/G37-1,"-")</f>
        <v>6.8521449618842434E-2</v>
      </c>
      <c r="J37" s="177">
        <f>IFERROR(H37/D37-1,"-")</f>
        <v>0.19119496620973253</v>
      </c>
      <c r="K37" s="176">
        <f>H37-G37</f>
        <v>40997</v>
      </c>
      <c r="L37" s="176">
        <f>H37-D37</f>
        <v>102613</v>
      </c>
      <c r="M37" s="177">
        <f t="shared" ref="M37:M49" si="22">H37/H$9</f>
        <v>0.19990656730531103</v>
      </c>
    </row>
    <row r="38" spans="2:13" x14ac:dyDescent="0.25">
      <c r="B38" s="157" t="s">
        <v>97</v>
      </c>
      <c r="C38" s="158">
        <v>61211</v>
      </c>
      <c r="D38" s="158">
        <v>62628</v>
      </c>
      <c r="E38" s="158">
        <v>17227</v>
      </c>
      <c r="F38" s="158">
        <v>65724</v>
      </c>
      <c r="G38" s="158">
        <v>63307</v>
      </c>
      <c r="H38" s="158">
        <v>63481</v>
      </c>
      <c r="I38" s="160">
        <f>IFERROR(H38/G38-1,"-")</f>
        <v>2.7485112230873909E-3</v>
      </c>
      <c r="J38" s="159">
        <f t="shared" ref="J38:J49" si="23">IFERROR(H38/D38-1,"-")</f>
        <v>1.3620106022865119E-2</v>
      </c>
      <c r="K38" s="157">
        <f t="shared" ref="K38:K48" si="24">H38-G38</f>
        <v>174</v>
      </c>
      <c r="L38" s="158">
        <f t="shared" ref="L38:L49" si="25">H38-D38</f>
        <v>853</v>
      </c>
      <c r="M38" s="159">
        <f t="shared" si="22"/>
        <v>1.9850069918174472E-2</v>
      </c>
    </row>
    <row r="39" spans="2:13" x14ac:dyDescent="0.25">
      <c r="B39" s="162" t="s">
        <v>103</v>
      </c>
      <c r="C39" s="163">
        <v>9565</v>
      </c>
      <c r="D39" s="163">
        <v>13736</v>
      </c>
      <c r="E39" s="163">
        <v>3211</v>
      </c>
      <c r="F39" s="163">
        <v>15251</v>
      </c>
      <c r="G39" s="163">
        <v>22736</v>
      </c>
      <c r="H39" s="163">
        <v>25712</v>
      </c>
      <c r="I39" s="165">
        <f>IFERROR(H39/G39-1,"-")</f>
        <v>0.13089373680506688</v>
      </c>
      <c r="J39" s="164">
        <f t="shared" si="23"/>
        <v>0.87186953989516591</v>
      </c>
      <c r="K39" s="162">
        <f t="shared" si="24"/>
        <v>2976</v>
      </c>
      <c r="L39" s="163">
        <f t="shared" si="25"/>
        <v>11976</v>
      </c>
      <c r="M39" s="164">
        <f t="shared" si="22"/>
        <v>8.0399646781887813E-3</v>
      </c>
    </row>
    <row r="40" spans="2:13" x14ac:dyDescent="0.25">
      <c r="B40" s="162" t="s">
        <v>100</v>
      </c>
      <c r="C40" s="163">
        <v>51646</v>
      </c>
      <c r="D40" s="163">
        <v>48892</v>
      </c>
      <c r="E40" s="163">
        <v>14016</v>
      </c>
      <c r="F40" s="163">
        <v>50473</v>
      </c>
      <c r="G40" s="163">
        <v>40571</v>
      </c>
      <c r="H40" s="163">
        <v>37769</v>
      </c>
      <c r="I40" s="165">
        <f>IFERROR(H40/G40-1,"-")</f>
        <v>-6.9064109832146059E-2</v>
      </c>
      <c r="J40" s="164">
        <f t="shared" si="23"/>
        <v>-0.22750143172707193</v>
      </c>
      <c r="K40" s="162">
        <f t="shared" si="24"/>
        <v>-2802</v>
      </c>
      <c r="L40" s="163">
        <f t="shared" si="25"/>
        <v>-11123</v>
      </c>
      <c r="M40" s="164">
        <f t="shared" si="22"/>
        <v>1.1810105239985691E-2</v>
      </c>
    </row>
    <row r="41" spans="2:13" x14ac:dyDescent="0.25">
      <c r="B41" s="157" t="s">
        <v>107</v>
      </c>
      <c r="C41" s="158">
        <v>465285</v>
      </c>
      <c r="D41" s="158">
        <v>474065</v>
      </c>
      <c r="E41" s="158">
        <v>152845</v>
      </c>
      <c r="F41" s="158">
        <v>481265</v>
      </c>
      <c r="G41" s="158">
        <v>535002</v>
      </c>
      <c r="H41" s="158">
        <v>575825</v>
      </c>
      <c r="I41" s="160">
        <f>IFERROR(H41/G41-1,"-")</f>
        <v>7.6304387647148975E-2</v>
      </c>
      <c r="J41" s="159">
        <f t="shared" si="23"/>
        <v>0.21465410861379763</v>
      </c>
      <c r="K41" s="157">
        <f t="shared" si="24"/>
        <v>40823</v>
      </c>
      <c r="L41" s="158">
        <f t="shared" si="25"/>
        <v>101760</v>
      </c>
      <c r="M41" s="159">
        <f t="shared" si="22"/>
        <v>0.18005649738713655</v>
      </c>
    </row>
    <row r="42" spans="2:13" x14ac:dyDescent="0.25">
      <c r="B42" s="162" t="s">
        <v>110</v>
      </c>
      <c r="C42" s="163">
        <v>236761</v>
      </c>
      <c r="D42" s="163">
        <v>261872</v>
      </c>
      <c r="E42" s="163">
        <v>72052</v>
      </c>
      <c r="F42" s="163">
        <v>252047</v>
      </c>
      <c r="G42" s="163">
        <v>279605</v>
      </c>
      <c r="H42" s="163">
        <v>310166</v>
      </c>
      <c r="I42" s="165">
        <f t="shared" ref="I42:I49" si="26">IFERROR(H42/G42-1,"-")</f>
        <v>0.10930062051823097</v>
      </c>
      <c r="J42" s="164">
        <f t="shared" si="23"/>
        <v>0.18441834178529959</v>
      </c>
      <c r="K42" s="162">
        <f t="shared" si="24"/>
        <v>30561</v>
      </c>
      <c r="L42" s="163">
        <f t="shared" si="25"/>
        <v>48294</v>
      </c>
      <c r="M42" s="164">
        <f t="shared" si="22"/>
        <v>9.6986764326971911E-2</v>
      </c>
    </row>
    <row r="43" spans="2:13" x14ac:dyDescent="0.25">
      <c r="B43" s="162" t="s">
        <v>113</v>
      </c>
      <c r="C43" s="163">
        <v>38647</v>
      </c>
      <c r="D43" s="163">
        <v>28247</v>
      </c>
      <c r="E43" s="163">
        <v>9329</v>
      </c>
      <c r="F43" s="163">
        <v>18455</v>
      </c>
      <c r="G43" s="163">
        <v>23623</v>
      </c>
      <c r="H43" s="163">
        <v>21917</v>
      </c>
      <c r="I43" s="165">
        <f t="shared" si="26"/>
        <v>-7.2217753883926705E-2</v>
      </c>
      <c r="J43" s="164">
        <f t="shared" si="23"/>
        <v>-0.22409459411618937</v>
      </c>
      <c r="K43" s="162">
        <f t="shared" si="24"/>
        <v>-1706</v>
      </c>
      <c r="L43" s="163">
        <f t="shared" si="25"/>
        <v>-6330</v>
      </c>
      <c r="M43" s="164">
        <f t="shared" si="22"/>
        <v>6.8532944092977418E-3</v>
      </c>
    </row>
    <row r="44" spans="2:13" x14ac:dyDescent="0.25">
      <c r="B44" s="162" t="s">
        <v>116</v>
      </c>
      <c r="C44" s="163">
        <v>11619</v>
      </c>
      <c r="D44" s="163">
        <v>12385</v>
      </c>
      <c r="E44" s="163">
        <v>4807</v>
      </c>
      <c r="F44" s="163">
        <v>12810</v>
      </c>
      <c r="G44" s="163">
        <v>15002</v>
      </c>
      <c r="H44" s="163">
        <v>14778</v>
      </c>
      <c r="I44" s="165">
        <f t="shared" si="26"/>
        <v>-1.4931342487668364E-2</v>
      </c>
      <c r="J44" s="164">
        <f t="shared" si="23"/>
        <v>0.193217601937828</v>
      </c>
      <c r="K44" s="162">
        <f t="shared" si="24"/>
        <v>-224</v>
      </c>
      <c r="L44" s="163">
        <f t="shared" si="25"/>
        <v>2393</v>
      </c>
      <c r="M44" s="164">
        <f t="shared" si="22"/>
        <v>4.6209784541954655E-3</v>
      </c>
    </row>
    <row r="45" spans="2:13" x14ac:dyDescent="0.25">
      <c r="B45" s="162" t="s">
        <v>123</v>
      </c>
      <c r="C45" s="163">
        <v>21343</v>
      </c>
      <c r="D45" s="163">
        <v>20730</v>
      </c>
      <c r="E45" s="163">
        <v>6115</v>
      </c>
      <c r="F45" s="163">
        <v>23796</v>
      </c>
      <c r="G45" s="163">
        <v>22128</v>
      </c>
      <c r="H45" s="163">
        <v>23732</v>
      </c>
      <c r="I45" s="165">
        <f t="shared" si="26"/>
        <v>7.2487346348517612E-2</v>
      </c>
      <c r="J45" s="164">
        <f t="shared" si="23"/>
        <v>0.14481427882296183</v>
      </c>
      <c r="K45" s="162">
        <f t="shared" si="24"/>
        <v>1604</v>
      </c>
      <c r="L45" s="163">
        <f t="shared" si="25"/>
        <v>3002</v>
      </c>
      <c r="M45" s="164">
        <f t="shared" si="22"/>
        <v>7.4208323639847603E-3</v>
      </c>
    </row>
    <row r="46" spans="2:13" x14ac:dyDescent="0.25">
      <c r="B46" s="162" t="s">
        <v>119</v>
      </c>
      <c r="C46" s="163">
        <v>24376</v>
      </c>
      <c r="D46" s="163">
        <v>24006</v>
      </c>
      <c r="E46" s="163">
        <v>10387</v>
      </c>
      <c r="F46" s="163">
        <v>21823</v>
      </c>
      <c r="G46" s="163">
        <v>26022</v>
      </c>
      <c r="H46" s="163">
        <v>26483</v>
      </c>
      <c r="I46" s="165">
        <f t="shared" si="26"/>
        <v>1.7715778956267858E-2</v>
      </c>
      <c r="J46" s="164">
        <f t="shared" si="23"/>
        <v>0.10318253769890862</v>
      </c>
      <c r="K46" s="162">
        <f t="shared" si="24"/>
        <v>461</v>
      </c>
      <c r="L46" s="163">
        <f t="shared" si="25"/>
        <v>2477</v>
      </c>
      <c r="M46" s="164">
        <f t="shared" si="22"/>
        <v>8.2810510490227713E-3</v>
      </c>
    </row>
    <row r="47" spans="2:13" x14ac:dyDescent="0.25">
      <c r="B47" s="162" t="s">
        <v>128</v>
      </c>
      <c r="C47" s="163">
        <v>5908</v>
      </c>
      <c r="D47" s="163">
        <v>5447</v>
      </c>
      <c r="E47" s="163">
        <v>3321</v>
      </c>
      <c r="F47" s="163">
        <v>5532</v>
      </c>
      <c r="G47" s="163">
        <v>6433</v>
      </c>
      <c r="H47" s="163">
        <v>5436</v>
      </c>
      <c r="I47" s="165">
        <f t="shared" si="26"/>
        <v>-0.15498212342608431</v>
      </c>
      <c r="J47" s="164">
        <f t="shared" si="23"/>
        <v>-2.0194602533504247E-3</v>
      </c>
      <c r="K47" s="162">
        <f t="shared" si="24"/>
        <v>-997</v>
      </c>
      <c r="L47" s="163">
        <f t="shared" si="25"/>
        <v>-11</v>
      </c>
      <c r="M47" s="164">
        <f t="shared" si="22"/>
        <v>1.6997996262692213E-3</v>
      </c>
    </row>
    <row r="48" spans="2:13" x14ac:dyDescent="0.25">
      <c r="B48" s="162" t="s">
        <v>131</v>
      </c>
      <c r="C48" s="163">
        <v>8284</v>
      </c>
      <c r="D48" s="163">
        <v>6600</v>
      </c>
      <c r="E48" s="163">
        <v>4763</v>
      </c>
      <c r="F48" s="163">
        <v>3971</v>
      </c>
      <c r="G48" s="163">
        <v>6080</v>
      </c>
      <c r="H48" s="163">
        <v>5414</v>
      </c>
      <c r="I48" s="165">
        <f t="shared" si="26"/>
        <v>-0.10953947368421058</v>
      </c>
      <c r="J48" s="164">
        <f t="shared" si="23"/>
        <v>-0.17969696969696969</v>
      </c>
      <c r="K48" s="162">
        <f t="shared" si="24"/>
        <v>-666</v>
      </c>
      <c r="L48" s="163">
        <f t="shared" si="25"/>
        <v>-1186</v>
      </c>
      <c r="M48" s="164">
        <f t="shared" si="22"/>
        <v>1.692920378333621E-3</v>
      </c>
    </row>
    <row r="49" spans="2:13" x14ac:dyDescent="0.25">
      <c r="B49" s="168" t="s">
        <v>145</v>
      </c>
      <c r="C49" s="169">
        <f t="shared" ref="C49:H49" si="27">C41-SUM(C42:C48)</f>
        <v>118347</v>
      </c>
      <c r="D49" s="169">
        <f t="shared" si="27"/>
        <v>114778</v>
      </c>
      <c r="E49" s="169">
        <f t="shared" si="27"/>
        <v>42071</v>
      </c>
      <c r="F49" s="169">
        <f t="shared" si="27"/>
        <v>142831</v>
      </c>
      <c r="G49" s="169">
        <f t="shared" si="27"/>
        <v>156109</v>
      </c>
      <c r="H49" s="169">
        <f t="shared" si="27"/>
        <v>167899</v>
      </c>
      <c r="I49" s="171">
        <f t="shared" si="26"/>
        <v>7.5524152995663396E-2</v>
      </c>
      <c r="J49" s="170">
        <f t="shared" si="23"/>
        <v>0.46281517363954761</v>
      </c>
      <c r="K49" s="168">
        <f>H49-G49</f>
        <v>11790</v>
      </c>
      <c r="L49" s="169">
        <f t="shared" si="25"/>
        <v>53121</v>
      </c>
      <c r="M49" s="170">
        <f t="shared" si="22"/>
        <v>5.2500856779061071E-2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29876</v>
      </c>
      <c r="D51" s="176">
        <f t="shared" ref="D51:H51" si="28">D52+D55</f>
        <v>29035</v>
      </c>
      <c r="E51" s="176">
        <f t="shared" si="28"/>
        <v>9467</v>
      </c>
      <c r="F51" s="176">
        <f t="shared" si="28"/>
        <v>25651</v>
      </c>
      <c r="G51" s="176">
        <f t="shared" si="28"/>
        <v>36596</v>
      </c>
      <c r="H51" s="176">
        <f t="shared" si="28"/>
        <v>31559</v>
      </c>
      <c r="I51" s="177">
        <f>IFERROR(H51/G51-1,"-")</f>
        <v>-0.13763799322330306</v>
      </c>
      <c r="J51" s="177">
        <f>IFERROR(H51/D51-1,"-")</f>
        <v>8.6929567763044613E-2</v>
      </c>
      <c r="K51" s="176">
        <f>H51-G51</f>
        <v>-5037</v>
      </c>
      <c r="L51" s="176">
        <f>H51-D51</f>
        <v>2524</v>
      </c>
      <c r="M51" s="177">
        <f t="shared" ref="M51:M63" si="29">H51/H$9</f>
        <v>9.868281163618535E-3</v>
      </c>
    </row>
    <row r="52" spans="2:13" x14ac:dyDescent="0.25">
      <c r="B52" s="157" t="s">
        <v>97</v>
      </c>
      <c r="C52" s="158">
        <v>7992</v>
      </c>
      <c r="D52" s="158">
        <v>7052</v>
      </c>
      <c r="E52" s="158">
        <v>1779</v>
      </c>
      <c r="F52" s="158">
        <v>4228</v>
      </c>
      <c r="G52" s="158">
        <v>16245</v>
      </c>
      <c r="H52" s="158">
        <v>8595</v>
      </c>
      <c r="I52" s="160">
        <f>IFERROR(H52/G52-1,"-")</f>
        <v>-0.47091412742382266</v>
      </c>
      <c r="J52" s="159">
        <f t="shared" ref="J52:J63" si="30">IFERROR(H52/D52-1,"-")</f>
        <v>0.21880317640385716</v>
      </c>
      <c r="K52" s="157">
        <f t="shared" ref="K52:K62" si="31">H52-G52</f>
        <v>-7650</v>
      </c>
      <c r="L52" s="158">
        <f t="shared" ref="L52:L63" si="32">H52-D52</f>
        <v>1543</v>
      </c>
      <c r="M52" s="159">
        <f t="shared" si="29"/>
        <v>2.6875970912038183E-3</v>
      </c>
    </row>
    <row r="53" spans="2:13" x14ac:dyDescent="0.25">
      <c r="B53" s="162" t="s">
        <v>103</v>
      </c>
      <c r="C53" s="163">
        <v>4952</v>
      </c>
      <c r="D53" s="163">
        <v>3996</v>
      </c>
      <c r="E53" s="163">
        <v>1332</v>
      </c>
      <c r="F53" s="163">
        <v>2187</v>
      </c>
      <c r="G53" s="163">
        <v>12177</v>
      </c>
      <c r="H53" s="163">
        <v>5827</v>
      </c>
      <c r="I53" s="165">
        <f>IFERROR(H53/G53-1,"-")</f>
        <v>-0.52147491171881422</v>
      </c>
      <c r="J53" s="164">
        <f t="shared" si="30"/>
        <v>0.45820820820820818</v>
      </c>
      <c r="K53" s="162">
        <f t="shared" si="31"/>
        <v>-6350</v>
      </c>
      <c r="L53" s="163">
        <f t="shared" si="32"/>
        <v>1831</v>
      </c>
      <c r="M53" s="164">
        <f t="shared" si="29"/>
        <v>1.8220626236701164E-3</v>
      </c>
    </row>
    <row r="54" spans="2:13" x14ac:dyDescent="0.25">
      <c r="B54" s="162" t="s">
        <v>100</v>
      </c>
      <c r="C54" s="163">
        <v>3040</v>
      </c>
      <c r="D54" s="163">
        <v>3056</v>
      </c>
      <c r="E54" s="163">
        <v>447</v>
      </c>
      <c r="F54" s="163">
        <v>2041</v>
      </c>
      <c r="G54" s="163">
        <v>4068</v>
      </c>
      <c r="H54" s="163">
        <v>2768</v>
      </c>
      <c r="I54" s="165">
        <f>IFERROR(H54/G54-1,"-")</f>
        <v>-0.31956735496558508</v>
      </c>
      <c r="J54" s="164">
        <f t="shared" si="30"/>
        <v>-9.4240837696335067E-2</v>
      </c>
      <c r="K54" s="162">
        <f t="shared" si="31"/>
        <v>-1300</v>
      </c>
      <c r="L54" s="163">
        <f t="shared" si="32"/>
        <v>-288</v>
      </c>
      <c r="M54" s="164">
        <f t="shared" si="29"/>
        <v>8.6553446753370202E-4</v>
      </c>
    </row>
    <row r="55" spans="2:13" x14ac:dyDescent="0.25">
      <c r="B55" s="157" t="s">
        <v>107</v>
      </c>
      <c r="C55" s="158">
        <v>21884</v>
      </c>
      <c r="D55" s="158">
        <v>21983</v>
      </c>
      <c r="E55" s="158">
        <v>7688</v>
      </c>
      <c r="F55" s="158">
        <v>21423</v>
      </c>
      <c r="G55" s="158">
        <v>20351</v>
      </c>
      <c r="H55" s="158">
        <v>22964</v>
      </c>
      <c r="I55" s="160">
        <f>IFERROR(H55/G55-1,"-")</f>
        <v>0.12839663898579912</v>
      </c>
      <c r="J55" s="159">
        <f t="shared" si="30"/>
        <v>4.4625392348633053E-2</v>
      </c>
      <c r="K55" s="157">
        <f t="shared" si="31"/>
        <v>2613</v>
      </c>
      <c r="L55" s="158">
        <f t="shared" si="32"/>
        <v>981</v>
      </c>
      <c r="M55" s="159">
        <f t="shared" si="29"/>
        <v>7.1806840724147163E-3</v>
      </c>
    </row>
    <row r="56" spans="2:13" x14ac:dyDescent="0.25">
      <c r="B56" s="162" t="s">
        <v>110</v>
      </c>
      <c r="C56" s="163">
        <v>6130</v>
      </c>
      <c r="D56" s="163">
        <v>6545</v>
      </c>
      <c r="E56" s="163">
        <v>2338</v>
      </c>
      <c r="F56" s="163">
        <v>7632</v>
      </c>
      <c r="G56" s="163">
        <v>6643</v>
      </c>
      <c r="H56" s="163">
        <v>8156</v>
      </c>
      <c r="I56" s="165">
        <f t="shared" ref="I56:I63" si="33">IFERROR(H56/G56-1,"-")</f>
        <v>0.22775854282703589</v>
      </c>
      <c r="J56" s="164">
        <f t="shared" si="30"/>
        <v>0.24614209320091662</v>
      </c>
      <c r="K56" s="162">
        <f t="shared" si="31"/>
        <v>1513</v>
      </c>
      <c r="L56" s="163">
        <f t="shared" si="32"/>
        <v>1611</v>
      </c>
      <c r="M56" s="164">
        <f t="shared" si="29"/>
        <v>2.5503248255797956E-3</v>
      </c>
    </row>
    <row r="57" spans="2:13" x14ac:dyDescent="0.25">
      <c r="B57" s="162" t="s">
        <v>113</v>
      </c>
      <c r="C57" s="163">
        <v>7188</v>
      </c>
      <c r="D57" s="163">
        <v>5918</v>
      </c>
      <c r="E57" s="163">
        <v>2232</v>
      </c>
      <c r="F57" s="163">
        <v>4682</v>
      </c>
      <c r="G57" s="163">
        <v>3480</v>
      </c>
      <c r="H57" s="163">
        <v>4392</v>
      </c>
      <c r="I57" s="165">
        <f t="shared" si="33"/>
        <v>0.26206896551724146</v>
      </c>
      <c r="J57" s="164">
        <f t="shared" si="30"/>
        <v>-0.25785738425143634</v>
      </c>
      <c r="K57" s="162">
        <f t="shared" si="31"/>
        <v>912</v>
      </c>
      <c r="L57" s="163">
        <f t="shared" si="32"/>
        <v>-1526</v>
      </c>
      <c r="M57" s="164">
        <f t="shared" si="29"/>
        <v>1.373348042416192E-3</v>
      </c>
    </row>
    <row r="58" spans="2:13" x14ac:dyDescent="0.25">
      <c r="B58" s="162" t="s">
        <v>116</v>
      </c>
      <c r="C58" s="163">
        <v>1580</v>
      </c>
      <c r="D58" s="163">
        <v>1648</v>
      </c>
      <c r="E58" s="163">
        <v>440</v>
      </c>
      <c r="F58" s="163">
        <v>1821</v>
      </c>
      <c r="G58" s="163">
        <v>2075</v>
      </c>
      <c r="H58" s="163">
        <v>1710</v>
      </c>
      <c r="I58" s="165">
        <f t="shared" si="33"/>
        <v>-0.17590361445783131</v>
      </c>
      <c r="J58" s="164">
        <f t="shared" si="30"/>
        <v>3.762135922330101E-2</v>
      </c>
      <c r="K58" s="162">
        <f t="shared" si="31"/>
        <v>-365</v>
      </c>
      <c r="L58" s="163">
        <f t="shared" si="32"/>
        <v>62</v>
      </c>
      <c r="M58" s="164">
        <f t="shared" si="29"/>
        <v>5.3470518044892719E-4</v>
      </c>
    </row>
    <row r="59" spans="2:13" x14ac:dyDescent="0.25">
      <c r="B59" s="162" t="s">
        <v>123</v>
      </c>
      <c r="C59" s="163">
        <v>420</v>
      </c>
      <c r="D59" s="163">
        <v>433</v>
      </c>
      <c r="E59" s="163">
        <v>230</v>
      </c>
      <c r="F59" s="163">
        <v>605</v>
      </c>
      <c r="G59" s="163">
        <v>443</v>
      </c>
      <c r="H59" s="163">
        <v>756</v>
      </c>
      <c r="I59" s="165">
        <f t="shared" si="33"/>
        <v>0.70654627539503378</v>
      </c>
      <c r="J59" s="164">
        <f t="shared" si="30"/>
        <v>0.74595842956120095</v>
      </c>
      <c r="K59" s="162">
        <f t="shared" si="31"/>
        <v>313</v>
      </c>
      <c r="L59" s="163">
        <f t="shared" si="32"/>
        <v>323</v>
      </c>
      <c r="M59" s="164">
        <f t="shared" si="29"/>
        <v>2.3639597451426256E-4</v>
      </c>
    </row>
    <row r="60" spans="2:13" x14ac:dyDescent="0.25">
      <c r="B60" s="162" t="s">
        <v>119</v>
      </c>
      <c r="C60" s="163">
        <v>448</v>
      </c>
      <c r="D60" s="163">
        <v>513</v>
      </c>
      <c r="E60" s="163">
        <v>161</v>
      </c>
      <c r="F60" s="163">
        <v>538</v>
      </c>
      <c r="G60" s="163">
        <v>447</v>
      </c>
      <c r="H60" s="163">
        <v>502</v>
      </c>
      <c r="I60" s="165">
        <f t="shared" si="33"/>
        <v>0.12304250559284124</v>
      </c>
      <c r="J60" s="164">
        <f t="shared" si="30"/>
        <v>-2.1442495126705707E-2</v>
      </c>
      <c r="K60" s="162">
        <f t="shared" si="31"/>
        <v>55</v>
      </c>
      <c r="L60" s="163">
        <f t="shared" si="32"/>
        <v>-11</v>
      </c>
      <c r="M60" s="164">
        <f t="shared" si="29"/>
        <v>1.5697193016687804E-4</v>
      </c>
    </row>
    <row r="61" spans="2:13" x14ac:dyDescent="0.25">
      <c r="B61" s="162" t="s">
        <v>128</v>
      </c>
      <c r="C61" s="163">
        <v>234</v>
      </c>
      <c r="D61" s="163">
        <v>141</v>
      </c>
      <c r="E61" s="163">
        <v>76</v>
      </c>
      <c r="F61" s="163">
        <v>62</v>
      </c>
      <c r="G61" s="163">
        <v>165</v>
      </c>
      <c r="H61" s="163">
        <v>96</v>
      </c>
      <c r="I61" s="165">
        <f t="shared" si="33"/>
        <v>-0.41818181818181821</v>
      </c>
      <c r="J61" s="164">
        <f t="shared" si="30"/>
        <v>-0.31914893617021278</v>
      </c>
      <c r="K61" s="162">
        <f t="shared" si="31"/>
        <v>-69</v>
      </c>
      <c r="L61" s="163">
        <f t="shared" si="32"/>
        <v>-45</v>
      </c>
      <c r="M61" s="164">
        <f t="shared" si="29"/>
        <v>3.0018536446255563E-5</v>
      </c>
    </row>
    <row r="62" spans="2:13" x14ac:dyDescent="0.25">
      <c r="B62" s="162" t="s">
        <v>131</v>
      </c>
      <c r="C62" s="163">
        <v>242</v>
      </c>
      <c r="D62" s="163">
        <v>230</v>
      </c>
      <c r="E62" s="163">
        <v>105</v>
      </c>
      <c r="F62" s="163">
        <v>97</v>
      </c>
      <c r="G62" s="163">
        <v>140</v>
      </c>
      <c r="H62" s="163">
        <v>90</v>
      </c>
      <c r="I62" s="165">
        <f t="shared" si="33"/>
        <v>-0.3571428571428571</v>
      </c>
      <c r="J62" s="164">
        <f t="shared" si="30"/>
        <v>-0.60869565217391308</v>
      </c>
      <c r="K62" s="162">
        <f t="shared" si="31"/>
        <v>-50</v>
      </c>
      <c r="L62" s="163">
        <f t="shared" si="32"/>
        <v>-140</v>
      </c>
      <c r="M62" s="164">
        <f t="shared" si="29"/>
        <v>2.8142377918364591E-5</v>
      </c>
    </row>
    <row r="63" spans="2:13" x14ac:dyDescent="0.25">
      <c r="B63" s="168" t="s">
        <v>145</v>
      </c>
      <c r="C63" s="169">
        <f t="shared" ref="C63:H63" si="34">C55-SUM(C56:C62)</f>
        <v>5642</v>
      </c>
      <c r="D63" s="169">
        <f t="shared" si="34"/>
        <v>6555</v>
      </c>
      <c r="E63" s="169">
        <f t="shared" si="34"/>
        <v>2106</v>
      </c>
      <c r="F63" s="169">
        <f t="shared" si="34"/>
        <v>5986</v>
      </c>
      <c r="G63" s="169">
        <f t="shared" si="34"/>
        <v>6958</v>
      </c>
      <c r="H63" s="169">
        <f t="shared" si="34"/>
        <v>7262</v>
      </c>
      <c r="I63" s="171">
        <f t="shared" si="33"/>
        <v>4.3690715722908946E-2</v>
      </c>
      <c r="J63" s="170">
        <f t="shared" si="30"/>
        <v>0.10785659801678116</v>
      </c>
      <c r="K63" s="168">
        <f>H63-G63</f>
        <v>304</v>
      </c>
      <c r="L63" s="169">
        <f t="shared" si="32"/>
        <v>707</v>
      </c>
      <c r="M63" s="170">
        <f t="shared" si="29"/>
        <v>2.2707772049240407E-3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102442</v>
      </c>
      <c r="D65" s="176">
        <f t="shared" ref="D65:H65" si="35">D66+D69</f>
        <v>102355</v>
      </c>
      <c r="E65" s="176">
        <f t="shared" si="35"/>
        <v>36134</v>
      </c>
      <c r="F65" s="176">
        <f t="shared" si="35"/>
        <v>110290</v>
      </c>
      <c r="G65" s="176">
        <f t="shared" si="35"/>
        <v>131067</v>
      </c>
      <c r="H65" s="176">
        <f t="shared" si="35"/>
        <v>146251</v>
      </c>
      <c r="I65" s="177">
        <f>IFERROR(H65/G65-1,"-")</f>
        <v>0.11584914585669925</v>
      </c>
      <c r="J65" s="177">
        <f>IFERROR(H65/D65-1,"-")</f>
        <v>0.42886033901616916</v>
      </c>
      <c r="K65" s="176">
        <f>H65-G65</f>
        <v>15184</v>
      </c>
      <c r="L65" s="176">
        <f>H65-D65</f>
        <v>43896</v>
      </c>
      <c r="M65" s="177">
        <f t="shared" ref="M65:M77" si="36">H65/H$9</f>
        <v>4.5731676810430444E-2</v>
      </c>
    </row>
    <row r="66" spans="2:13" x14ac:dyDescent="0.25">
      <c r="B66" s="157" t="s">
        <v>97</v>
      </c>
      <c r="C66" s="158">
        <v>28406</v>
      </c>
      <c r="D66" s="158">
        <v>33428</v>
      </c>
      <c r="E66" s="158">
        <v>16811</v>
      </c>
      <c r="F66" s="158">
        <v>28303</v>
      </c>
      <c r="G66" s="158">
        <v>37924</v>
      </c>
      <c r="H66" s="158">
        <v>46749</v>
      </c>
      <c r="I66" s="160">
        <f>IFERROR(H66/G66-1,"-")</f>
        <v>0.23270224659846006</v>
      </c>
      <c r="J66" s="159">
        <f t="shared" ref="J66:J77" si="37">IFERROR(H66/D66-1,"-")</f>
        <v>0.39849826492760565</v>
      </c>
      <c r="K66" s="157">
        <f t="shared" ref="K66:K76" si="38">H66-G66</f>
        <v>8825</v>
      </c>
      <c r="L66" s="158">
        <f t="shared" ref="L66:L77" si="39">H66-D66</f>
        <v>13321</v>
      </c>
      <c r="M66" s="159">
        <f t="shared" si="36"/>
        <v>1.4618089170062513E-2</v>
      </c>
    </row>
    <row r="67" spans="2:13" x14ac:dyDescent="0.25">
      <c r="B67" s="162" t="s">
        <v>103</v>
      </c>
      <c r="C67" s="163">
        <v>16166</v>
      </c>
      <c r="D67" s="163">
        <v>18193</v>
      </c>
      <c r="E67" s="163">
        <v>5981</v>
      </c>
      <c r="F67" s="163">
        <v>22434</v>
      </c>
      <c r="G67" s="163">
        <v>27984</v>
      </c>
      <c r="H67" s="163">
        <v>28822</v>
      </c>
      <c r="I67" s="165">
        <f>IFERROR(H67/G67-1,"-")</f>
        <v>2.9945683247569965E-2</v>
      </c>
      <c r="J67" s="164">
        <f t="shared" si="37"/>
        <v>0.5842356950475458</v>
      </c>
      <c r="K67" s="162">
        <f t="shared" si="38"/>
        <v>838</v>
      </c>
      <c r="L67" s="163">
        <f t="shared" si="39"/>
        <v>10629</v>
      </c>
      <c r="M67" s="164">
        <f t="shared" si="36"/>
        <v>9.0124401818122684E-3</v>
      </c>
    </row>
    <row r="68" spans="2:13" x14ac:dyDescent="0.25">
      <c r="B68" s="162" t="s">
        <v>100</v>
      </c>
      <c r="C68" s="163">
        <v>12240</v>
      </c>
      <c r="D68" s="163">
        <v>15235</v>
      </c>
      <c r="E68" s="163">
        <v>10830</v>
      </c>
      <c r="F68" s="163">
        <v>5869</v>
      </c>
      <c r="G68" s="163">
        <v>9940</v>
      </c>
      <c r="H68" s="163">
        <v>17927</v>
      </c>
      <c r="I68" s="165">
        <f>IFERROR(H68/G68-1,"-")</f>
        <v>0.80352112676056331</v>
      </c>
      <c r="J68" s="164">
        <f t="shared" si="37"/>
        <v>0.17669839186084668</v>
      </c>
      <c r="K68" s="162">
        <f t="shared" si="38"/>
        <v>7987</v>
      </c>
      <c r="L68" s="163">
        <f t="shared" si="39"/>
        <v>2692</v>
      </c>
      <c r="M68" s="164">
        <f t="shared" si="36"/>
        <v>5.6056489882502442E-3</v>
      </c>
    </row>
    <row r="69" spans="2:13" x14ac:dyDescent="0.25">
      <c r="B69" s="157" t="s">
        <v>107</v>
      </c>
      <c r="C69" s="158">
        <v>74036</v>
      </c>
      <c r="D69" s="158">
        <v>68927</v>
      </c>
      <c r="E69" s="158">
        <v>19323</v>
      </c>
      <c r="F69" s="158">
        <v>81987</v>
      </c>
      <c r="G69" s="158">
        <v>93143</v>
      </c>
      <c r="H69" s="158">
        <v>99502</v>
      </c>
      <c r="I69" s="160">
        <f>IFERROR(H69/G69-1,"-")</f>
        <v>6.82713676819513E-2</v>
      </c>
      <c r="J69" s="159">
        <f t="shared" si="37"/>
        <v>0.44358524235785679</v>
      </c>
      <c r="K69" s="157">
        <f t="shared" si="38"/>
        <v>6359</v>
      </c>
      <c r="L69" s="158">
        <f t="shared" si="39"/>
        <v>30575</v>
      </c>
      <c r="M69" s="159">
        <f t="shared" si="36"/>
        <v>3.1113587640367927E-2</v>
      </c>
    </row>
    <row r="70" spans="2:13" x14ac:dyDescent="0.25">
      <c r="B70" s="162" t="s">
        <v>110</v>
      </c>
      <c r="C70" s="163">
        <v>34186</v>
      </c>
      <c r="D70" s="163">
        <v>30426</v>
      </c>
      <c r="E70" s="163">
        <v>7331</v>
      </c>
      <c r="F70" s="163">
        <v>38844</v>
      </c>
      <c r="G70" s="163">
        <v>35609</v>
      </c>
      <c r="H70" s="163">
        <v>34444</v>
      </c>
      <c r="I70" s="165">
        <f t="shared" ref="I70:I77" si="40">IFERROR(H70/G70-1,"-")</f>
        <v>-3.2716448088966232E-2</v>
      </c>
      <c r="J70" s="164">
        <f t="shared" si="37"/>
        <v>0.13205810819693675</v>
      </c>
      <c r="K70" s="162">
        <f t="shared" si="38"/>
        <v>-1165</v>
      </c>
      <c r="L70" s="163">
        <f t="shared" si="39"/>
        <v>4018</v>
      </c>
      <c r="M70" s="164">
        <f t="shared" si="36"/>
        <v>1.0770400722446111E-2</v>
      </c>
    </row>
    <row r="71" spans="2:13" x14ac:dyDescent="0.25">
      <c r="B71" s="162" t="s">
        <v>113</v>
      </c>
      <c r="C71" s="163">
        <v>9289</v>
      </c>
      <c r="D71" s="163">
        <v>8021</v>
      </c>
      <c r="E71" s="163">
        <v>2362</v>
      </c>
      <c r="F71" s="163">
        <v>5542</v>
      </c>
      <c r="G71" s="163">
        <v>6459</v>
      </c>
      <c r="H71" s="163">
        <v>6633</v>
      </c>
      <c r="I71" s="165">
        <f t="shared" si="40"/>
        <v>2.6939154667905196E-2</v>
      </c>
      <c r="J71" s="164">
        <f t="shared" si="37"/>
        <v>-0.17304575489340479</v>
      </c>
      <c r="K71" s="162">
        <f t="shared" si="38"/>
        <v>174</v>
      </c>
      <c r="L71" s="163">
        <f t="shared" si="39"/>
        <v>-1388</v>
      </c>
      <c r="M71" s="164">
        <f t="shared" si="36"/>
        <v>2.0740932525834701E-3</v>
      </c>
    </row>
    <row r="72" spans="2:13" x14ac:dyDescent="0.25">
      <c r="B72" s="162" t="s">
        <v>116</v>
      </c>
      <c r="C72" s="163">
        <v>4902</v>
      </c>
      <c r="D72" s="163">
        <v>7764</v>
      </c>
      <c r="E72" s="163">
        <v>2592</v>
      </c>
      <c r="F72" s="163">
        <v>11009</v>
      </c>
      <c r="G72" s="163">
        <v>10476</v>
      </c>
      <c r="H72" s="163">
        <v>13838</v>
      </c>
      <c r="I72" s="165">
        <f t="shared" si="40"/>
        <v>0.32092401680030536</v>
      </c>
      <c r="J72" s="164">
        <f t="shared" si="37"/>
        <v>0.78232869654817105</v>
      </c>
      <c r="K72" s="162">
        <f t="shared" si="38"/>
        <v>3362</v>
      </c>
      <c r="L72" s="163">
        <f t="shared" si="39"/>
        <v>6074</v>
      </c>
      <c r="M72" s="164">
        <f t="shared" si="36"/>
        <v>4.3270469514925464E-3</v>
      </c>
    </row>
    <row r="73" spans="2:13" x14ac:dyDescent="0.25">
      <c r="B73" s="162" t="s">
        <v>123</v>
      </c>
      <c r="C73" s="163">
        <v>1562</v>
      </c>
      <c r="D73" s="163">
        <v>1267</v>
      </c>
      <c r="E73" s="163">
        <v>258</v>
      </c>
      <c r="F73" s="163">
        <v>1360</v>
      </c>
      <c r="G73" s="163">
        <v>2515</v>
      </c>
      <c r="H73" s="163">
        <v>3267</v>
      </c>
      <c r="I73" s="165">
        <f t="shared" si="40"/>
        <v>0.29900596421471182</v>
      </c>
      <c r="J73" s="164">
        <f t="shared" si="37"/>
        <v>1.5785319652722967</v>
      </c>
      <c r="K73" s="162">
        <f t="shared" si="38"/>
        <v>752</v>
      </c>
      <c r="L73" s="163">
        <f t="shared" si="39"/>
        <v>2000</v>
      </c>
      <c r="M73" s="164">
        <f t="shared" si="36"/>
        <v>1.0215683184366345E-3</v>
      </c>
    </row>
    <row r="74" spans="2:13" x14ac:dyDescent="0.25">
      <c r="B74" s="162" t="s">
        <v>119</v>
      </c>
      <c r="C74" s="163">
        <v>2033</v>
      </c>
      <c r="D74" s="163">
        <v>1598</v>
      </c>
      <c r="E74" s="163">
        <v>729</v>
      </c>
      <c r="F74" s="163">
        <v>2196</v>
      </c>
      <c r="G74" s="163">
        <v>1917</v>
      </c>
      <c r="H74" s="163">
        <v>2865</v>
      </c>
      <c r="I74" s="165">
        <f t="shared" si="40"/>
        <v>0.49452269170579033</v>
      </c>
      <c r="J74" s="164">
        <f t="shared" si="37"/>
        <v>0.79286608260325409</v>
      </c>
      <c r="K74" s="162">
        <f t="shared" si="38"/>
        <v>948</v>
      </c>
      <c r="L74" s="163">
        <f t="shared" si="39"/>
        <v>1267</v>
      </c>
      <c r="M74" s="164">
        <f t="shared" si="36"/>
        <v>8.9586569706793942E-4</v>
      </c>
    </row>
    <row r="75" spans="2:13" x14ac:dyDescent="0.25">
      <c r="B75" s="162" t="s">
        <v>128</v>
      </c>
      <c r="C75" s="163">
        <v>897</v>
      </c>
      <c r="D75" s="163">
        <v>1183</v>
      </c>
      <c r="E75" s="163">
        <v>634</v>
      </c>
      <c r="F75" s="163">
        <v>897</v>
      </c>
      <c r="G75" s="163">
        <v>3209</v>
      </c>
      <c r="H75" s="163">
        <v>1645</v>
      </c>
      <c r="I75" s="165">
        <f t="shared" si="40"/>
        <v>-0.4873792458709878</v>
      </c>
      <c r="J75" s="164">
        <f t="shared" si="37"/>
        <v>0.39053254437869822</v>
      </c>
      <c r="K75" s="162">
        <f t="shared" si="38"/>
        <v>-1564</v>
      </c>
      <c r="L75" s="163">
        <f t="shared" si="39"/>
        <v>462</v>
      </c>
      <c r="M75" s="164">
        <f t="shared" si="36"/>
        <v>5.1438012973010832E-4</v>
      </c>
    </row>
    <row r="76" spans="2:13" x14ac:dyDescent="0.25">
      <c r="B76" s="162" t="s">
        <v>131</v>
      </c>
      <c r="C76" s="163">
        <v>1839</v>
      </c>
      <c r="D76" s="163">
        <v>1338</v>
      </c>
      <c r="E76" s="163">
        <v>781</v>
      </c>
      <c r="F76" s="163">
        <v>291</v>
      </c>
      <c r="G76" s="163">
        <v>930</v>
      </c>
      <c r="H76" s="163">
        <v>205</v>
      </c>
      <c r="I76" s="165">
        <f t="shared" si="40"/>
        <v>-0.77956989247311825</v>
      </c>
      <c r="J76" s="164">
        <f t="shared" si="37"/>
        <v>-0.84678624813153958</v>
      </c>
      <c r="K76" s="162">
        <f t="shared" si="38"/>
        <v>-725</v>
      </c>
      <c r="L76" s="163">
        <f t="shared" si="39"/>
        <v>-1133</v>
      </c>
      <c r="M76" s="164">
        <f t="shared" si="36"/>
        <v>6.4102083036274895E-5</v>
      </c>
    </row>
    <row r="77" spans="2:13" x14ac:dyDescent="0.25">
      <c r="B77" s="168" t="s">
        <v>145</v>
      </c>
      <c r="C77" s="169">
        <f t="shared" ref="C77:H77" si="41">C69-SUM(C70:C76)</f>
        <v>19328</v>
      </c>
      <c r="D77" s="169">
        <f t="shared" si="41"/>
        <v>17330</v>
      </c>
      <c r="E77" s="169">
        <f t="shared" si="41"/>
        <v>4636</v>
      </c>
      <c r="F77" s="169">
        <f t="shared" si="41"/>
        <v>21848</v>
      </c>
      <c r="G77" s="169">
        <f t="shared" si="41"/>
        <v>32028</v>
      </c>
      <c r="H77" s="169">
        <f t="shared" si="41"/>
        <v>36605</v>
      </c>
      <c r="I77" s="171">
        <f t="shared" si="40"/>
        <v>0.14290620706881474</v>
      </c>
      <c r="J77" s="170">
        <f t="shared" si="37"/>
        <v>1.1122331217541834</v>
      </c>
      <c r="K77" s="168">
        <f>H77-G77</f>
        <v>4577</v>
      </c>
      <c r="L77" s="169">
        <f t="shared" si="39"/>
        <v>19275</v>
      </c>
      <c r="M77" s="170">
        <f t="shared" si="36"/>
        <v>1.1446130485574843E-2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493210</v>
      </c>
      <c r="D79" s="176">
        <f t="shared" ref="D79:H79" si="42">D80+D83</f>
        <v>473735</v>
      </c>
      <c r="E79" s="176">
        <f t="shared" si="42"/>
        <v>147476</v>
      </c>
      <c r="F79" s="176">
        <f t="shared" si="42"/>
        <v>423670</v>
      </c>
      <c r="G79" s="176">
        <f t="shared" si="42"/>
        <v>487148</v>
      </c>
      <c r="H79" s="176">
        <f t="shared" si="42"/>
        <v>557192</v>
      </c>
      <c r="I79" s="177">
        <f>IFERROR(H79/G79-1,"-")</f>
        <v>0.14378381929105744</v>
      </c>
      <c r="J79" s="177">
        <f>IFERROR(H79/D79-1,"-")</f>
        <v>0.17616811086366857</v>
      </c>
      <c r="K79" s="176">
        <f>H79-G79</f>
        <v>70044</v>
      </c>
      <c r="L79" s="176">
        <f>H79-D79</f>
        <v>83457</v>
      </c>
      <c r="M79" s="177">
        <f t="shared" ref="M79:M91" si="43">H79/H$9</f>
        <v>0.17423008707877113</v>
      </c>
    </row>
    <row r="80" spans="2:13" x14ac:dyDescent="0.25">
      <c r="B80" s="157" t="s">
        <v>97</v>
      </c>
      <c r="C80" s="158">
        <v>225164</v>
      </c>
      <c r="D80" s="158">
        <v>220486</v>
      </c>
      <c r="E80" s="158">
        <v>63362</v>
      </c>
      <c r="F80" s="158">
        <v>217516</v>
      </c>
      <c r="G80" s="158">
        <v>224955</v>
      </c>
      <c r="H80" s="158">
        <v>237197</v>
      </c>
      <c r="I80" s="160">
        <f>IFERROR(H80/G80-1,"-")</f>
        <v>5.441977284345767E-2</v>
      </c>
      <c r="J80" s="159">
        <f t="shared" ref="J80:J91" si="44">IFERROR(H80/D80-1,"-")</f>
        <v>7.5791660241466552E-2</v>
      </c>
      <c r="K80" s="157">
        <f t="shared" ref="K80:K90" si="45">H80-G80</f>
        <v>12242</v>
      </c>
      <c r="L80" s="158">
        <f t="shared" ref="L80:L91" si="46">H80-D80</f>
        <v>16711</v>
      </c>
      <c r="M80" s="159">
        <f t="shared" si="43"/>
        <v>7.4169862390025834E-2</v>
      </c>
    </row>
    <row r="81" spans="2:13" x14ac:dyDescent="0.25">
      <c r="B81" s="162" t="s">
        <v>103</v>
      </c>
      <c r="C81" s="163">
        <v>51682</v>
      </c>
      <c r="D81" s="163">
        <v>37912</v>
      </c>
      <c r="E81" s="163">
        <v>12845</v>
      </c>
      <c r="F81" s="163">
        <v>52132</v>
      </c>
      <c r="G81" s="163">
        <v>48829</v>
      </c>
      <c r="H81" s="163">
        <v>58314</v>
      </c>
      <c r="I81" s="165">
        <f>IFERROR(H81/G81-1,"-")</f>
        <v>0.19424931905220255</v>
      </c>
      <c r="J81" s="164">
        <f t="shared" si="44"/>
        <v>0.53814095800801853</v>
      </c>
      <c r="K81" s="162">
        <f t="shared" si="45"/>
        <v>9485</v>
      </c>
      <c r="L81" s="163">
        <f t="shared" si="46"/>
        <v>20402</v>
      </c>
      <c r="M81" s="164">
        <f t="shared" si="43"/>
        <v>1.8234384732572363E-2</v>
      </c>
    </row>
    <row r="82" spans="2:13" x14ac:dyDescent="0.25">
      <c r="B82" s="162" t="s">
        <v>100</v>
      </c>
      <c r="C82" s="163">
        <v>173482</v>
      </c>
      <c r="D82" s="163">
        <v>182574</v>
      </c>
      <c r="E82" s="163">
        <v>50517</v>
      </c>
      <c r="F82" s="163">
        <v>165384</v>
      </c>
      <c r="G82" s="163">
        <v>176126</v>
      </c>
      <c r="H82" s="163">
        <v>178883</v>
      </c>
      <c r="I82" s="165">
        <f>IFERROR(H82/G82-1,"-")</f>
        <v>1.565356619692726E-2</v>
      </c>
      <c r="J82" s="164">
        <f t="shared" si="44"/>
        <v>-2.0216460175052298E-2</v>
      </c>
      <c r="K82" s="162">
        <f t="shared" si="45"/>
        <v>2757</v>
      </c>
      <c r="L82" s="163">
        <f t="shared" si="46"/>
        <v>-3691</v>
      </c>
      <c r="M82" s="164">
        <f t="shared" si="43"/>
        <v>5.5935477657453478E-2</v>
      </c>
    </row>
    <row r="83" spans="2:13" x14ac:dyDescent="0.25">
      <c r="B83" s="157" t="s">
        <v>107</v>
      </c>
      <c r="C83" s="158">
        <v>268046</v>
      </c>
      <c r="D83" s="158">
        <v>253249</v>
      </c>
      <c r="E83" s="158">
        <v>84114</v>
      </c>
      <c r="F83" s="158">
        <v>206154</v>
      </c>
      <c r="G83" s="158">
        <v>262193</v>
      </c>
      <c r="H83" s="158">
        <v>319995</v>
      </c>
      <c r="I83" s="160">
        <f>IFERROR(H83/G83-1,"-")</f>
        <v>0.22045592368980094</v>
      </c>
      <c r="J83" s="159">
        <f t="shared" si="44"/>
        <v>0.26355878996560689</v>
      </c>
      <c r="K83" s="157">
        <f t="shared" si="45"/>
        <v>57802</v>
      </c>
      <c r="L83" s="158">
        <f t="shared" si="46"/>
        <v>66746</v>
      </c>
      <c r="M83" s="159">
        <f t="shared" si="43"/>
        <v>0.1000602246887453</v>
      </c>
    </row>
    <row r="84" spans="2:13" x14ac:dyDescent="0.25">
      <c r="B84" s="162" t="s">
        <v>110</v>
      </c>
      <c r="C84" s="163">
        <v>39304</v>
      </c>
      <c r="D84" s="163">
        <v>46406</v>
      </c>
      <c r="E84" s="163">
        <v>16144</v>
      </c>
      <c r="F84" s="163">
        <v>44073</v>
      </c>
      <c r="G84" s="163">
        <v>58110</v>
      </c>
      <c r="H84" s="163">
        <v>70739</v>
      </c>
      <c r="I84" s="165">
        <f t="shared" ref="I84:I91" si="47">IFERROR(H84/G84-1,"-")</f>
        <v>0.21732920323524341</v>
      </c>
      <c r="J84" s="164">
        <f t="shared" si="44"/>
        <v>0.52435029953023315</v>
      </c>
      <c r="K84" s="162">
        <f t="shared" si="45"/>
        <v>12629</v>
      </c>
      <c r="L84" s="163">
        <f t="shared" si="46"/>
        <v>24333</v>
      </c>
      <c r="M84" s="164">
        <f t="shared" si="43"/>
        <v>2.2119596350746586E-2</v>
      </c>
    </row>
    <row r="85" spans="2:13" x14ac:dyDescent="0.25">
      <c r="B85" s="162" t="s">
        <v>113</v>
      </c>
      <c r="C85" s="163">
        <v>123881</v>
      </c>
      <c r="D85" s="163">
        <v>101891</v>
      </c>
      <c r="E85" s="163">
        <v>30159</v>
      </c>
      <c r="F85" s="163">
        <v>66273</v>
      </c>
      <c r="G85" s="163">
        <v>77508</v>
      </c>
      <c r="H85" s="163">
        <v>86026</v>
      </c>
      <c r="I85" s="165">
        <f t="shared" si="47"/>
        <v>0.1098983330752954</v>
      </c>
      <c r="J85" s="164">
        <f t="shared" si="44"/>
        <v>-0.15570560697215652</v>
      </c>
      <c r="K85" s="162">
        <f t="shared" si="45"/>
        <v>8518</v>
      </c>
      <c r="L85" s="163">
        <f t="shared" si="46"/>
        <v>-15865</v>
      </c>
      <c r="M85" s="164">
        <f t="shared" si="43"/>
        <v>2.6899735586724802E-2</v>
      </c>
    </row>
    <row r="86" spans="2:13" x14ac:dyDescent="0.25">
      <c r="B86" s="162" t="s">
        <v>116</v>
      </c>
      <c r="C86" s="163">
        <v>13721</v>
      </c>
      <c r="D86" s="163">
        <v>15440</v>
      </c>
      <c r="E86" s="163">
        <v>5720</v>
      </c>
      <c r="F86" s="163">
        <v>18921</v>
      </c>
      <c r="G86" s="163">
        <v>26888</v>
      </c>
      <c r="H86" s="163">
        <v>39888</v>
      </c>
      <c r="I86" s="165">
        <f t="shared" si="47"/>
        <v>0.48348705742338582</v>
      </c>
      <c r="J86" s="164">
        <f t="shared" si="44"/>
        <v>1.5834196891191712</v>
      </c>
      <c r="K86" s="162">
        <f t="shared" si="45"/>
        <v>13000</v>
      </c>
      <c r="L86" s="163">
        <f t="shared" si="46"/>
        <v>24448</v>
      </c>
      <c r="M86" s="164">
        <f t="shared" si="43"/>
        <v>1.2472701893419187E-2</v>
      </c>
    </row>
    <row r="87" spans="2:13" x14ac:dyDescent="0.25">
      <c r="B87" s="162" t="s">
        <v>123</v>
      </c>
      <c r="C87" s="163">
        <v>6069</v>
      </c>
      <c r="D87" s="163">
        <v>4756</v>
      </c>
      <c r="E87" s="163">
        <v>1339</v>
      </c>
      <c r="F87" s="163">
        <v>3967</v>
      </c>
      <c r="G87" s="163">
        <v>5102</v>
      </c>
      <c r="H87" s="163">
        <v>9067</v>
      </c>
      <c r="I87" s="165">
        <f t="shared" si="47"/>
        <v>0.77714621716973742</v>
      </c>
      <c r="J87" s="164">
        <f t="shared" si="44"/>
        <v>0.90643397813288473</v>
      </c>
      <c r="K87" s="162">
        <f t="shared" si="45"/>
        <v>3965</v>
      </c>
      <c r="L87" s="163">
        <f t="shared" si="46"/>
        <v>4311</v>
      </c>
      <c r="M87" s="164">
        <f t="shared" si="43"/>
        <v>2.8351882287312416E-3</v>
      </c>
    </row>
    <row r="88" spans="2:13" x14ac:dyDescent="0.25">
      <c r="B88" s="162" t="s">
        <v>119</v>
      </c>
      <c r="C88" s="163">
        <v>4725</v>
      </c>
      <c r="D88" s="163">
        <v>4424</v>
      </c>
      <c r="E88" s="163">
        <v>1599</v>
      </c>
      <c r="F88" s="163">
        <v>3647</v>
      </c>
      <c r="G88" s="163">
        <v>4571</v>
      </c>
      <c r="H88" s="163">
        <v>5773</v>
      </c>
      <c r="I88" s="165">
        <f t="shared" si="47"/>
        <v>0.26296215270181578</v>
      </c>
      <c r="J88" s="164">
        <f t="shared" si="44"/>
        <v>0.30492766726943943</v>
      </c>
      <c r="K88" s="162">
        <f t="shared" si="45"/>
        <v>1202</v>
      </c>
      <c r="L88" s="163">
        <f t="shared" si="46"/>
        <v>1349</v>
      </c>
      <c r="M88" s="164">
        <f t="shared" si="43"/>
        <v>1.8051771969190976E-3</v>
      </c>
    </row>
    <row r="89" spans="2:13" x14ac:dyDescent="0.25">
      <c r="B89" s="162" t="s">
        <v>128</v>
      </c>
      <c r="C89" s="163">
        <v>2100</v>
      </c>
      <c r="D89" s="163">
        <v>2595</v>
      </c>
      <c r="E89" s="163">
        <v>1697</v>
      </c>
      <c r="F89" s="163">
        <v>1992</v>
      </c>
      <c r="G89" s="163">
        <v>2564</v>
      </c>
      <c r="H89" s="163">
        <v>2547</v>
      </c>
      <c r="I89" s="165">
        <f t="shared" si="47"/>
        <v>-6.6302652106083881E-3</v>
      </c>
      <c r="J89" s="164">
        <f t="shared" si="44"/>
        <v>-1.8497109826589586E-2</v>
      </c>
      <c r="K89" s="162">
        <f t="shared" si="45"/>
        <v>-17</v>
      </c>
      <c r="L89" s="163">
        <f t="shared" si="46"/>
        <v>-48</v>
      </c>
      <c r="M89" s="164">
        <f t="shared" si="43"/>
        <v>7.9642929508971793E-4</v>
      </c>
    </row>
    <row r="90" spans="2:13" x14ac:dyDescent="0.25">
      <c r="B90" s="162" t="s">
        <v>131</v>
      </c>
      <c r="C90" s="163">
        <v>4907</v>
      </c>
      <c r="D90" s="163">
        <v>4041</v>
      </c>
      <c r="E90" s="163">
        <v>2284</v>
      </c>
      <c r="F90" s="163">
        <v>1771</v>
      </c>
      <c r="G90" s="163">
        <v>2587</v>
      </c>
      <c r="H90" s="163">
        <v>3118</v>
      </c>
      <c r="I90" s="165">
        <f t="shared" si="47"/>
        <v>0.20525705450328569</v>
      </c>
      <c r="J90" s="164">
        <f t="shared" si="44"/>
        <v>-0.2284088097005692</v>
      </c>
      <c r="K90" s="162">
        <f t="shared" si="45"/>
        <v>531</v>
      </c>
      <c r="L90" s="163">
        <f t="shared" si="46"/>
        <v>-923</v>
      </c>
      <c r="M90" s="164">
        <f t="shared" si="43"/>
        <v>9.7497704832734215E-4</v>
      </c>
    </row>
    <row r="91" spans="2:13" x14ac:dyDescent="0.25">
      <c r="B91" s="168" t="s">
        <v>145</v>
      </c>
      <c r="C91" s="169">
        <f t="shared" ref="C91:H91" si="48">C83-SUM(C84:C90)</f>
        <v>73339</v>
      </c>
      <c r="D91" s="169">
        <f t="shared" si="48"/>
        <v>73696</v>
      </c>
      <c r="E91" s="169">
        <f t="shared" si="48"/>
        <v>25172</v>
      </c>
      <c r="F91" s="169">
        <f t="shared" si="48"/>
        <v>65510</v>
      </c>
      <c r="G91" s="169">
        <f t="shared" si="48"/>
        <v>84863</v>
      </c>
      <c r="H91" s="169">
        <f t="shared" si="48"/>
        <v>102837</v>
      </c>
      <c r="I91" s="171">
        <f t="shared" si="47"/>
        <v>0.211800195609394</v>
      </c>
      <c r="J91" s="170">
        <f t="shared" si="44"/>
        <v>0.39542173252279644</v>
      </c>
      <c r="K91" s="168">
        <f>H91-G91</f>
        <v>17974</v>
      </c>
      <c r="L91" s="169">
        <f t="shared" si="46"/>
        <v>29141</v>
      </c>
      <c r="M91" s="170">
        <f t="shared" si="43"/>
        <v>3.2156419088787323E-2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38635</v>
      </c>
      <c r="D93" s="176">
        <f t="shared" ref="D93:H93" si="49">D94+D97</f>
        <v>39423</v>
      </c>
      <c r="E93" s="176">
        <f t="shared" si="49"/>
        <v>17295</v>
      </c>
      <c r="F93" s="176">
        <f t="shared" si="49"/>
        <v>37456</v>
      </c>
      <c r="G93" s="176">
        <f t="shared" si="49"/>
        <v>44189</v>
      </c>
      <c r="H93" s="176">
        <f t="shared" si="49"/>
        <v>41777</v>
      </c>
      <c r="I93" s="177">
        <f>IFERROR(H93/G93-1,"-")</f>
        <v>-5.4583719930299424E-2</v>
      </c>
      <c r="J93" s="177">
        <f>IFERROR(H93/D93-1,"-")</f>
        <v>5.9711336022119088E-2</v>
      </c>
      <c r="K93" s="176">
        <f>H93-G93</f>
        <v>-2412</v>
      </c>
      <c r="L93" s="176">
        <f>H93-D93</f>
        <v>2354</v>
      </c>
      <c r="M93" s="177">
        <f t="shared" ref="M93:M105" si="50">H93/H$9</f>
        <v>1.306337913661686E-2</v>
      </c>
    </row>
    <row r="94" spans="2:13" x14ac:dyDescent="0.25">
      <c r="B94" s="157" t="s">
        <v>97</v>
      </c>
      <c r="C94" s="158">
        <v>24706</v>
      </c>
      <c r="D94" s="158">
        <v>26258</v>
      </c>
      <c r="E94" s="158">
        <v>11031</v>
      </c>
      <c r="F94" s="158">
        <v>24786</v>
      </c>
      <c r="G94" s="158">
        <v>29860</v>
      </c>
      <c r="H94" s="158">
        <v>26153</v>
      </c>
      <c r="I94" s="160">
        <f>IFERROR(H94/G94-1,"-")</f>
        <v>-0.12414601473543196</v>
      </c>
      <c r="J94" s="159">
        <f t="shared" ref="J94:J105" si="51">IFERROR(H94/D94-1,"-")</f>
        <v>-3.9987813237870595E-3</v>
      </c>
      <c r="K94" s="157">
        <f t="shared" ref="K94:K104" si="52">H94-G94</f>
        <v>-3707</v>
      </c>
      <c r="L94" s="158">
        <f t="shared" ref="L94:L105" si="53">H94-D94</f>
        <v>-105</v>
      </c>
      <c r="M94" s="159">
        <f t="shared" si="50"/>
        <v>8.1778623299887682E-3</v>
      </c>
    </row>
    <row r="95" spans="2:13" x14ac:dyDescent="0.25">
      <c r="B95" s="162" t="s">
        <v>103</v>
      </c>
      <c r="C95" s="163">
        <v>12054</v>
      </c>
      <c r="D95" s="163">
        <v>12910</v>
      </c>
      <c r="E95" s="163">
        <v>5930</v>
      </c>
      <c r="F95" s="163">
        <v>11891</v>
      </c>
      <c r="G95" s="163">
        <v>9535</v>
      </c>
      <c r="H95" s="163">
        <v>8202</v>
      </c>
      <c r="I95" s="165">
        <f>IFERROR(H95/G95-1,"-")</f>
        <v>-0.13980073413738858</v>
      </c>
      <c r="J95" s="164">
        <f t="shared" si="51"/>
        <v>-0.36467854376452358</v>
      </c>
      <c r="K95" s="162">
        <f t="shared" si="52"/>
        <v>-1333</v>
      </c>
      <c r="L95" s="163">
        <f t="shared" si="53"/>
        <v>-4708</v>
      </c>
      <c r="M95" s="164">
        <f t="shared" si="50"/>
        <v>2.5647087076269598E-3</v>
      </c>
    </row>
    <row r="96" spans="2:13" x14ac:dyDescent="0.25">
      <c r="B96" s="162" t="s">
        <v>100</v>
      </c>
      <c r="C96" s="163">
        <v>12652</v>
      </c>
      <c r="D96" s="163">
        <v>13348</v>
      </c>
      <c r="E96" s="163">
        <v>5101</v>
      </c>
      <c r="F96" s="163">
        <v>12895</v>
      </c>
      <c r="G96" s="163">
        <v>20325</v>
      </c>
      <c r="H96" s="163">
        <v>17951</v>
      </c>
      <c r="I96" s="165">
        <f>IFERROR(H96/G96-1,"-")</f>
        <v>-0.11680196801968024</v>
      </c>
      <c r="J96" s="164">
        <f t="shared" si="51"/>
        <v>0.34484566976326048</v>
      </c>
      <c r="K96" s="162">
        <f t="shared" si="52"/>
        <v>-2374</v>
      </c>
      <c r="L96" s="163">
        <f t="shared" si="53"/>
        <v>4603</v>
      </c>
      <c r="M96" s="164">
        <f t="shared" si="50"/>
        <v>5.613153622361808E-3</v>
      </c>
    </row>
    <row r="97" spans="2:13" x14ac:dyDescent="0.25">
      <c r="B97" s="157" t="s">
        <v>107</v>
      </c>
      <c r="C97" s="158">
        <v>13929</v>
      </c>
      <c r="D97" s="158">
        <v>13165</v>
      </c>
      <c r="E97" s="158">
        <v>6264</v>
      </c>
      <c r="F97" s="158">
        <v>12670</v>
      </c>
      <c r="G97" s="158">
        <v>14329</v>
      </c>
      <c r="H97" s="158">
        <v>15624</v>
      </c>
      <c r="I97" s="160">
        <f>IFERROR(H97/G97-1,"-")</f>
        <v>9.0376160234489467E-2</v>
      </c>
      <c r="J97" s="159">
        <f t="shared" si="51"/>
        <v>0.18678313710596273</v>
      </c>
      <c r="K97" s="157">
        <f t="shared" si="52"/>
        <v>1295</v>
      </c>
      <c r="L97" s="158">
        <f t="shared" si="53"/>
        <v>2459</v>
      </c>
      <c r="M97" s="159">
        <f t="shared" si="50"/>
        <v>4.8855168066280928E-3</v>
      </c>
    </row>
    <row r="98" spans="2:13" x14ac:dyDescent="0.25">
      <c r="B98" s="162" t="s">
        <v>110</v>
      </c>
      <c r="C98" s="163">
        <v>1655</v>
      </c>
      <c r="D98" s="163">
        <v>1768</v>
      </c>
      <c r="E98" s="163">
        <v>1042</v>
      </c>
      <c r="F98" s="163">
        <v>1661</v>
      </c>
      <c r="G98" s="163">
        <v>2018</v>
      </c>
      <c r="H98" s="163">
        <v>2246</v>
      </c>
      <c r="I98" s="165">
        <f t="shared" ref="I98:I105" si="54">IFERROR(H98/G98-1,"-")</f>
        <v>0.11298315163528239</v>
      </c>
      <c r="J98" s="164">
        <f t="shared" si="51"/>
        <v>0.27036199095022617</v>
      </c>
      <c r="K98" s="162">
        <f t="shared" si="52"/>
        <v>228</v>
      </c>
      <c r="L98" s="163">
        <f t="shared" si="53"/>
        <v>478</v>
      </c>
      <c r="M98" s="164">
        <f t="shared" si="50"/>
        <v>7.0230867560718739E-4</v>
      </c>
    </row>
    <row r="99" spans="2:13" x14ac:dyDescent="0.25">
      <c r="B99" s="162" t="s">
        <v>113</v>
      </c>
      <c r="C99" s="163">
        <v>3049</v>
      </c>
      <c r="D99" s="163">
        <v>2593</v>
      </c>
      <c r="E99" s="163">
        <v>1199</v>
      </c>
      <c r="F99" s="163">
        <v>2396</v>
      </c>
      <c r="G99" s="163">
        <v>2589</v>
      </c>
      <c r="H99" s="163">
        <v>3010</v>
      </c>
      <c r="I99" s="165">
        <f t="shared" si="54"/>
        <v>0.16261104673619164</v>
      </c>
      <c r="J99" s="164">
        <f t="shared" si="51"/>
        <v>0.16081758580794436</v>
      </c>
      <c r="K99" s="162">
        <f t="shared" si="52"/>
        <v>421</v>
      </c>
      <c r="L99" s="163">
        <f t="shared" si="53"/>
        <v>417</v>
      </c>
      <c r="M99" s="164">
        <f t="shared" si="50"/>
        <v>9.4120619482530464E-4</v>
      </c>
    </row>
    <row r="100" spans="2:13" x14ac:dyDescent="0.25">
      <c r="B100" s="162" t="s">
        <v>116</v>
      </c>
      <c r="C100" s="163">
        <v>3051</v>
      </c>
      <c r="D100" s="163">
        <v>2809</v>
      </c>
      <c r="E100" s="163">
        <v>1494</v>
      </c>
      <c r="F100" s="163">
        <v>2543</v>
      </c>
      <c r="G100" s="163">
        <v>2839</v>
      </c>
      <c r="H100" s="163">
        <v>2752</v>
      </c>
      <c r="I100" s="165">
        <f t="shared" si="54"/>
        <v>-3.0644593166607947E-2</v>
      </c>
      <c r="J100" s="164">
        <f t="shared" si="51"/>
        <v>-2.0291918832324618E-2</v>
      </c>
      <c r="K100" s="162">
        <f t="shared" si="52"/>
        <v>-87</v>
      </c>
      <c r="L100" s="163">
        <f t="shared" si="53"/>
        <v>-57</v>
      </c>
      <c r="M100" s="164">
        <f t="shared" si="50"/>
        <v>8.6053137812599275E-4</v>
      </c>
    </row>
    <row r="101" spans="2:13" x14ac:dyDescent="0.25">
      <c r="B101" s="162" t="s">
        <v>123</v>
      </c>
      <c r="C101" s="163">
        <v>392</v>
      </c>
      <c r="D101" s="163">
        <v>442</v>
      </c>
      <c r="E101" s="163">
        <v>280</v>
      </c>
      <c r="F101" s="163">
        <v>886</v>
      </c>
      <c r="G101" s="163">
        <v>646</v>
      </c>
      <c r="H101" s="163">
        <v>701</v>
      </c>
      <c r="I101" s="165">
        <f t="shared" si="54"/>
        <v>8.5139318885449011E-2</v>
      </c>
      <c r="J101" s="164">
        <f t="shared" si="51"/>
        <v>0.58597285067873295</v>
      </c>
      <c r="K101" s="162">
        <f t="shared" si="52"/>
        <v>55</v>
      </c>
      <c r="L101" s="163">
        <f t="shared" si="53"/>
        <v>259</v>
      </c>
      <c r="M101" s="164">
        <f t="shared" si="50"/>
        <v>2.1919785467526198E-4</v>
      </c>
    </row>
    <row r="102" spans="2:13" x14ac:dyDescent="0.25">
      <c r="B102" s="162" t="s">
        <v>119</v>
      </c>
      <c r="C102" s="163">
        <v>331</v>
      </c>
      <c r="D102" s="163">
        <v>373</v>
      </c>
      <c r="E102" s="163">
        <v>217</v>
      </c>
      <c r="F102" s="163">
        <v>523</v>
      </c>
      <c r="G102" s="163">
        <v>426</v>
      </c>
      <c r="H102" s="163">
        <v>639</v>
      </c>
      <c r="I102" s="165">
        <f t="shared" si="54"/>
        <v>0.5</v>
      </c>
      <c r="J102" s="164">
        <f t="shared" si="51"/>
        <v>0.71313672922252014</v>
      </c>
      <c r="K102" s="162">
        <f t="shared" si="52"/>
        <v>213</v>
      </c>
      <c r="L102" s="163">
        <f t="shared" si="53"/>
        <v>266</v>
      </c>
      <c r="M102" s="164">
        <f t="shared" si="50"/>
        <v>1.9981088322038859E-4</v>
      </c>
    </row>
    <row r="103" spans="2:13" x14ac:dyDescent="0.25">
      <c r="B103" s="162" t="s">
        <v>128</v>
      </c>
      <c r="C103" s="163">
        <v>98</v>
      </c>
      <c r="D103" s="163">
        <v>107</v>
      </c>
      <c r="E103" s="163">
        <v>114</v>
      </c>
      <c r="F103" s="163">
        <v>222</v>
      </c>
      <c r="G103" s="163">
        <v>106</v>
      </c>
      <c r="H103" s="163">
        <v>178</v>
      </c>
      <c r="I103" s="165">
        <f t="shared" si="54"/>
        <v>0.679245283018868</v>
      </c>
      <c r="J103" s="164">
        <f t="shared" si="51"/>
        <v>0.66355140186915884</v>
      </c>
      <c r="K103" s="162">
        <f t="shared" si="52"/>
        <v>72</v>
      </c>
      <c r="L103" s="163">
        <f t="shared" si="53"/>
        <v>71</v>
      </c>
      <c r="M103" s="164">
        <f t="shared" si="50"/>
        <v>5.5659369660765523E-5</v>
      </c>
    </row>
    <row r="104" spans="2:13" x14ac:dyDescent="0.25">
      <c r="B104" s="162" t="s">
        <v>131</v>
      </c>
      <c r="C104" s="163">
        <v>239</v>
      </c>
      <c r="D104" s="163">
        <v>146</v>
      </c>
      <c r="E104" s="163">
        <v>66</v>
      </c>
      <c r="F104" s="163">
        <v>114</v>
      </c>
      <c r="G104" s="163">
        <v>190</v>
      </c>
      <c r="H104" s="163">
        <v>282</v>
      </c>
      <c r="I104" s="165">
        <f t="shared" si="54"/>
        <v>0.48421052631578942</v>
      </c>
      <c r="J104" s="164">
        <f t="shared" si="51"/>
        <v>0.93150684931506844</v>
      </c>
      <c r="K104" s="162">
        <f t="shared" si="52"/>
        <v>92</v>
      </c>
      <c r="L104" s="163">
        <f t="shared" si="53"/>
        <v>136</v>
      </c>
      <c r="M104" s="164">
        <f t="shared" si="50"/>
        <v>8.8179450810875714E-5</v>
      </c>
    </row>
    <row r="105" spans="2:13" x14ac:dyDescent="0.25">
      <c r="B105" s="168" t="s">
        <v>145</v>
      </c>
      <c r="C105" s="169">
        <f t="shared" ref="C105:H105" si="55">C97-SUM(C98:C104)</f>
        <v>5114</v>
      </c>
      <c r="D105" s="169">
        <f t="shared" si="55"/>
        <v>4927</v>
      </c>
      <c r="E105" s="169">
        <f t="shared" si="55"/>
        <v>1852</v>
      </c>
      <c r="F105" s="169">
        <f t="shared" si="55"/>
        <v>4325</v>
      </c>
      <c r="G105" s="169">
        <f t="shared" si="55"/>
        <v>5515</v>
      </c>
      <c r="H105" s="169">
        <f t="shared" si="55"/>
        <v>5816</v>
      </c>
      <c r="I105" s="171">
        <f t="shared" si="54"/>
        <v>5.4578422484134137E-2</v>
      </c>
      <c r="J105" s="170">
        <f t="shared" si="51"/>
        <v>0.18043434138420955</v>
      </c>
      <c r="K105" s="168">
        <f>H105-G105</f>
        <v>301</v>
      </c>
      <c r="L105" s="169">
        <f t="shared" si="53"/>
        <v>889</v>
      </c>
      <c r="M105" s="170">
        <f t="shared" si="50"/>
        <v>1.8186229997023161E-3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63183</v>
      </c>
      <c r="D107" s="176">
        <f t="shared" ref="D107:H107" si="56">D108+D111</f>
        <v>63582</v>
      </c>
      <c r="E107" s="176">
        <f t="shared" si="56"/>
        <v>45963</v>
      </c>
      <c r="F107" s="176">
        <f t="shared" si="56"/>
        <v>124607</v>
      </c>
      <c r="G107" s="176">
        <f t="shared" si="56"/>
        <v>163429</v>
      </c>
      <c r="H107" s="176">
        <f t="shared" si="56"/>
        <v>157299</v>
      </c>
      <c r="I107" s="177">
        <f>IFERROR(H107/G107-1,"-")</f>
        <v>-3.7508642896915467E-2</v>
      </c>
      <c r="J107" s="177">
        <f>IFERROR(H107/D107-1,"-")</f>
        <v>1.4739548928942154</v>
      </c>
      <c r="K107" s="176">
        <f>H107-G107</f>
        <v>-6130</v>
      </c>
      <c r="L107" s="176">
        <f>H107-D107</f>
        <v>93717</v>
      </c>
      <c r="M107" s="177">
        <f t="shared" ref="M107:M119" si="57">H107/H$9</f>
        <v>4.9186310046453685E-2</v>
      </c>
    </row>
    <row r="108" spans="2:13" x14ac:dyDescent="0.25">
      <c r="B108" s="157" t="s">
        <v>97</v>
      </c>
      <c r="C108" s="158">
        <v>12496</v>
      </c>
      <c r="D108" s="158">
        <v>13571</v>
      </c>
      <c r="E108" s="158">
        <v>22313</v>
      </c>
      <c r="F108" s="158">
        <v>31290</v>
      </c>
      <c r="G108" s="158">
        <v>37406</v>
      </c>
      <c r="H108" s="158">
        <v>35367</v>
      </c>
      <c r="I108" s="160">
        <f>IFERROR(H108/G108-1,"-")</f>
        <v>-5.4509971662300205E-2</v>
      </c>
      <c r="J108" s="159">
        <f t="shared" ref="J108:J119" si="58">IFERROR(H108/D108-1,"-")</f>
        <v>1.6060717706874952</v>
      </c>
      <c r="K108" s="157">
        <f t="shared" ref="K108:K118" si="59">H108-G108</f>
        <v>-2039</v>
      </c>
      <c r="L108" s="158">
        <f t="shared" ref="L108:L119" si="60">H108-D108</f>
        <v>21796</v>
      </c>
      <c r="M108" s="159">
        <f t="shared" si="57"/>
        <v>1.1059016442653339E-2</v>
      </c>
    </row>
    <row r="109" spans="2:13" x14ac:dyDescent="0.25">
      <c r="B109" s="162" t="s">
        <v>103</v>
      </c>
      <c r="C109" s="163">
        <v>2063</v>
      </c>
      <c r="D109" s="163">
        <v>2488</v>
      </c>
      <c r="E109" s="163">
        <v>606</v>
      </c>
      <c r="F109" s="163">
        <v>8698</v>
      </c>
      <c r="G109" s="163">
        <v>12435</v>
      </c>
      <c r="H109" s="163">
        <v>10145</v>
      </c>
      <c r="I109" s="165">
        <f>IFERROR(H109/G109-1,"-")</f>
        <v>-0.18415761962203459</v>
      </c>
      <c r="J109" s="164">
        <f t="shared" si="58"/>
        <v>3.077572347266881</v>
      </c>
      <c r="K109" s="162">
        <f t="shared" si="59"/>
        <v>-2290</v>
      </c>
      <c r="L109" s="163">
        <f t="shared" si="60"/>
        <v>7657</v>
      </c>
      <c r="M109" s="164">
        <f t="shared" si="57"/>
        <v>3.172271377575653E-3</v>
      </c>
    </row>
    <row r="110" spans="2:13" x14ac:dyDescent="0.25">
      <c r="B110" s="162" t="s">
        <v>100</v>
      </c>
      <c r="C110" s="163">
        <v>10433</v>
      </c>
      <c r="D110" s="163">
        <v>11083</v>
      </c>
      <c r="E110" s="163">
        <v>21707</v>
      </c>
      <c r="F110" s="163">
        <v>22592</v>
      </c>
      <c r="G110" s="163">
        <v>24971</v>
      </c>
      <c r="H110" s="163">
        <v>25222</v>
      </c>
      <c r="I110" s="165">
        <f>IFERROR(H110/G110-1,"-")</f>
        <v>1.0051659925513601E-2</v>
      </c>
      <c r="J110" s="164">
        <f t="shared" si="58"/>
        <v>1.2757376161689074</v>
      </c>
      <c r="K110" s="162">
        <f t="shared" si="59"/>
        <v>251</v>
      </c>
      <c r="L110" s="163">
        <f t="shared" si="60"/>
        <v>14139</v>
      </c>
      <c r="M110" s="164">
        <f t="shared" si="57"/>
        <v>7.8867450650776851E-3</v>
      </c>
    </row>
    <row r="111" spans="2:13" x14ac:dyDescent="0.25">
      <c r="B111" s="157" t="s">
        <v>107</v>
      </c>
      <c r="C111" s="158">
        <v>50687</v>
      </c>
      <c r="D111" s="158">
        <v>50011</v>
      </c>
      <c r="E111" s="158">
        <v>23650</v>
      </c>
      <c r="F111" s="158">
        <v>93317</v>
      </c>
      <c r="G111" s="158">
        <v>126023</v>
      </c>
      <c r="H111" s="158">
        <v>121932</v>
      </c>
      <c r="I111" s="160">
        <f>IFERROR(H111/G111-1,"-")</f>
        <v>-3.2462328305150612E-2</v>
      </c>
      <c r="J111" s="159">
        <f t="shared" si="58"/>
        <v>1.4381036172042152</v>
      </c>
      <c r="K111" s="157">
        <f t="shared" si="59"/>
        <v>-4091</v>
      </c>
      <c r="L111" s="158">
        <f t="shared" si="60"/>
        <v>71921</v>
      </c>
      <c r="M111" s="159">
        <f t="shared" si="57"/>
        <v>3.812729360380035E-2</v>
      </c>
    </row>
    <row r="112" spans="2:13" x14ac:dyDescent="0.25">
      <c r="B112" s="162" t="s">
        <v>110</v>
      </c>
      <c r="C112" s="163">
        <v>26886</v>
      </c>
      <c r="D112" s="163">
        <v>28201</v>
      </c>
      <c r="E112" s="163">
        <v>11536</v>
      </c>
      <c r="F112" s="163">
        <v>56042</v>
      </c>
      <c r="G112" s="163">
        <v>83042</v>
      </c>
      <c r="H112" s="163">
        <v>76715</v>
      </c>
      <c r="I112" s="165">
        <f t="shared" ref="I112:I119" si="61">IFERROR(H112/G112-1,"-")</f>
        <v>-7.6190361503817305E-2</v>
      </c>
      <c r="J112" s="164">
        <f t="shared" si="58"/>
        <v>1.7202936066096948</v>
      </c>
      <c r="K112" s="162">
        <f t="shared" si="59"/>
        <v>-6327</v>
      </c>
      <c r="L112" s="163">
        <f t="shared" si="60"/>
        <v>48514</v>
      </c>
      <c r="M112" s="164">
        <f t="shared" si="57"/>
        <v>2.3988250244525996E-2</v>
      </c>
    </row>
    <row r="113" spans="2:13" x14ac:dyDescent="0.25">
      <c r="B113" s="162" t="s">
        <v>113</v>
      </c>
      <c r="C113" s="163">
        <v>3868</v>
      </c>
      <c r="D113" s="163">
        <v>3326</v>
      </c>
      <c r="E113" s="163">
        <v>1861</v>
      </c>
      <c r="F113" s="163">
        <v>4079</v>
      </c>
      <c r="G113" s="163">
        <v>5399</v>
      </c>
      <c r="H113" s="163">
        <v>5111</v>
      </c>
      <c r="I113" s="165">
        <f t="shared" si="61"/>
        <v>-5.3343211705871418E-2</v>
      </c>
      <c r="J113" s="164">
        <f t="shared" si="58"/>
        <v>0.53668069753457615</v>
      </c>
      <c r="K113" s="162">
        <f t="shared" si="59"/>
        <v>-288</v>
      </c>
      <c r="L113" s="163">
        <f t="shared" si="60"/>
        <v>1785</v>
      </c>
      <c r="M113" s="164">
        <f t="shared" si="57"/>
        <v>1.5981743726751268E-3</v>
      </c>
    </row>
    <row r="114" spans="2:13" x14ac:dyDescent="0.25">
      <c r="B114" s="162" t="s">
        <v>116</v>
      </c>
      <c r="C114" s="163">
        <v>8940</v>
      </c>
      <c r="D114" s="163">
        <v>7744</v>
      </c>
      <c r="E114" s="163">
        <v>1351</v>
      </c>
      <c r="F114" s="163">
        <v>6231</v>
      </c>
      <c r="G114" s="163">
        <v>9908</v>
      </c>
      <c r="H114" s="163">
        <v>9298</v>
      </c>
      <c r="I114" s="165">
        <f t="shared" si="61"/>
        <v>-6.1566410981025443E-2</v>
      </c>
      <c r="J114" s="164">
        <f t="shared" si="58"/>
        <v>0.20067148760330578</v>
      </c>
      <c r="K114" s="162">
        <f t="shared" si="59"/>
        <v>-610</v>
      </c>
      <c r="L114" s="163">
        <f t="shared" si="60"/>
        <v>1554</v>
      </c>
      <c r="M114" s="164">
        <f t="shared" si="57"/>
        <v>2.907420332055044E-3</v>
      </c>
    </row>
    <row r="115" spans="2:13" x14ac:dyDescent="0.25">
      <c r="B115" s="162" t="s">
        <v>123</v>
      </c>
      <c r="C115" s="163">
        <v>1206</v>
      </c>
      <c r="D115" s="163">
        <v>798</v>
      </c>
      <c r="E115" s="163">
        <v>891</v>
      </c>
      <c r="F115" s="163">
        <v>4297</v>
      </c>
      <c r="G115" s="163">
        <v>3974</v>
      </c>
      <c r="H115" s="163">
        <v>4038</v>
      </c>
      <c r="I115" s="165">
        <f t="shared" si="61"/>
        <v>1.6104680422747819E-2</v>
      </c>
      <c r="J115" s="164">
        <f t="shared" si="58"/>
        <v>4.0601503759398501</v>
      </c>
      <c r="K115" s="162">
        <f t="shared" si="59"/>
        <v>64</v>
      </c>
      <c r="L115" s="163">
        <f t="shared" si="60"/>
        <v>3240</v>
      </c>
      <c r="M115" s="164">
        <f t="shared" si="57"/>
        <v>1.2626546892706245E-3</v>
      </c>
    </row>
    <row r="116" spans="2:13" x14ac:dyDescent="0.25">
      <c r="B116" s="162" t="s">
        <v>119</v>
      </c>
      <c r="C116" s="163">
        <v>2236</v>
      </c>
      <c r="D116" s="163">
        <v>2385</v>
      </c>
      <c r="E116" s="163">
        <v>2271</v>
      </c>
      <c r="F116" s="163">
        <v>3452</v>
      </c>
      <c r="G116" s="163">
        <v>3657</v>
      </c>
      <c r="H116" s="163">
        <v>3285</v>
      </c>
      <c r="I116" s="165">
        <f t="shared" si="61"/>
        <v>-0.10172272354388845</v>
      </c>
      <c r="J116" s="164">
        <f t="shared" si="58"/>
        <v>0.37735849056603765</v>
      </c>
      <c r="K116" s="162">
        <f t="shared" si="59"/>
        <v>-372</v>
      </c>
      <c r="L116" s="163">
        <f t="shared" si="60"/>
        <v>900</v>
      </c>
      <c r="M116" s="164">
        <f t="shared" si="57"/>
        <v>1.0271967940203076E-3</v>
      </c>
    </row>
    <row r="117" spans="2:13" x14ac:dyDescent="0.25">
      <c r="B117" s="162" t="s">
        <v>128</v>
      </c>
      <c r="C117" s="163">
        <v>315</v>
      </c>
      <c r="D117" s="163">
        <v>247</v>
      </c>
      <c r="E117" s="163">
        <v>223</v>
      </c>
      <c r="F117" s="163">
        <v>484</v>
      </c>
      <c r="G117" s="163">
        <v>797</v>
      </c>
      <c r="H117" s="163">
        <v>839</v>
      </c>
      <c r="I117" s="165">
        <f t="shared" si="61"/>
        <v>5.2697616060225938E-2</v>
      </c>
      <c r="J117" s="164">
        <f t="shared" si="58"/>
        <v>2.3967611336032388</v>
      </c>
      <c r="K117" s="162">
        <f t="shared" si="59"/>
        <v>42</v>
      </c>
      <c r="L117" s="163">
        <f t="shared" si="60"/>
        <v>592</v>
      </c>
      <c r="M117" s="164">
        <f t="shared" si="57"/>
        <v>2.6234950081675432E-4</v>
      </c>
    </row>
    <row r="118" spans="2:13" x14ac:dyDescent="0.25">
      <c r="B118" s="162" t="s">
        <v>131</v>
      </c>
      <c r="C118" s="163">
        <v>874</v>
      </c>
      <c r="D118" s="163">
        <v>696</v>
      </c>
      <c r="E118" s="163">
        <v>534</v>
      </c>
      <c r="F118" s="163">
        <v>645</v>
      </c>
      <c r="G118" s="163">
        <v>414</v>
      </c>
      <c r="H118" s="163">
        <v>1046</v>
      </c>
      <c r="I118" s="165">
        <f t="shared" si="61"/>
        <v>1.5265700483091789</v>
      </c>
      <c r="J118" s="164">
        <f t="shared" si="58"/>
        <v>0.50287356321839072</v>
      </c>
      <c r="K118" s="162">
        <f t="shared" si="59"/>
        <v>632</v>
      </c>
      <c r="L118" s="163">
        <f t="shared" si="60"/>
        <v>350</v>
      </c>
      <c r="M118" s="164">
        <f t="shared" si="57"/>
        <v>3.2707697002899288E-4</v>
      </c>
    </row>
    <row r="119" spans="2:13" x14ac:dyDescent="0.25">
      <c r="B119" s="168" t="s">
        <v>145</v>
      </c>
      <c r="C119" s="169">
        <f t="shared" ref="C119:H119" si="62">C111-SUM(C112:C118)</f>
        <v>6362</v>
      </c>
      <c r="D119" s="169">
        <f t="shared" si="62"/>
        <v>6614</v>
      </c>
      <c r="E119" s="169">
        <f t="shared" si="62"/>
        <v>4983</v>
      </c>
      <c r="F119" s="169">
        <f t="shared" si="62"/>
        <v>18087</v>
      </c>
      <c r="G119" s="169">
        <f t="shared" si="62"/>
        <v>18832</v>
      </c>
      <c r="H119" s="169">
        <f t="shared" si="62"/>
        <v>21600</v>
      </c>
      <c r="I119" s="171">
        <f t="shared" si="61"/>
        <v>0.14698385726423102</v>
      </c>
      <c r="J119" s="170">
        <f t="shared" si="58"/>
        <v>2.2657998185666766</v>
      </c>
      <c r="K119" s="168">
        <f>H119-G119</f>
        <v>2768</v>
      </c>
      <c r="L119" s="169">
        <f t="shared" si="60"/>
        <v>14986</v>
      </c>
      <c r="M119" s="170">
        <f t="shared" si="57"/>
        <v>6.7541707004075014E-3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169824</v>
      </c>
      <c r="D121" s="176">
        <f t="shared" ref="D121:H121" si="63">D122+D125</f>
        <v>159130</v>
      </c>
      <c r="E121" s="176">
        <f t="shared" si="63"/>
        <v>67052</v>
      </c>
      <c r="F121" s="176">
        <f t="shared" si="63"/>
        <v>157983</v>
      </c>
      <c r="G121" s="176">
        <f t="shared" si="63"/>
        <v>174312</v>
      </c>
      <c r="H121" s="176">
        <f t="shared" si="63"/>
        <v>181820</v>
      </c>
      <c r="I121" s="177">
        <f>IFERROR(H121/G121-1,"-")</f>
        <v>4.307219239065585E-2</v>
      </c>
      <c r="J121" s="177">
        <f>IFERROR(H121/D121-1,"-")</f>
        <v>0.14258782127820013</v>
      </c>
      <c r="K121" s="176">
        <f>H121-G121</f>
        <v>7508</v>
      </c>
      <c r="L121" s="176">
        <f>H121-D121</f>
        <v>22690</v>
      </c>
      <c r="M121" s="177">
        <f t="shared" ref="M121:M133" si="64">H121/H$9</f>
        <v>5.6853857256856107E-2</v>
      </c>
    </row>
    <row r="122" spans="2:13" x14ac:dyDescent="0.25">
      <c r="B122" s="157" t="s">
        <v>97</v>
      </c>
      <c r="C122" s="158">
        <v>101126</v>
      </c>
      <c r="D122" s="158">
        <v>87514</v>
      </c>
      <c r="E122" s="158">
        <v>36330</v>
      </c>
      <c r="F122" s="158">
        <v>97242</v>
      </c>
      <c r="G122" s="158">
        <v>108324</v>
      </c>
      <c r="H122" s="158">
        <v>115851</v>
      </c>
      <c r="I122" s="160">
        <f>IFERROR(H122/G122-1,"-")</f>
        <v>6.9485986484989493E-2</v>
      </c>
      <c r="J122" s="159">
        <f t="shared" ref="J122:J133" si="65">IFERROR(H122/D122-1,"-")</f>
        <v>0.32379962063212742</v>
      </c>
      <c r="K122" s="157">
        <f t="shared" ref="K122:K132" si="66">H122-G122</f>
        <v>7527</v>
      </c>
      <c r="L122" s="158">
        <f t="shared" ref="L122:L133" si="67">H122-D122</f>
        <v>28337</v>
      </c>
      <c r="M122" s="159">
        <f t="shared" si="64"/>
        <v>3.6225806935782846E-2</v>
      </c>
    </row>
    <row r="123" spans="2:13" x14ac:dyDescent="0.25">
      <c r="B123" s="162" t="s">
        <v>103</v>
      </c>
      <c r="C123" s="163">
        <v>56527</v>
      </c>
      <c r="D123" s="163">
        <v>44251</v>
      </c>
      <c r="E123" s="163">
        <v>16691</v>
      </c>
      <c r="F123" s="163">
        <v>50706</v>
      </c>
      <c r="G123" s="163">
        <v>48815</v>
      </c>
      <c r="H123" s="163">
        <v>57435</v>
      </c>
      <c r="I123" s="165">
        <f>IFERROR(H123/G123-1,"-")</f>
        <v>0.17658506606575841</v>
      </c>
      <c r="J123" s="164">
        <f t="shared" si="65"/>
        <v>0.29793676979051331</v>
      </c>
      <c r="K123" s="162">
        <f t="shared" si="66"/>
        <v>8620</v>
      </c>
      <c r="L123" s="163">
        <f t="shared" si="67"/>
        <v>13184</v>
      </c>
      <c r="M123" s="164">
        <f t="shared" si="64"/>
        <v>1.7959527508236334E-2</v>
      </c>
    </row>
    <row r="124" spans="2:13" x14ac:dyDescent="0.25">
      <c r="B124" s="162" t="s">
        <v>100</v>
      </c>
      <c r="C124" s="163">
        <v>44599</v>
      </c>
      <c r="D124" s="163">
        <v>43263</v>
      </c>
      <c r="E124" s="163">
        <v>19639</v>
      </c>
      <c r="F124" s="163">
        <v>46536</v>
      </c>
      <c r="G124" s="163">
        <v>59509</v>
      </c>
      <c r="H124" s="163">
        <v>58416</v>
      </c>
      <c r="I124" s="165">
        <f>IFERROR(H124/G124-1,"-")</f>
        <v>-1.8366969702061864E-2</v>
      </c>
      <c r="J124" s="164">
        <f t="shared" si="65"/>
        <v>0.35025310311351499</v>
      </c>
      <c r="K124" s="162">
        <f t="shared" si="66"/>
        <v>-1093</v>
      </c>
      <c r="L124" s="163">
        <f t="shared" si="67"/>
        <v>15153</v>
      </c>
      <c r="M124" s="164">
        <f t="shared" si="64"/>
        <v>1.8266279427546508E-2</v>
      </c>
    </row>
    <row r="125" spans="2:13" x14ac:dyDescent="0.25">
      <c r="B125" s="157" t="s">
        <v>107</v>
      </c>
      <c r="C125" s="158">
        <v>68698</v>
      </c>
      <c r="D125" s="158">
        <v>71616</v>
      </c>
      <c r="E125" s="158">
        <v>30722</v>
      </c>
      <c r="F125" s="158">
        <v>60741</v>
      </c>
      <c r="G125" s="158">
        <v>65988</v>
      </c>
      <c r="H125" s="158">
        <v>65969</v>
      </c>
      <c r="I125" s="160">
        <f>IFERROR(H125/G125-1,"-")</f>
        <v>-2.8793113899494571E-4</v>
      </c>
      <c r="J125" s="159">
        <f t="shared" si="65"/>
        <v>-7.8851094727435234E-2</v>
      </c>
      <c r="K125" s="157">
        <f t="shared" si="66"/>
        <v>-19</v>
      </c>
      <c r="L125" s="158">
        <f t="shared" si="67"/>
        <v>-5647</v>
      </c>
      <c r="M125" s="159">
        <f t="shared" si="64"/>
        <v>2.0628050321073264E-2</v>
      </c>
    </row>
    <row r="126" spans="2:13" x14ac:dyDescent="0.25">
      <c r="B126" s="162" t="s">
        <v>110</v>
      </c>
      <c r="C126" s="163">
        <v>8686</v>
      </c>
      <c r="D126" s="163">
        <v>7655</v>
      </c>
      <c r="E126" s="163">
        <v>3019</v>
      </c>
      <c r="F126" s="163">
        <v>6689</v>
      </c>
      <c r="G126" s="163">
        <v>8681</v>
      </c>
      <c r="H126" s="163">
        <v>7798</v>
      </c>
      <c r="I126" s="165">
        <f t="shared" ref="I126:I133" si="68">IFERROR(H126/G126-1,"-")</f>
        <v>-0.10171639212072336</v>
      </c>
      <c r="J126" s="164">
        <f t="shared" si="65"/>
        <v>1.8680600914434908E-2</v>
      </c>
      <c r="K126" s="162">
        <f t="shared" si="66"/>
        <v>-883</v>
      </c>
      <c r="L126" s="163">
        <f t="shared" si="67"/>
        <v>143</v>
      </c>
      <c r="M126" s="164">
        <f t="shared" si="64"/>
        <v>2.4383807000823007E-3</v>
      </c>
    </row>
    <row r="127" spans="2:13" x14ac:dyDescent="0.25">
      <c r="B127" s="162" t="s">
        <v>113</v>
      </c>
      <c r="C127" s="163">
        <v>7661</v>
      </c>
      <c r="D127" s="163">
        <v>6494</v>
      </c>
      <c r="E127" s="163">
        <v>3185</v>
      </c>
      <c r="F127" s="163">
        <v>6371</v>
      </c>
      <c r="G127" s="163">
        <v>9226</v>
      </c>
      <c r="H127" s="163">
        <v>8815</v>
      </c>
      <c r="I127" s="165">
        <f t="shared" si="68"/>
        <v>-4.4548016475178809E-2</v>
      </c>
      <c r="J127" s="164">
        <f t="shared" si="65"/>
        <v>0.35740683708038179</v>
      </c>
      <c r="K127" s="162">
        <f t="shared" si="66"/>
        <v>-411</v>
      </c>
      <c r="L127" s="163">
        <f t="shared" si="67"/>
        <v>2321</v>
      </c>
      <c r="M127" s="164">
        <f t="shared" si="64"/>
        <v>2.7563895705598209E-3</v>
      </c>
    </row>
    <row r="128" spans="2:13" x14ac:dyDescent="0.25">
      <c r="B128" s="162" t="s">
        <v>116</v>
      </c>
      <c r="C128" s="163">
        <v>4862</v>
      </c>
      <c r="D128" s="163">
        <v>4919</v>
      </c>
      <c r="E128" s="163">
        <v>2224</v>
      </c>
      <c r="F128" s="163">
        <v>5877</v>
      </c>
      <c r="G128" s="163">
        <v>6321</v>
      </c>
      <c r="H128" s="163">
        <v>6241</v>
      </c>
      <c r="I128" s="165">
        <f t="shared" si="68"/>
        <v>-1.2656225280810007E-2</v>
      </c>
      <c r="J128" s="164">
        <f t="shared" si="65"/>
        <v>0.26875381175035584</v>
      </c>
      <c r="K128" s="162">
        <f t="shared" si="66"/>
        <v>-80</v>
      </c>
      <c r="L128" s="163">
        <f t="shared" si="67"/>
        <v>1322</v>
      </c>
      <c r="M128" s="164">
        <f t="shared" si="64"/>
        <v>1.9515175620945934E-3</v>
      </c>
    </row>
    <row r="129" spans="2:13" x14ac:dyDescent="0.25">
      <c r="B129" s="162" t="s">
        <v>123</v>
      </c>
      <c r="C129" s="163">
        <v>1164</v>
      </c>
      <c r="D129" s="163">
        <v>1219</v>
      </c>
      <c r="E129" s="163">
        <v>594</v>
      </c>
      <c r="F129" s="163">
        <v>1853</v>
      </c>
      <c r="G129" s="163">
        <v>1896</v>
      </c>
      <c r="H129" s="163">
        <v>1689</v>
      </c>
      <c r="I129" s="165">
        <f t="shared" si="68"/>
        <v>-0.10917721518987344</v>
      </c>
      <c r="J129" s="164">
        <f t="shared" si="65"/>
        <v>0.38556193601312549</v>
      </c>
      <c r="K129" s="162">
        <f t="shared" si="66"/>
        <v>-207</v>
      </c>
      <c r="L129" s="163">
        <f t="shared" si="67"/>
        <v>470</v>
      </c>
      <c r="M129" s="164">
        <f t="shared" si="64"/>
        <v>5.2813862560130876E-4</v>
      </c>
    </row>
    <row r="130" spans="2:13" x14ac:dyDescent="0.25">
      <c r="B130" s="162" t="s">
        <v>119</v>
      </c>
      <c r="C130" s="163">
        <v>1243</v>
      </c>
      <c r="D130" s="163">
        <v>1035</v>
      </c>
      <c r="E130" s="163">
        <v>578</v>
      </c>
      <c r="F130" s="163">
        <v>1263</v>
      </c>
      <c r="G130" s="163">
        <v>1296</v>
      </c>
      <c r="H130" s="163">
        <v>1391</v>
      </c>
      <c r="I130" s="165">
        <f t="shared" si="68"/>
        <v>7.3302469135802406E-2</v>
      </c>
      <c r="J130" s="164">
        <f t="shared" si="65"/>
        <v>0.34396135265700489</v>
      </c>
      <c r="K130" s="162">
        <f t="shared" si="66"/>
        <v>95</v>
      </c>
      <c r="L130" s="163">
        <f t="shared" si="67"/>
        <v>356</v>
      </c>
      <c r="M130" s="164">
        <f t="shared" si="64"/>
        <v>4.3495608538272385E-4</v>
      </c>
    </row>
    <row r="131" spans="2:13" x14ac:dyDescent="0.25">
      <c r="B131" s="162" t="s">
        <v>128</v>
      </c>
      <c r="C131" s="163">
        <v>1013</v>
      </c>
      <c r="D131" s="163">
        <v>1136</v>
      </c>
      <c r="E131" s="163">
        <v>637</v>
      </c>
      <c r="F131" s="163">
        <v>655</v>
      </c>
      <c r="G131" s="163">
        <v>861</v>
      </c>
      <c r="H131" s="163">
        <v>946</v>
      </c>
      <c r="I131" s="165">
        <f t="shared" si="68"/>
        <v>9.8722415795586604E-2</v>
      </c>
      <c r="J131" s="164">
        <f t="shared" si="65"/>
        <v>-0.16725352112676062</v>
      </c>
      <c r="K131" s="162">
        <f t="shared" si="66"/>
        <v>85</v>
      </c>
      <c r="L131" s="163">
        <f t="shared" si="67"/>
        <v>-190</v>
      </c>
      <c r="M131" s="164">
        <f t="shared" si="64"/>
        <v>2.9580766123081005E-4</v>
      </c>
    </row>
    <row r="132" spans="2:13" x14ac:dyDescent="0.25">
      <c r="B132" s="162" t="s">
        <v>131</v>
      </c>
      <c r="C132" s="163">
        <v>1887</v>
      </c>
      <c r="D132" s="163">
        <v>1688</v>
      </c>
      <c r="E132" s="163">
        <v>1010</v>
      </c>
      <c r="F132" s="163">
        <v>1105</v>
      </c>
      <c r="G132" s="163">
        <v>1564</v>
      </c>
      <c r="H132" s="163">
        <v>1427</v>
      </c>
      <c r="I132" s="165">
        <f t="shared" si="68"/>
        <v>-8.7595907928388783E-2</v>
      </c>
      <c r="J132" s="164">
        <f t="shared" si="65"/>
        <v>-0.15462085308056872</v>
      </c>
      <c r="K132" s="162">
        <f t="shared" si="66"/>
        <v>-137</v>
      </c>
      <c r="L132" s="163">
        <f t="shared" si="67"/>
        <v>-261</v>
      </c>
      <c r="M132" s="164">
        <f t="shared" si="64"/>
        <v>4.4621303655006966E-4</v>
      </c>
    </row>
    <row r="133" spans="2:13" x14ac:dyDescent="0.25">
      <c r="B133" s="168" t="s">
        <v>145</v>
      </c>
      <c r="C133" s="169">
        <f t="shared" ref="C133:H133" si="69">C125-SUM(C126:C132)</f>
        <v>42182</v>
      </c>
      <c r="D133" s="169">
        <f t="shared" si="69"/>
        <v>47470</v>
      </c>
      <c r="E133" s="169">
        <f t="shared" si="69"/>
        <v>19475</v>
      </c>
      <c r="F133" s="169">
        <f t="shared" si="69"/>
        <v>36928</v>
      </c>
      <c r="G133" s="169">
        <f t="shared" si="69"/>
        <v>36143</v>
      </c>
      <c r="H133" s="169">
        <f t="shared" si="69"/>
        <v>37662</v>
      </c>
      <c r="I133" s="171">
        <f t="shared" si="68"/>
        <v>4.2027501867581529E-2</v>
      </c>
      <c r="J133" s="170">
        <f t="shared" si="65"/>
        <v>-0.20661470402359383</v>
      </c>
      <c r="K133" s="168">
        <f>H133-G133</f>
        <v>1519</v>
      </c>
      <c r="L133" s="169">
        <f t="shared" si="67"/>
        <v>-9808</v>
      </c>
      <c r="M133" s="170">
        <f t="shared" si="64"/>
        <v>1.1776647079571635E-2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129286</v>
      </c>
      <c r="D135" s="176">
        <f t="shared" ref="D135:H135" si="70">D136+D139</f>
        <v>133515</v>
      </c>
      <c r="E135" s="176">
        <f t="shared" si="70"/>
        <v>55367</v>
      </c>
      <c r="F135" s="176">
        <f t="shared" si="70"/>
        <v>157275</v>
      </c>
      <c r="G135" s="176">
        <f t="shared" si="70"/>
        <v>168976</v>
      </c>
      <c r="H135" s="176">
        <f t="shared" si="70"/>
        <v>176312</v>
      </c>
      <c r="I135" s="177">
        <f>IFERROR(H135/G135-1,"-")</f>
        <v>4.3414449389262311E-2</v>
      </c>
      <c r="J135" s="177">
        <f>IFERROR(H135/D135-1,"-")</f>
        <v>0.32054076321012626</v>
      </c>
      <c r="K135" s="176">
        <f>H135-G135</f>
        <v>7336</v>
      </c>
      <c r="L135" s="176">
        <f>H135-D135</f>
        <v>42797</v>
      </c>
      <c r="M135" s="177">
        <f t="shared" ref="M135:M147" si="71">H135/H$9</f>
        <v>5.5131543728252193E-2</v>
      </c>
    </row>
    <row r="136" spans="2:13" x14ac:dyDescent="0.25">
      <c r="B136" s="157" t="s">
        <v>97</v>
      </c>
      <c r="C136" s="158">
        <v>27490</v>
      </c>
      <c r="D136" s="158">
        <v>28853</v>
      </c>
      <c r="E136" s="158">
        <v>11787</v>
      </c>
      <c r="F136" s="158">
        <v>17845</v>
      </c>
      <c r="G136" s="158">
        <v>18970</v>
      </c>
      <c r="H136" s="158">
        <v>16443</v>
      </c>
      <c r="I136" s="160">
        <f>IFERROR(H136/G136-1,"-")</f>
        <v>-0.13321033210332101</v>
      </c>
      <c r="J136" s="159">
        <f t="shared" ref="J136:J147" si="72">IFERROR(H136/D136-1,"-")</f>
        <v>-0.43011125359581326</v>
      </c>
      <c r="K136" s="157">
        <f t="shared" ref="K136:K146" si="73">H136-G136</f>
        <v>-2527</v>
      </c>
      <c r="L136" s="158">
        <f t="shared" ref="L136:L147" si="74">H136-D136</f>
        <v>-12410</v>
      </c>
      <c r="M136" s="159">
        <f t="shared" si="71"/>
        <v>5.1416124456852104E-3</v>
      </c>
    </row>
    <row r="137" spans="2:13" x14ac:dyDescent="0.25">
      <c r="B137" s="162" t="s">
        <v>103</v>
      </c>
      <c r="C137" s="163">
        <v>18122</v>
      </c>
      <c r="D137" s="163">
        <v>14702</v>
      </c>
      <c r="E137" s="163">
        <v>7683</v>
      </c>
      <c r="F137" s="163">
        <v>12496</v>
      </c>
      <c r="G137" s="163">
        <v>12229</v>
      </c>
      <c r="H137" s="163">
        <v>10288</v>
      </c>
      <c r="I137" s="165">
        <f>IFERROR(H137/G137-1,"-")</f>
        <v>-0.15872107285959602</v>
      </c>
      <c r="J137" s="164">
        <f t="shared" si="72"/>
        <v>-0.30023126105291797</v>
      </c>
      <c r="K137" s="162">
        <f t="shared" si="73"/>
        <v>-1941</v>
      </c>
      <c r="L137" s="163">
        <f t="shared" si="74"/>
        <v>-4414</v>
      </c>
      <c r="M137" s="164">
        <f t="shared" si="71"/>
        <v>3.2169864891570545E-3</v>
      </c>
    </row>
    <row r="138" spans="2:13" x14ac:dyDescent="0.25">
      <c r="B138" s="162" t="s">
        <v>100</v>
      </c>
      <c r="C138" s="163">
        <v>9368</v>
      </c>
      <c r="D138" s="163">
        <v>14151</v>
      </c>
      <c r="E138" s="163">
        <v>4104</v>
      </c>
      <c r="F138" s="163">
        <v>5349</v>
      </c>
      <c r="G138" s="163">
        <v>6741</v>
      </c>
      <c r="H138" s="163">
        <v>6155</v>
      </c>
      <c r="I138" s="165">
        <f>IFERROR(H138/G138-1,"-")</f>
        <v>-8.6930722444741093E-2</v>
      </c>
      <c r="J138" s="164">
        <f t="shared" si="72"/>
        <v>-0.56504840647304078</v>
      </c>
      <c r="K138" s="162">
        <f t="shared" si="73"/>
        <v>-586</v>
      </c>
      <c r="L138" s="163">
        <f t="shared" si="74"/>
        <v>-7996</v>
      </c>
      <c r="M138" s="164">
        <f t="shared" si="71"/>
        <v>1.9246259565281561E-3</v>
      </c>
    </row>
    <row r="139" spans="2:13" x14ac:dyDescent="0.25">
      <c r="B139" s="157" t="s">
        <v>107</v>
      </c>
      <c r="C139" s="158">
        <v>101796</v>
      </c>
      <c r="D139" s="158">
        <v>104662</v>
      </c>
      <c r="E139" s="158">
        <v>43580</v>
      </c>
      <c r="F139" s="158">
        <v>139430</v>
      </c>
      <c r="G139" s="158">
        <v>150006</v>
      </c>
      <c r="H139" s="158">
        <v>159869</v>
      </c>
      <c r="I139" s="160">
        <f>IFERROR(H139/G139-1,"-")</f>
        <v>6.5750703305201164E-2</v>
      </c>
      <c r="J139" s="159">
        <f t="shared" si="72"/>
        <v>0.52747893218168973</v>
      </c>
      <c r="K139" s="157">
        <f t="shared" si="73"/>
        <v>9863</v>
      </c>
      <c r="L139" s="158">
        <f t="shared" si="74"/>
        <v>55207</v>
      </c>
      <c r="M139" s="159">
        <f t="shared" si="71"/>
        <v>4.9989931282566985E-2</v>
      </c>
    </row>
    <row r="140" spans="2:13" x14ac:dyDescent="0.25">
      <c r="B140" s="162" t="s">
        <v>110</v>
      </c>
      <c r="C140" s="163">
        <v>48281</v>
      </c>
      <c r="D140" s="163">
        <v>50071</v>
      </c>
      <c r="E140" s="163">
        <v>15952</v>
      </c>
      <c r="F140" s="163">
        <v>61036</v>
      </c>
      <c r="G140" s="163">
        <v>65615</v>
      </c>
      <c r="H140" s="163">
        <v>72783</v>
      </c>
      <c r="I140" s="165">
        <f t="shared" ref="I140:I147" si="75">IFERROR(H140/G140-1,"-")</f>
        <v>0.1092433132667836</v>
      </c>
      <c r="J140" s="164">
        <f t="shared" si="72"/>
        <v>0.45359589383076027</v>
      </c>
      <c r="K140" s="162">
        <f t="shared" si="73"/>
        <v>7168</v>
      </c>
      <c r="L140" s="163">
        <f t="shared" si="74"/>
        <v>22712</v>
      </c>
      <c r="M140" s="164">
        <f t="shared" si="71"/>
        <v>2.2758741022581443E-2</v>
      </c>
    </row>
    <row r="141" spans="2:13" x14ac:dyDescent="0.25">
      <c r="B141" s="162" t="s">
        <v>113</v>
      </c>
      <c r="C141" s="163">
        <v>8636</v>
      </c>
      <c r="D141" s="163">
        <v>8942</v>
      </c>
      <c r="E141" s="163">
        <v>3597</v>
      </c>
      <c r="F141" s="163">
        <v>8746</v>
      </c>
      <c r="G141" s="163">
        <v>12856</v>
      </c>
      <c r="H141" s="163">
        <v>13363</v>
      </c>
      <c r="I141" s="165">
        <f t="shared" si="75"/>
        <v>3.9436838830118282E-2</v>
      </c>
      <c r="J141" s="164">
        <f t="shared" si="72"/>
        <v>0.49440840975173339</v>
      </c>
      <c r="K141" s="162">
        <f t="shared" si="73"/>
        <v>507</v>
      </c>
      <c r="L141" s="163">
        <f t="shared" si="74"/>
        <v>4421</v>
      </c>
      <c r="M141" s="164">
        <f t="shared" si="71"/>
        <v>4.178517734701178E-3</v>
      </c>
    </row>
    <row r="142" spans="2:13" x14ac:dyDescent="0.25">
      <c r="B142" s="162" t="s">
        <v>116</v>
      </c>
      <c r="C142" s="163">
        <v>13095</v>
      </c>
      <c r="D142" s="163">
        <v>12570</v>
      </c>
      <c r="E142" s="163">
        <v>4152</v>
      </c>
      <c r="F142" s="163">
        <v>17705</v>
      </c>
      <c r="G142" s="163">
        <v>16022</v>
      </c>
      <c r="H142" s="163">
        <v>16112</v>
      </c>
      <c r="I142" s="165">
        <f t="shared" si="75"/>
        <v>5.6172762451629499E-3</v>
      </c>
      <c r="J142" s="164">
        <f t="shared" si="72"/>
        <v>0.28178202068416858</v>
      </c>
      <c r="K142" s="162">
        <f t="shared" si="73"/>
        <v>90</v>
      </c>
      <c r="L142" s="163">
        <f t="shared" si="74"/>
        <v>3542</v>
      </c>
      <c r="M142" s="164">
        <f t="shared" si="71"/>
        <v>5.0381110335632256E-3</v>
      </c>
    </row>
    <row r="143" spans="2:13" x14ac:dyDescent="0.25">
      <c r="B143" s="162" t="s">
        <v>123</v>
      </c>
      <c r="C143" s="163">
        <v>2203</v>
      </c>
      <c r="D143" s="163">
        <v>1965</v>
      </c>
      <c r="E143" s="163">
        <v>562</v>
      </c>
      <c r="F143" s="163">
        <v>6612</v>
      </c>
      <c r="G143" s="163">
        <v>5654</v>
      </c>
      <c r="H143" s="163">
        <v>3805</v>
      </c>
      <c r="I143" s="165">
        <f t="shared" si="75"/>
        <v>-0.32702511496285813</v>
      </c>
      <c r="J143" s="164">
        <f t="shared" si="72"/>
        <v>0.93638676844783708</v>
      </c>
      <c r="K143" s="162">
        <f t="shared" si="73"/>
        <v>-1849</v>
      </c>
      <c r="L143" s="163">
        <f t="shared" si="74"/>
        <v>1840</v>
      </c>
      <c r="M143" s="164">
        <f t="shared" si="71"/>
        <v>1.1897971997708585E-3</v>
      </c>
    </row>
    <row r="144" spans="2:13" x14ac:dyDescent="0.25">
      <c r="B144" s="162" t="s">
        <v>119</v>
      </c>
      <c r="C144" s="163">
        <v>2695</v>
      </c>
      <c r="D144" s="163">
        <v>2687</v>
      </c>
      <c r="E144" s="163">
        <v>1346</v>
      </c>
      <c r="F144" s="163">
        <v>2635</v>
      </c>
      <c r="G144" s="163">
        <v>3343</v>
      </c>
      <c r="H144" s="163">
        <v>3755</v>
      </c>
      <c r="I144" s="165">
        <f t="shared" si="75"/>
        <v>0.12324259647023639</v>
      </c>
      <c r="J144" s="164">
        <f t="shared" si="72"/>
        <v>0.39746929661332331</v>
      </c>
      <c r="K144" s="162">
        <f t="shared" si="73"/>
        <v>412</v>
      </c>
      <c r="L144" s="163">
        <f t="shared" si="74"/>
        <v>1068</v>
      </c>
      <c r="M144" s="164">
        <f t="shared" si="71"/>
        <v>1.1741625453717671E-3</v>
      </c>
    </row>
    <row r="145" spans="2:13" x14ac:dyDescent="0.25">
      <c r="B145" s="162" t="s">
        <v>128</v>
      </c>
      <c r="C145" s="163">
        <v>807</v>
      </c>
      <c r="D145" s="163">
        <v>963</v>
      </c>
      <c r="E145" s="163">
        <v>1581</v>
      </c>
      <c r="F145" s="163">
        <v>1657</v>
      </c>
      <c r="G145" s="163">
        <v>1964</v>
      </c>
      <c r="H145" s="163">
        <v>1842</v>
      </c>
      <c r="I145" s="165">
        <f t="shared" si="75"/>
        <v>-6.2118126272912466E-2</v>
      </c>
      <c r="J145" s="164">
        <f t="shared" si="72"/>
        <v>0.91277258566978192</v>
      </c>
      <c r="K145" s="162">
        <f t="shared" si="73"/>
        <v>-122</v>
      </c>
      <c r="L145" s="163">
        <f t="shared" si="74"/>
        <v>879</v>
      </c>
      <c r="M145" s="164">
        <f t="shared" si="71"/>
        <v>5.7598066806252861E-4</v>
      </c>
    </row>
    <row r="146" spans="2:13" x14ac:dyDescent="0.25">
      <c r="B146" s="162" t="s">
        <v>131</v>
      </c>
      <c r="C146" s="163">
        <v>4018</v>
      </c>
      <c r="D146" s="163">
        <v>3193</v>
      </c>
      <c r="E146" s="163">
        <v>3280</v>
      </c>
      <c r="F146" s="163">
        <v>742</v>
      </c>
      <c r="G146" s="163">
        <v>1329</v>
      </c>
      <c r="H146" s="163">
        <v>1170</v>
      </c>
      <c r="I146" s="165">
        <f t="shared" si="75"/>
        <v>-0.11963882618510158</v>
      </c>
      <c r="J146" s="164">
        <f t="shared" si="72"/>
        <v>-0.63357344190416542</v>
      </c>
      <c r="K146" s="162">
        <f t="shared" si="73"/>
        <v>-159</v>
      </c>
      <c r="L146" s="163">
        <f t="shared" si="74"/>
        <v>-2023</v>
      </c>
      <c r="M146" s="164">
        <f t="shared" si="71"/>
        <v>3.6585091293873966E-4</v>
      </c>
    </row>
    <row r="147" spans="2:13" x14ac:dyDescent="0.25">
      <c r="B147" s="168" t="s">
        <v>145</v>
      </c>
      <c r="C147" s="169">
        <f t="shared" ref="C147:H147" si="76">C139-SUM(C140:C146)</f>
        <v>22061</v>
      </c>
      <c r="D147" s="169">
        <f t="shared" si="76"/>
        <v>24271</v>
      </c>
      <c r="E147" s="169">
        <f t="shared" si="76"/>
        <v>13110</v>
      </c>
      <c r="F147" s="169">
        <f t="shared" si="76"/>
        <v>40297</v>
      </c>
      <c r="G147" s="169">
        <f t="shared" si="76"/>
        <v>43223</v>
      </c>
      <c r="H147" s="169">
        <f t="shared" si="76"/>
        <v>47039</v>
      </c>
      <c r="I147" s="171">
        <f t="shared" si="75"/>
        <v>8.8286329037780886E-2</v>
      </c>
      <c r="J147" s="170">
        <f t="shared" si="72"/>
        <v>0.93807424498372538</v>
      </c>
      <c r="K147" s="168">
        <f>H147-G147</f>
        <v>3816</v>
      </c>
      <c r="L147" s="169">
        <f t="shared" si="74"/>
        <v>22768</v>
      </c>
      <c r="M147" s="170">
        <f t="shared" si="71"/>
        <v>1.4708770165577244E-2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91875</v>
      </c>
      <c r="D149" s="176">
        <f t="shared" ref="D149:H149" si="77">D150+D153</f>
        <v>92030</v>
      </c>
      <c r="E149" s="176">
        <f t="shared" si="77"/>
        <v>30427</v>
      </c>
      <c r="F149" s="176">
        <f t="shared" si="77"/>
        <v>78991</v>
      </c>
      <c r="G149" s="176">
        <f t="shared" si="77"/>
        <v>82998</v>
      </c>
      <c r="H149" s="176">
        <f t="shared" si="77"/>
        <v>86316</v>
      </c>
      <c r="I149" s="177">
        <f>IFERROR(H149/G149-1,"-")</f>
        <v>3.9976866912455611E-2</v>
      </c>
      <c r="J149" s="177">
        <f>IFERROR(H149/D149-1,"-")</f>
        <v>-6.2088449418667868E-2</v>
      </c>
      <c r="K149" s="176">
        <f>H149-G149</f>
        <v>3318</v>
      </c>
      <c r="L149" s="176">
        <f>H149-D149</f>
        <v>-5714</v>
      </c>
      <c r="M149" s="177">
        <f t="shared" ref="M149:M161" si="78">H149/H$9</f>
        <v>2.6990416582239534E-2</v>
      </c>
    </row>
    <row r="150" spans="2:13" x14ac:dyDescent="0.25">
      <c r="B150" s="157" t="s">
        <v>97</v>
      </c>
      <c r="C150" s="158">
        <v>38967</v>
      </c>
      <c r="D150" s="158">
        <v>41635</v>
      </c>
      <c r="E150" s="158">
        <v>13736</v>
      </c>
      <c r="F150" s="158">
        <v>43308</v>
      </c>
      <c r="G150" s="158">
        <v>44260</v>
      </c>
      <c r="H150" s="158">
        <v>40512</v>
      </c>
      <c r="I150" s="160">
        <f>IFERROR(H150/G150-1,"-")</f>
        <v>-8.4681427925892505E-2</v>
      </c>
      <c r="J150" s="159">
        <f t="shared" ref="J150:J161" si="79">IFERROR(H150/D150-1,"-")</f>
        <v>-2.6972499099315428E-2</v>
      </c>
      <c r="K150" s="157">
        <f t="shared" ref="K150:K160" si="80">H150-G150</f>
        <v>-3748</v>
      </c>
      <c r="L150" s="158">
        <f t="shared" ref="L150:L161" si="81">H150-D150</f>
        <v>-1123</v>
      </c>
      <c r="M150" s="159">
        <f t="shared" si="78"/>
        <v>1.2667822380319847E-2</v>
      </c>
    </row>
    <row r="151" spans="2:13" x14ac:dyDescent="0.25">
      <c r="B151" s="162" t="s">
        <v>103</v>
      </c>
      <c r="C151" s="163">
        <v>24010</v>
      </c>
      <c r="D151" s="163">
        <v>25217</v>
      </c>
      <c r="E151" s="163">
        <v>7506</v>
      </c>
      <c r="F151" s="163">
        <v>31628</v>
      </c>
      <c r="G151" s="163">
        <v>32698</v>
      </c>
      <c r="H151" s="163">
        <v>28035</v>
      </c>
      <c r="I151" s="165">
        <f>IFERROR(H151/G151-1,"-")</f>
        <v>-0.14260811058780354</v>
      </c>
      <c r="J151" s="164">
        <f t="shared" si="79"/>
        <v>0.11175000991394701</v>
      </c>
      <c r="K151" s="162">
        <f t="shared" si="80"/>
        <v>-4663</v>
      </c>
      <c r="L151" s="163">
        <f t="shared" si="81"/>
        <v>2818</v>
      </c>
      <c r="M151" s="164">
        <f t="shared" si="78"/>
        <v>8.7663507215705698E-3</v>
      </c>
    </row>
    <row r="152" spans="2:13" x14ac:dyDescent="0.25">
      <c r="B152" s="162" t="s">
        <v>100</v>
      </c>
      <c r="C152" s="163">
        <v>14957</v>
      </c>
      <c r="D152" s="163">
        <v>16418</v>
      </c>
      <c r="E152" s="163">
        <v>6230</v>
      </c>
      <c r="F152" s="163">
        <v>11680</v>
      </c>
      <c r="G152" s="163">
        <v>11562</v>
      </c>
      <c r="H152" s="163">
        <v>12477</v>
      </c>
      <c r="I152" s="165">
        <f>IFERROR(H152/G152-1,"-")</f>
        <v>7.9138557343020333E-2</v>
      </c>
      <c r="J152" s="164">
        <f t="shared" si="79"/>
        <v>-0.24004141795590206</v>
      </c>
      <c r="K152" s="162">
        <f t="shared" si="80"/>
        <v>915</v>
      </c>
      <c r="L152" s="163">
        <f t="shared" si="81"/>
        <v>-3941</v>
      </c>
      <c r="M152" s="164">
        <f t="shared" si="78"/>
        <v>3.9014716587492779E-3</v>
      </c>
    </row>
    <row r="153" spans="2:13" x14ac:dyDescent="0.25">
      <c r="B153" s="157" t="s">
        <v>107</v>
      </c>
      <c r="C153" s="158">
        <v>52908</v>
      </c>
      <c r="D153" s="158">
        <v>50395</v>
      </c>
      <c r="E153" s="158">
        <v>16691</v>
      </c>
      <c r="F153" s="158">
        <v>35683</v>
      </c>
      <c r="G153" s="158">
        <v>38738</v>
      </c>
      <c r="H153" s="158">
        <v>45804</v>
      </c>
      <c r="I153" s="160">
        <f>IFERROR(H153/G153-1,"-")</f>
        <v>0.18240487376736025</v>
      </c>
      <c r="J153" s="159">
        <f t="shared" si="79"/>
        <v>-9.1100307570195493E-2</v>
      </c>
      <c r="K153" s="157">
        <f t="shared" si="80"/>
        <v>7066</v>
      </c>
      <c r="L153" s="158">
        <f t="shared" si="81"/>
        <v>-4591</v>
      </c>
      <c r="M153" s="159">
        <f t="shared" si="78"/>
        <v>1.4322594201919685E-2</v>
      </c>
    </row>
    <row r="154" spans="2:13" x14ac:dyDescent="0.25">
      <c r="B154" s="162" t="s">
        <v>110</v>
      </c>
      <c r="C154" s="163">
        <v>16433</v>
      </c>
      <c r="D154" s="163">
        <v>15957</v>
      </c>
      <c r="E154" s="163">
        <v>4971</v>
      </c>
      <c r="F154" s="163">
        <v>13562</v>
      </c>
      <c r="G154" s="163">
        <v>13219</v>
      </c>
      <c r="H154" s="163">
        <v>14840</v>
      </c>
      <c r="I154" s="165">
        <f t="shared" ref="I154:I161" si="82">IFERROR(H154/G154-1,"-")</f>
        <v>0.12262652242983574</v>
      </c>
      <c r="J154" s="164">
        <f t="shared" si="79"/>
        <v>-7.0000626684213807E-2</v>
      </c>
      <c r="K154" s="162">
        <f t="shared" si="80"/>
        <v>1621</v>
      </c>
      <c r="L154" s="163">
        <f t="shared" si="81"/>
        <v>-1117</v>
      </c>
      <c r="M154" s="164">
        <f t="shared" si="78"/>
        <v>4.6403654256503392E-3</v>
      </c>
    </row>
    <row r="155" spans="2:13" x14ac:dyDescent="0.25">
      <c r="B155" s="162" t="s">
        <v>113</v>
      </c>
      <c r="C155" s="163">
        <v>15080</v>
      </c>
      <c r="D155" s="163">
        <v>12139</v>
      </c>
      <c r="E155" s="163">
        <v>4075</v>
      </c>
      <c r="F155" s="163">
        <v>6586</v>
      </c>
      <c r="G155" s="163">
        <v>6774</v>
      </c>
      <c r="H155" s="163">
        <v>6659</v>
      </c>
      <c r="I155" s="165">
        <f t="shared" si="82"/>
        <v>-1.6976675524062568E-2</v>
      </c>
      <c r="J155" s="164">
        <f t="shared" si="79"/>
        <v>-0.4514375154460829</v>
      </c>
      <c r="K155" s="162">
        <f t="shared" si="80"/>
        <v>-115</v>
      </c>
      <c r="L155" s="163">
        <f t="shared" si="81"/>
        <v>-5480</v>
      </c>
      <c r="M155" s="164">
        <f t="shared" si="78"/>
        <v>2.0822232728709977E-3</v>
      </c>
    </row>
    <row r="156" spans="2:13" x14ac:dyDescent="0.25">
      <c r="B156" s="162" t="s">
        <v>116</v>
      </c>
      <c r="C156" s="163">
        <v>8312</v>
      </c>
      <c r="D156" s="163">
        <v>7619</v>
      </c>
      <c r="E156" s="163">
        <v>1941</v>
      </c>
      <c r="F156" s="163">
        <v>4498</v>
      </c>
      <c r="G156" s="163">
        <v>6381</v>
      </c>
      <c r="H156" s="163">
        <v>8091</v>
      </c>
      <c r="I156" s="165">
        <f t="shared" si="82"/>
        <v>0.26798307475317351</v>
      </c>
      <c r="J156" s="164">
        <f t="shared" si="79"/>
        <v>6.1950387189919853E-2</v>
      </c>
      <c r="K156" s="162">
        <f t="shared" si="80"/>
        <v>1710</v>
      </c>
      <c r="L156" s="163">
        <f t="shared" si="81"/>
        <v>472</v>
      </c>
      <c r="M156" s="164">
        <f t="shared" si="78"/>
        <v>2.5299997748609768E-3</v>
      </c>
    </row>
    <row r="157" spans="2:13" x14ac:dyDescent="0.25">
      <c r="B157" s="162" t="s">
        <v>123</v>
      </c>
      <c r="C157" s="163">
        <v>912</v>
      </c>
      <c r="D157" s="163">
        <v>1008</v>
      </c>
      <c r="E157" s="163">
        <v>538</v>
      </c>
      <c r="F157" s="163">
        <v>1073</v>
      </c>
      <c r="G157" s="163">
        <v>981</v>
      </c>
      <c r="H157" s="163">
        <v>1306</v>
      </c>
      <c r="I157" s="165">
        <f t="shared" si="82"/>
        <v>0.33129459734964328</v>
      </c>
      <c r="J157" s="164">
        <f t="shared" si="79"/>
        <v>0.29563492063492069</v>
      </c>
      <c r="K157" s="162">
        <f t="shared" si="80"/>
        <v>325</v>
      </c>
      <c r="L157" s="163">
        <f t="shared" si="81"/>
        <v>298</v>
      </c>
      <c r="M157" s="164">
        <f t="shared" si="78"/>
        <v>4.083771729042684E-4</v>
      </c>
    </row>
    <row r="158" spans="2:13" x14ac:dyDescent="0.25">
      <c r="B158" s="162" t="s">
        <v>119</v>
      </c>
      <c r="C158" s="163">
        <v>1693</v>
      </c>
      <c r="D158" s="163">
        <v>2306</v>
      </c>
      <c r="E158" s="163">
        <v>1049</v>
      </c>
      <c r="F158" s="163">
        <v>2288</v>
      </c>
      <c r="G158" s="163">
        <v>2061</v>
      </c>
      <c r="H158" s="163">
        <v>2535</v>
      </c>
      <c r="I158" s="165">
        <f t="shared" si="82"/>
        <v>0.22998544395924303</v>
      </c>
      <c r="J158" s="164">
        <f t="shared" si="79"/>
        <v>9.9306157849089249E-2</v>
      </c>
      <c r="K158" s="162">
        <f t="shared" si="80"/>
        <v>474</v>
      </c>
      <c r="L158" s="163">
        <f t="shared" si="81"/>
        <v>229</v>
      </c>
      <c r="M158" s="164">
        <f t="shared" si="78"/>
        <v>7.9267697803393593E-4</v>
      </c>
    </row>
    <row r="159" spans="2:13" x14ac:dyDescent="0.25">
      <c r="B159" s="162" t="s">
        <v>128</v>
      </c>
      <c r="C159" s="163">
        <v>281</v>
      </c>
      <c r="D159" s="163">
        <v>320</v>
      </c>
      <c r="E159" s="163">
        <v>217</v>
      </c>
      <c r="F159" s="163">
        <v>277</v>
      </c>
      <c r="G159" s="163">
        <v>267</v>
      </c>
      <c r="H159" s="163">
        <v>285</v>
      </c>
      <c r="I159" s="165">
        <f t="shared" si="82"/>
        <v>6.7415730337078594E-2</v>
      </c>
      <c r="J159" s="164">
        <f t="shared" si="79"/>
        <v>-0.109375</v>
      </c>
      <c r="K159" s="162">
        <f t="shared" si="80"/>
        <v>18</v>
      </c>
      <c r="L159" s="163">
        <f t="shared" si="81"/>
        <v>-35</v>
      </c>
      <c r="M159" s="164">
        <f t="shared" si="78"/>
        <v>8.9117530074821202E-5</v>
      </c>
    </row>
    <row r="160" spans="2:13" x14ac:dyDescent="0.25">
      <c r="B160" s="162" t="s">
        <v>131</v>
      </c>
      <c r="C160" s="163">
        <v>775</v>
      </c>
      <c r="D160" s="163">
        <v>576</v>
      </c>
      <c r="E160" s="163">
        <v>277</v>
      </c>
      <c r="F160" s="163">
        <v>403</v>
      </c>
      <c r="G160" s="163">
        <v>540</v>
      </c>
      <c r="H160" s="163">
        <v>396</v>
      </c>
      <c r="I160" s="165">
        <f t="shared" si="82"/>
        <v>-0.26666666666666672</v>
      </c>
      <c r="J160" s="164">
        <f t="shared" si="79"/>
        <v>-0.3125</v>
      </c>
      <c r="K160" s="162">
        <f t="shared" si="80"/>
        <v>-144</v>
      </c>
      <c r="L160" s="163">
        <f t="shared" si="81"/>
        <v>-180</v>
      </c>
      <c r="M160" s="164">
        <f t="shared" si="78"/>
        <v>1.2382646284080421E-4</v>
      </c>
    </row>
    <row r="161" spans="2:13" x14ac:dyDescent="0.25">
      <c r="B161" s="168" t="s">
        <v>145</v>
      </c>
      <c r="C161" s="169">
        <f t="shared" ref="C161:H161" si="83">C153-SUM(C154:C160)</f>
        <v>9422</v>
      </c>
      <c r="D161" s="169">
        <f t="shared" si="83"/>
        <v>10470</v>
      </c>
      <c r="E161" s="169">
        <f t="shared" si="83"/>
        <v>3623</v>
      </c>
      <c r="F161" s="169">
        <f t="shared" si="83"/>
        <v>6996</v>
      </c>
      <c r="G161" s="169">
        <f t="shared" si="83"/>
        <v>8515</v>
      </c>
      <c r="H161" s="169">
        <f t="shared" si="83"/>
        <v>11692</v>
      </c>
      <c r="I161" s="171">
        <f t="shared" si="82"/>
        <v>0.37310628302994719</v>
      </c>
      <c r="J161" s="170">
        <f t="shared" si="79"/>
        <v>0.11671442215854833</v>
      </c>
      <c r="K161" s="168">
        <f>H161-G161</f>
        <v>3177</v>
      </c>
      <c r="L161" s="169">
        <f t="shared" si="81"/>
        <v>1222</v>
      </c>
      <c r="M161" s="170">
        <f t="shared" si="78"/>
        <v>3.6560075846835422E-3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1F88B-72D4-4D0A-8C11-13010BB8CDEF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266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259</v>
      </c>
      <c r="D7" s="172" t="s">
        <v>260</v>
      </c>
      <c r="E7" s="172" t="s">
        <v>261</v>
      </c>
      <c r="F7" s="172" t="s">
        <v>262</v>
      </c>
      <c r="G7" s="172" t="s">
        <v>263</v>
      </c>
      <c r="H7" s="172" t="s">
        <v>264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259</v>
      </c>
      <c r="R7" s="172" t="s">
        <v>260</v>
      </c>
      <c r="S7" s="172" t="s">
        <v>261</v>
      </c>
      <c r="T7" s="172" t="s">
        <v>262</v>
      </c>
      <c r="U7" s="172" t="s">
        <v>263</v>
      </c>
      <c r="V7" s="172" t="s">
        <v>264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51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1003834</v>
      </c>
      <c r="D9" s="176">
        <f t="shared" ref="D9:H9" si="0">D10+D13</f>
        <v>967793</v>
      </c>
      <c r="E9" s="176">
        <f t="shared" si="0"/>
        <v>303151</v>
      </c>
      <c r="F9" s="176">
        <f t="shared" si="0"/>
        <v>721826</v>
      </c>
      <c r="G9" s="176">
        <f t="shared" si="0"/>
        <v>817155</v>
      </c>
      <c r="H9" s="176">
        <f t="shared" si="0"/>
        <v>897594</v>
      </c>
      <c r="I9" s="177">
        <f>IFERROR(H9/G9-1,"-")</f>
        <v>9.8437872863777365E-2</v>
      </c>
      <c r="J9" s="177">
        <f>IFERROR(H9/D9-1,"-")</f>
        <v>-7.2535139229153334E-2</v>
      </c>
      <c r="K9" s="176">
        <f>H9-G9</f>
        <v>80439</v>
      </c>
      <c r="L9" s="176">
        <f>H9-D9</f>
        <v>-70199</v>
      </c>
      <c r="M9" s="177">
        <f t="shared" ref="M9:M21" si="1">H9/H$9</f>
        <v>1</v>
      </c>
      <c r="P9" s="154" t="s">
        <v>68</v>
      </c>
      <c r="Q9" s="176" t="e">
        <f>Q10+Q13</f>
        <v>#REF!</v>
      </c>
      <c r="R9" s="176" t="e">
        <f t="shared" ref="R9:V9" si="2">R10+R13</f>
        <v>#REF!</v>
      </c>
      <c r="S9" s="176" t="e">
        <f t="shared" si="2"/>
        <v>#REF!</v>
      </c>
      <c r="T9" s="176" t="e">
        <f t="shared" si="2"/>
        <v>#REF!</v>
      </c>
      <c r="U9" s="176" t="e">
        <f t="shared" si="2"/>
        <v>#REF!</v>
      </c>
      <c r="V9" s="176" t="e">
        <f t="shared" si="2"/>
        <v>#REF!</v>
      </c>
      <c r="W9" s="177" t="str">
        <f>IFERROR(V9/U9-1,"-")</f>
        <v>-</v>
      </c>
      <c r="X9" s="177" t="str">
        <f>IFERROR(V9/R9-1,"-")</f>
        <v>-</v>
      </c>
      <c r="Y9" s="176" t="e">
        <f>V9-U9</f>
        <v>#REF!</v>
      </c>
      <c r="Z9" s="176" t="e">
        <f>V9-R9</f>
        <v>#REF!</v>
      </c>
      <c r="AA9" s="177" t="e">
        <f t="shared" ref="AA9:AA21" si="3">V9/V$9</f>
        <v>#REF!</v>
      </c>
    </row>
    <row r="10" spans="1:27" x14ac:dyDescent="0.25">
      <c r="A10" s="161" t="s">
        <v>103</v>
      </c>
      <c r="B10" s="157" t="s">
        <v>97</v>
      </c>
      <c r="C10" s="158">
        <v>165326</v>
      </c>
      <c r="D10" s="158">
        <v>153883</v>
      </c>
      <c r="E10" s="158">
        <v>59454</v>
      </c>
      <c r="F10" s="158">
        <v>128004</v>
      </c>
      <c r="G10" s="158">
        <v>133108</v>
      </c>
      <c r="H10" s="158">
        <v>140162</v>
      </c>
      <c r="I10" s="160">
        <f>IFERROR(H10/G10-1,"-")</f>
        <v>5.2994560807765101E-2</v>
      </c>
      <c r="J10" s="159">
        <f t="shared" ref="J10:J21" si="4">IFERROR(H10/D10-1,"-")</f>
        <v>-8.9165144947785047E-2</v>
      </c>
      <c r="K10" s="157">
        <f t="shared" ref="K10:K20" si="5">H10-G10</f>
        <v>7054</v>
      </c>
      <c r="L10" s="158">
        <f t="shared" ref="L10:L21" si="6">H10-D10</f>
        <v>-13721</v>
      </c>
      <c r="M10" s="159">
        <f t="shared" si="1"/>
        <v>0.15615300458782033</v>
      </c>
      <c r="P10" s="157" t="s">
        <v>97</v>
      </c>
      <c r="Q10" s="158" t="e">
        <v>#REF!</v>
      </c>
      <c r="R10" s="158" t="e">
        <v>#REF!</v>
      </c>
      <c r="S10" s="158" t="e">
        <v>#REF!</v>
      </c>
      <c r="T10" s="158" t="e">
        <v>#REF!</v>
      </c>
      <c r="U10" s="158" t="e">
        <v>#REF!</v>
      </c>
      <c r="V10" s="158" t="e">
        <v>#REF!</v>
      </c>
      <c r="W10" s="160" t="str">
        <f>IFERROR(V10/U10-1,"-")</f>
        <v>-</v>
      </c>
      <c r="X10" s="159" t="str">
        <f t="shared" ref="X10:X21" si="7">IFERROR(V10/R10-1,"-")</f>
        <v>-</v>
      </c>
      <c r="Y10" s="157" t="e">
        <f t="shared" ref="Y10:Y20" si="8">V10-U10</f>
        <v>#REF!</v>
      </c>
      <c r="Z10" s="158" t="e">
        <f t="shared" ref="Z10:Z21" si="9">V10-R10</f>
        <v>#REF!</v>
      </c>
      <c r="AA10" s="159" t="e">
        <f t="shared" si="3"/>
        <v>#REF!</v>
      </c>
    </row>
    <row r="11" spans="1:27" x14ac:dyDescent="0.25">
      <c r="A11" s="161" t="s">
        <v>100</v>
      </c>
      <c r="B11" s="162" t="s">
        <v>103</v>
      </c>
      <c r="C11" s="163">
        <v>87492</v>
      </c>
      <c r="D11" s="163">
        <v>85019</v>
      </c>
      <c r="E11" s="163">
        <v>41346</v>
      </c>
      <c r="F11" s="163">
        <v>76324</v>
      </c>
      <c r="G11" s="163">
        <v>75288</v>
      </c>
      <c r="H11" s="163">
        <v>68554</v>
      </c>
      <c r="I11" s="165">
        <f>IFERROR(H11/G11-1,"-")</f>
        <v>-8.9443204760386807E-2</v>
      </c>
      <c r="J11" s="164">
        <f t="shared" si="4"/>
        <v>-0.19366259306743194</v>
      </c>
      <c r="K11" s="162">
        <f t="shared" si="5"/>
        <v>-6734</v>
      </c>
      <c r="L11" s="163">
        <f t="shared" si="6"/>
        <v>-16465</v>
      </c>
      <c r="M11" s="164">
        <f t="shared" si="1"/>
        <v>7.6375287713598805E-2</v>
      </c>
      <c r="P11" s="162" t="s">
        <v>103</v>
      </c>
      <c r="Q11" s="163" t="e">
        <v>#REF!</v>
      </c>
      <c r="R11" s="163" t="e">
        <v>#REF!</v>
      </c>
      <c r="S11" s="163" t="e">
        <v>#REF!</v>
      </c>
      <c r="T11" s="163" t="e">
        <v>#REF!</v>
      </c>
      <c r="U11" s="163" t="e">
        <v>#REF!</v>
      </c>
      <c r="V11" s="163" t="e">
        <v>#REF!</v>
      </c>
      <c r="W11" s="165" t="str">
        <f>IFERROR(V11/U11-1,"-")</f>
        <v>-</v>
      </c>
      <c r="X11" s="164" t="str">
        <f t="shared" si="7"/>
        <v>-</v>
      </c>
      <c r="Y11" s="162" t="e">
        <f t="shared" si="8"/>
        <v>#REF!</v>
      </c>
      <c r="Z11" s="163" t="e">
        <f t="shared" si="9"/>
        <v>#REF!</v>
      </c>
      <c r="AA11" s="164" t="e">
        <f>V11/V$9</f>
        <v>#REF!</v>
      </c>
    </row>
    <row r="12" spans="1:27" x14ac:dyDescent="0.25">
      <c r="A12" s="1"/>
      <c r="B12" s="162" t="s">
        <v>100</v>
      </c>
      <c r="C12" s="163">
        <v>77834</v>
      </c>
      <c r="D12" s="163">
        <v>68864</v>
      </c>
      <c r="E12" s="163">
        <v>18108</v>
      </c>
      <c r="F12" s="163">
        <v>51680</v>
      </c>
      <c r="G12" s="163">
        <v>57820</v>
      </c>
      <c r="H12" s="163">
        <v>71608</v>
      </c>
      <c r="I12" s="165">
        <f>IFERROR(H12/G12-1,"-")</f>
        <v>0.23846419923901774</v>
      </c>
      <c r="J12" s="164">
        <f t="shared" si="4"/>
        <v>3.9846654275093041E-2</v>
      </c>
      <c r="K12" s="162">
        <f t="shared" si="5"/>
        <v>13788</v>
      </c>
      <c r="L12" s="163">
        <f t="shared" si="6"/>
        <v>2744</v>
      </c>
      <c r="M12" s="164">
        <f t="shared" si="1"/>
        <v>7.9777716874221527E-2</v>
      </c>
      <c r="P12" s="162" t="s">
        <v>100</v>
      </c>
      <c r="Q12" s="163" t="e">
        <v>#REF!</v>
      </c>
      <c r="R12" s="163" t="e">
        <v>#REF!</v>
      </c>
      <c r="S12" s="163" t="e">
        <v>#REF!</v>
      </c>
      <c r="T12" s="163" t="e">
        <v>#REF!</v>
      </c>
      <c r="U12" s="163" t="e">
        <v>#REF!</v>
      </c>
      <c r="V12" s="163" t="e">
        <v>#REF!</v>
      </c>
      <c r="W12" s="165" t="str">
        <f>IFERROR(V12/U12-1,"-")</f>
        <v>-</v>
      </c>
      <c r="X12" s="164" t="str">
        <f t="shared" si="7"/>
        <v>-</v>
      </c>
      <c r="Y12" s="162" t="e">
        <f t="shared" si="8"/>
        <v>#REF!</v>
      </c>
      <c r="Z12" s="163" t="e">
        <f t="shared" si="9"/>
        <v>#REF!</v>
      </c>
      <c r="AA12" s="164" t="e">
        <f t="shared" si="3"/>
        <v>#REF!</v>
      </c>
    </row>
    <row r="13" spans="1:27" s="56" customFormat="1" x14ac:dyDescent="0.25">
      <c r="B13" s="157" t="s">
        <v>107</v>
      </c>
      <c r="C13" s="158">
        <v>838508</v>
      </c>
      <c r="D13" s="158">
        <v>813910</v>
      </c>
      <c r="E13" s="158">
        <v>243697</v>
      </c>
      <c r="F13" s="158">
        <v>593822</v>
      </c>
      <c r="G13" s="158">
        <v>684047</v>
      </c>
      <c r="H13" s="158">
        <v>757432</v>
      </c>
      <c r="I13" s="160">
        <f>IFERROR(H13/G13-1,"-")</f>
        <v>0.10728064007297755</v>
      </c>
      <c r="J13" s="159">
        <f t="shared" si="4"/>
        <v>-6.9390964602965899E-2</v>
      </c>
      <c r="K13" s="157">
        <f t="shared" si="5"/>
        <v>73385</v>
      </c>
      <c r="L13" s="158">
        <f t="shared" si="6"/>
        <v>-56478</v>
      </c>
      <c r="M13" s="159">
        <f t="shared" si="1"/>
        <v>0.84384699541217967</v>
      </c>
      <c r="P13" s="157" t="s">
        <v>107</v>
      </c>
      <c r="Q13" s="158" t="e">
        <v>#REF!</v>
      </c>
      <c r="R13" s="158" t="e">
        <v>#REF!</v>
      </c>
      <c r="S13" s="158" t="e">
        <v>#REF!</v>
      </c>
      <c r="T13" s="158" t="e">
        <v>#REF!</v>
      </c>
      <c r="U13" s="158" t="e">
        <v>#REF!</v>
      </c>
      <c r="V13" s="158" t="e">
        <v>#REF!</v>
      </c>
      <c r="W13" s="160" t="str">
        <f>IFERROR(V13/U13-1,"-")</f>
        <v>-</v>
      </c>
      <c r="X13" s="159" t="str">
        <f t="shared" si="7"/>
        <v>-</v>
      </c>
      <c r="Y13" s="157" t="e">
        <f t="shared" si="8"/>
        <v>#REF!</v>
      </c>
      <c r="Z13" s="158" t="e">
        <f t="shared" si="9"/>
        <v>#REF!</v>
      </c>
      <c r="AA13" s="159" t="e">
        <f t="shared" si="3"/>
        <v>#REF!</v>
      </c>
    </row>
    <row r="14" spans="1:27" s="56" customFormat="1" x14ac:dyDescent="0.25">
      <c r="B14" s="162" t="s">
        <v>110</v>
      </c>
      <c r="C14" s="163">
        <v>452355</v>
      </c>
      <c r="D14" s="163">
        <v>448645</v>
      </c>
      <c r="E14" s="163">
        <v>101481</v>
      </c>
      <c r="F14" s="163">
        <v>292265</v>
      </c>
      <c r="G14" s="163">
        <v>357572</v>
      </c>
      <c r="H14" s="163">
        <v>411822</v>
      </c>
      <c r="I14" s="165">
        <f t="shared" ref="I14:I21" si="10">IFERROR(H14/G14-1,"-")</f>
        <v>0.15171769601646656</v>
      </c>
      <c r="J14" s="164">
        <f t="shared" si="4"/>
        <v>-8.207602893156063E-2</v>
      </c>
      <c r="K14" s="162">
        <f t="shared" si="5"/>
        <v>54250</v>
      </c>
      <c r="L14" s="163">
        <f t="shared" si="6"/>
        <v>-36823</v>
      </c>
      <c r="M14" s="164">
        <f t="shared" si="1"/>
        <v>0.45880654282448413</v>
      </c>
      <c r="P14" s="162" t="s">
        <v>110</v>
      </c>
      <c r="Q14" s="163" t="e">
        <v>#REF!</v>
      </c>
      <c r="R14" s="163" t="e">
        <v>#REF!</v>
      </c>
      <c r="S14" s="163" t="e">
        <v>#REF!</v>
      </c>
      <c r="T14" s="163" t="e">
        <v>#REF!</v>
      </c>
      <c r="U14" s="163" t="e">
        <v>#REF!</v>
      </c>
      <c r="V14" s="163" t="e">
        <v>#REF!</v>
      </c>
      <c r="W14" s="165" t="str">
        <f t="shared" ref="W14:W21" si="11">IFERROR(V14/U14-1,"-")</f>
        <v>-</v>
      </c>
      <c r="X14" s="164" t="str">
        <f t="shared" si="7"/>
        <v>-</v>
      </c>
      <c r="Y14" s="162" t="e">
        <f t="shared" si="8"/>
        <v>#REF!</v>
      </c>
      <c r="Z14" s="163" t="e">
        <f t="shared" si="9"/>
        <v>#REF!</v>
      </c>
      <c r="AA14" s="164" t="e">
        <f t="shared" si="3"/>
        <v>#REF!</v>
      </c>
    </row>
    <row r="15" spans="1:27" x14ac:dyDescent="0.25">
      <c r="A15" s="1"/>
      <c r="B15" s="162" t="s">
        <v>113</v>
      </c>
      <c r="C15" s="163">
        <v>69783</v>
      </c>
      <c r="D15" s="163">
        <v>56046</v>
      </c>
      <c r="E15" s="163">
        <v>18597</v>
      </c>
      <c r="F15" s="163">
        <v>32477</v>
      </c>
      <c r="G15" s="163">
        <v>34422</v>
      </c>
      <c r="H15" s="163">
        <v>38679</v>
      </c>
      <c r="I15" s="165">
        <f t="shared" si="10"/>
        <v>0.12367090814014303</v>
      </c>
      <c r="J15" s="164">
        <f t="shared" si="4"/>
        <v>-0.30987046354780001</v>
      </c>
      <c r="K15" s="162">
        <f t="shared" si="5"/>
        <v>4257</v>
      </c>
      <c r="L15" s="163">
        <f t="shared" si="6"/>
        <v>-17367</v>
      </c>
      <c r="M15" s="164">
        <f t="shared" si="1"/>
        <v>4.3091865587336811E-2</v>
      </c>
      <c r="P15" s="162" t="s">
        <v>113</v>
      </c>
      <c r="Q15" s="163" t="e">
        <v>#REF!</v>
      </c>
      <c r="R15" s="163" t="e">
        <v>#REF!</v>
      </c>
      <c r="S15" s="163" t="e">
        <v>#REF!</v>
      </c>
      <c r="T15" s="163" t="e">
        <v>#REF!</v>
      </c>
      <c r="U15" s="163" t="e">
        <v>#REF!</v>
      </c>
      <c r="V15" s="163" t="e">
        <v>#REF!</v>
      </c>
      <c r="W15" s="165" t="str">
        <f t="shared" si="11"/>
        <v>-</v>
      </c>
      <c r="X15" s="164" t="str">
        <f t="shared" si="7"/>
        <v>-</v>
      </c>
      <c r="Y15" s="162" t="e">
        <f t="shared" si="8"/>
        <v>#REF!</v>
      </c>
      <c r="Z15" s="163" t="e">
        <f t="shared" si="9"/>
        <v>#REF!</v>
      </c>
      <c r="AA15" s="164" t="e">
        <f t="shared" si="3"/>
        <v>#REF!</v>
      </c>
    </row>
    <row r="16" spans="1:27" x14ac:dyDescent="0.25">
      <c r="A16" s="1"/>
      <c r="B16" s="162" t="s">
        <v>116</v>
      </c>
      <c r="C16" s="163">
        <v>23297</v>
      </c>
      <c r="D16" s="163">
        <v>21697</v>
      </c>
      <c r="E16" s="163">
        <v>7192</v>
      </c>
      <c r="F16" s="163">
        <v>22104</v>
      </c>
      <c r="G16" s="163">
        <v>29027</v>
      </c>
      <c r="H16" s="163">
        <v>28862</v>
      </c>
      <c r="I16" s="165">
        <f t="shared" si="10"/>
        <v>-5.6843628346022745E-3</v>
      </c>
      <c r="J16" s="164">
        <f t="shared" si="4"/>
        <v>0.33022998571231055</v>
      </c>
      <c r="K16" s="162">
        <f t="shared" si="5"/>
        <v>-165</v>
      </c>
      <c r="L16" s="163">
        <f t="shared" si="6"/>
        <v>7165</v>
      </c>
      <c r="M16" s="164">
        <f t="shared" si="1"/>
        <v>3.2154849519938862E-2</v>
      </c>
      <c r="P16" s="162" t="s">
        <v>116</v>
      </c>
      <c r="Q16" s="163" t="e">
        <v>#REF!</v>
      </c>
      <c r="R16" s="163" t="e">
        <v>#REF!</v>
      </c>
      <c r="S16" s="163" t="e">
        <v>#REF!</v>
      </c>
      <c r="T16" s="163" t="e">
        <v>#REF!</v>
      </c>
      <c r="U16" s="163" t="e">
        <v>#REF!</v>
      </c>
      <c r="V16" s="163" t="e">
        <v>#REF!</v>
      </c>
      <c r="W16" s="165" t="str">
        <f t="shared" si="11"/>
        <v>-</v>
      </c>
      <c r="X16" s="164" t="str">
        <f t="shared" si="7"/>
        <v>-</v>
      </c>
      <c r="Y16" s="162" t="e">
        <f t="shared" si="8"/>
        <v>#REF!</v>
      </c>
      <c r="Z16" s="163" t="e">
        <f t="shared" si="9"/>
        <v>#REF!</v>
      </c>
      <c r="AA16" s="164" t="e">
        <f t="shared" si="3"/>
        <v>#REF!</v>
      </c>
    </row>
    <row r="17" spans="1:27" x14ac:dyDescent="0.25">
      <c r="A17" s="1"/>
      <c r="B17" s="162" t="s">
        <v>123</v>
      </c>
      <c r="C17" s="163">
        <v>36277</v>
      </c>
      <c r="D17" s="163">
        <v>36384</v>
      </c>
      <c r="E17" s="163">
        <v>10797</v>
      </c>
      <c r="F17" s="163">
        <v>37157</v>
      </c>
      <c r="G17" s="163">
        <v>35380</v>
      </c>
      <c r="H17" s="163">
        <v>35233</v>
      </c>
      <c r="I17" s="165">
        <f t="shared" si="10"/>
        <v>-4.1548897682306407E-3</v>
      </c>
      <c r="J17" s="164">
        <f t="shared" si="4"/>
        <v>-3.163478452066848E-2</v>
      </c>
      <c r="K17" s="162">
        <f t="shared" si="5"/>
        <v>-147</v>
      </c>
      <c r="L17" s="163">
        <f t="shared" si="6"/>
        <v>-1151</v>
      </c>
      <c r="M17" s="164">
        <f t="shared" si="1"/>
        <v>3.9252713364839785E-2</v>
      </c>
      <c r="P17" s="162" t="s">
        <v>123</v>
      </c>
      <c r="Q17" s="163" t="e">
        <v>#REF!</v>
      </c>
      <c r="R17" s="163" t="e">
        <v>#REF!</v>
      </c>
      <c r="S17" s="163" t="e">
        <v>#REF!</v>
      </c>
      <c r="T17" s="163" t="e">
        <v>#REF!</v>
      </c>
      <c r="U17" s="163" t="e">
        <v>#REF!</v>
      </c>
      <c r="V17" s="163" t="e">
        <v>#REF!</v>
      </c>
      <c r="W17" s="165" t="str">
        <f t="shared" si="11"/>
        <v>-</v>
      </c>
      <c r="X17" s="164" t="str">
        <f t="shared" si="7"/>
        <v>-</v>
      </c>
      <c r="Y17" s="162" t="e">
        <f t="shared" si="8"/>
        <v>#REF!</v>
      </c>
      <c r="Z17" s="163" t="e">
        <f t="shared" si="9"/>
        <v>#REF!</v>
      </c>
      <c r="AA17" s="164" t="e">
        <f t="shared" si="3"/>
        <v>#REF!</v>
      </c>
    </row>
    <row r="18" spans="1:27" x14ac:dyDescent="0.25">
      <c r="A18" s="1"/>
      <c r="B18" s="162" t="s">
        <v>119</v>
      </c>
      <c r="C18" s="163">
        <v>11818</v>
      </c>
      <c r="D18" s="163">
        <v>10972</v>
      </c>
      <c r="E18" s="163">
        <v>5388</v>
      </c>
      <c r="F18" s="163">
        <v>11054</v>
      </c>
      <c r="G18" s="163">
        <v>11638</v>
      </c>
      <c r="H18" s="163">
        <v>12245</v>
      </c>
      <c r="I18" s="165">
        <f t="shared" si="10"/>
        <v>5.2156727960130711E-2</v>
      </c>
      <c r="J18" s="164">
        <f t="shared" si="4"/>
        <v>0.11602260298942757</v>
      </c>
      <c r="K18" s="162">
        <f t="shared" si="5"/>
        <v>607</v>
      </c>
      <c r="L18" s="163">
        <f t="shared" si="6"/>
        <v>1273</v>
      </c>
      <c r="M18" s="164">
        <f t="shared" si="1"/>
        <v>1.3642025236354076E-2</v>
      </c>
      <c r="P18" s="162" t="s">
        <v>119</v>
      </c>
      <c r="Q18" s="163" t="e">
        <v>#REF!</v>
      </c>
      <c r="R18" s="163" t="e">
        <v>#REF!</v>
      </c>
      <c r="S18" s="163" t="e">
        <v>#REF!</v>
      </c>
      <c r="T18" s="163" t="e">
        <v>#REF!</v>
      </c>
      <c r="U18" s="163" t="e">
        <v>#REF!</v>
      </c>
      <c r="V18" s="163" t="e">
        <v>#REF!</v>
      </c>
      <c r="W18" s="165" t="str">
        <f t="shared" si="11"/>
        <v>-</v>
      </c>
      <c r="X18" s="164" t="str">
        <f t="shared" si="7"/>
        <v>-</v>
      </c>
      <c r="Y18" s="162" t="e">
        <f t="shared" si="8"/>
        <v>#REF!</v>
      </c>
      <c r="Z18" s="163" t="e">
        <f t="shared" si="9"/>
        <v>#REF!</v>
      </c>
      <c r="AA18" s="164" t="e">
        <f t="shared" si="3"/>
        <v>#REF!</v>
      </c>
    </row>
    <row r="19" spans="1:27" x14ac:dyDescent="0.25">
      <c r="A19" s="161" t="s">
        <v>144</v>
      </c>
      <c r="B19" s="162" t="s">
        <v>128</v>
      </c>
      <c r="C19" s="163">
        <v>17426</v>
      </c>
      <c r="D19" s="163">
        <v>20014</v>
      </c>
      <c r="E19" s="163">
        <v>10413</v>
      </c>
      <c r="F19" s="163">
        <v>13218</v>
      </c>
      <c r="G19" s="163">
        <v>15473</v>
      </c>
      <c r="H19" s="163">
        <v>14129</v>
      </c>
      <c r="I19" s="165">
        <f t="shared" si="10"/>
        <v>-8.6860983648936907E-2</v>
      </c>
      <c r="J19" s="164">
        <f t="shared" si="4"/>
        <v>-0.29404416908164288</v>
      </c>
      <c r="K19" s="162">
        <f t="shared" si="5"/>
        <v>-1344</v>
      </c>
      <c r="L19" s="163">
        <f t="shared" si="6"/>
        <v>-5885</v>
      </c>
      <c r="M19" s="164">
        <f t="shared" si="1"/>
        <v>1.5740969748015251E-2</v>
      </c>
      <c r="P19" s="162" t="s">
        <v>128</v>
      </c>
      <c r="Q19" s="163" t="e">
        <v>#REF!</v>
      </c>
      <c r="R19" s="163" t="e">
        <v>#REF!</v>
      </c>
      <c r="S19" s="163" t="e">
        <v>#REF!</v>
      </c>
      <c r="T19" s="163" t="e">
        <v>#REF!</v>
      </c>
      <c r="U19" s="163" t="e">
        <v>#REF!</v>
      </c>
      <c r="V19" s="163" t="e">
        <v>#REF!</v>
      </c>
      <c r="W19" s="165" t="str">
        <f t="shared" si="11"/>
        <v>-</v>
      </c>
      <c r="X19" s="164" t="str">
        <f t="shared" si="7"/>
        <v>-</v>
      </c>
      <c r="Y19" s="162" t="e">
        <f t="shared" si="8"/>
        <v>#REF!</v>
      </c>
      <c r="Z19" s="163" t="e">
        <f t="shared" si="9"/>
        <v>#REF!</v>
      </c>
      <c r="AA19" s="164" t="e">
        <f t="shared" si="3"/>
        <v>#REF!</v>
      </c>
    </row>
    <row r="20" spans="1:27" x14ac:dyDescent="0.25">
      <c r="A20" s="167" t="s">
        <v>145</v>
      </c>
      <c r="B20" s="162" t="s">
        <v>131</v>
      </c>
      <c r="C20" s="163">
        <v>31578</v>
      </c>
      <c r="D20" s="163">
        <v>27070</v>
      </c>
      <c r="E20" s="163">
        <v>16060</v>
      </c>
      <c r="F20" s="163">
        <v>11008</v>
      </c>
      <c r="G20" s="163">
        <v>14875</v>
      </c>
      <c r="H20" s="163">
        <v>17005</v>
      </c>
      <c r="I20" s="165">
        <f t="shared" si="10"/>
        <v>0.14319327731092435</v>
      </c>
      <c r="J20" s="164">
        <f t="shared" si="4"/>
        <v>-0.37181381603250829</v>
      </c>
      <c r="K20" s="162">
        <f t="shared" si="5"/>
        <v>2130</v>
      </c>
      <c r="L20" s="163">
        <f t="shared" si="6"/>
        <v>-10065</v>
      </c>
      <c r="M20" s="164">
        <f t="shared" si="1"/>
        <v>1.8945090987684855E-2</v>
      </c>
      <c r="P20" s="162" t="s">
        <v>131</v>
      </c>
      <c r="Q20" s="163" t="e">
        <v>#REF!</v>
      </c>
      <c r="R20" s="163" t="e">
        <v>#REF!</v>
      </c>
      <c r="S20" s="163" t="e">
        <v>#REF!</v>
      </c>
      <c r="T20" s="163" t="e">
        <v>#REF!</v>
      </c>
      <c r="U20" s="163" t="e">
        <v>#REF!</v>
      </c>
      <c r="V20" s="163" t="e">
        <v>#REF!</v>
      </c>
      <c r="W20" s="165" t="str">
        <f t="shared" si="11"/>
        <v>-</v>
      </c>
      <c r="X20" s="164" t="str">
        <f t="shared" si="7"/>
        <v>-</v>
      </c>
      <c r="Y20" s="162" t="e">
        <f t="shared" si="8"/>
        <v>#REF!</v>
      </c>
      <c r="Z20" s="163" t="e">
        <f t="shared" si="9"/>
        <v>#REF!</v>
      </c>
      <c r="AA20" s="164" t="e">
        <f t="shared" si="3"/>
        <v>#REF!</v>
      </c>
    </row>
    <row r="21" spans="1:27" x14ac:dyDescent="0.25">
      <c r="B21" s="168" t="s">
        <v>145</v>
      </c>
      <c r="C21" s="169">
        <f t="shared" ref="C21:H21" si="12">C13-SUM(C14:C20)</f>
        <v>195974</v>
      </c>
      <c r="D21" s="169">
        <f t="shared" si="12"/>
        <v>193082</v>
      </c>
      <c r="E21" s="169">
        <f t="shared" si="12"/>
        <v>73769</v>
      </c>
      <c r="F21" s="169">
        <f t="shared" si="12"/>
        <v>174539</v>
      </c>
      <c r="G21" s="169">
        <f t="shared" si="12"/>
        <v>185660</v>
      </c>
      <c r="H21" s="169">
        <f t="shared" si="12"/>
        <v>199457</v>
      </c>
      <c r="I21" s="171">
        <f t="shared" si="10"/>
        <v>7.4313260799310665E-2</v>
      </c>
      <c r="J21" s="170">
        <f t="shared" si="4"/>
        <v>3.3017060109176377E-2</v>
      </c>
      <c r="K21" s="168">
        <f>H21-G21</f>
        <v>13797</v>
      </c>
      <c r="L21" s="169">
        <f t="shared" si="6"/>
        <v>6375</v>
      </c>
      <c r="M21" s="170">
        <f t="shared" si="1"/>
        <v>0.22221293814352591</v>
      </c>
      <c r="P21" s="168" t="s">
        <v>145</v>
      </c>
      <c r="Q21" s="169" t="e">
        <f t="shared" ref="Q21:V21" si="13">Q13-SUM(Q14:Q20)</f>
        <v>#REF!</v>
      </c>
      <c r="R21" s="169" t="e">
        <f t="shared" si="13"/>
        <v>#REF!</v>
      </c>
      <c r="S21" s="169" t="e">
        <f t="shared" si="13"/>
        <v>#REF!</v>
      </c>
      <c r="T21" s="169" t="e">
        <f t="shared" si="13"/>
        <v>#REF!</v>
      </c>
      <c r="U21" s="169" t="e">
        <f t="shared" si="13"/>
        <v>#REF!</v>
      </c>
      <c r="V21" s="169" t="e">
        <f t="shared" si="13"/>
        <v>#REF!</v>
      </c>
      <c r="W21" s="171" t="str">
        <f t="shared" si="11"/>
        <v>-</v>
      </c>
      <c r="X21" s="170" t="str">
        <f t="shared" si="7"/>
        <v>-</v>
      </c>
      <c r="Y21" s="168" t="e">
        <f>V21-U21</f>
        <v>#REF!</v>
      </c>
      <c r="Z21" s="169" t="e">
        <f t="shared" si="9"/>
        <v>#REF!</v>
      </c>
      <c r="AA21" s="170" t="e">
        <f t="shared" si="3"/>
        <v>#REF!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280946</v>
      </c>
      <c r="D23" s="176">
        <f t="shared" ref="D23:H23" si="14">D24+D27</f>
        <v>303292</v>
      </c>
      <c r="E23" s="176">
        <f t="shared" si="14"/>
        <v>81469</v>
      </c>
      <c r="F23" s="176">
        <f t="shared" si="14"/>
        <v>190775</v>
      </c>
      <c r="G23" s="176">
        <f t="shared" si="14"/>
        <v>255103</v>
      </c>
      <c r="H23" s="176">
        <f t="shared" si="14"/>
        <v>269491</v>
      </c>
      <c r="I23" s="177">
        <f>IFERROR(H23/G23-1,"-")</f>
        <v>5.6400747933187834E-2</v>
      </c>
      <c r="J23" s="177">
        <f>IFERROR(H23/D23-1,"-")</f>
        <v>-0.11144705432388591</v>
      </c>
      <c r="K23" s="176">
        <f>H23-G23</f>
        <v>14388</v>
      </c>
      <c r="L23" s="176">
        <f>H23-D23</f>
        <v>-33801</v>
      </c>
      <c r="M23" s="177">
        <f t="shared" ref="M23:M35" si="15">H23/H$9</f>
        <v>0.30023707823358892</v>
      </c>
    </row>
    <row r="24" spans="1:27" x14ac:dyDescent="0.25">
      <c r="B24" s="157" t="s">
        <v>97</v>
      </c>
      <c r="C24" s="158">
        <v>22847</v>
      </c>
      <c r="D24" s="158">
        <v>34383</v>
      </c>
      <c r="E24" s="158">
        <v>14523</v>
      </c>
      <c r="F24" s="158">
        <v>28134</v>
      </c>
      <c r="G24" s="158">
        <v>32334</v>
      </c>
      <c r="H24" s="158">
        <v>27615</v>
      </c>
      <c r="I24" s="160">
        <f>IFERROR(H24/G24-1,"-")</f>
        <v>-0.14594544442382629</v>
      </c>
      <c r="J24" s="159">
        <f t="shared" ref="J24:J35" si="16">IFERROR(H24/D24-1,"-")</f>
        <v>-0.1968414623505802</v>
      </c>
      <c r="K24" s="157">
        <f t="shared" ref="K24:K34" si="17">H24-G24</f>
        <v>-4719</v>
      </c>
      <c r="L24" s="158">
        <f t="shared" ref="L24:L35" si="18">H24-D24</f>
        <v>-6768</v>
      </c>
      <c r="M24" s="159">
        <f t="shared" si="15"/>
        <v>3.076557998382342E-2</v>
      </c>
    </row>
    <row r="25" spans="1:27" x14ac:dyDescent="0.25">
      <c r="B25" s="162" t="s">
        <v>103</v>
      </c>
      <c r="C25" s="163">
        <v>14758</v>
      </c>
      <c r="D25" s="163">
        <v>24688</v>
      </c>
      <c r="E25" s="163">
        <v>12553</v>
      </c>
      <c r="F25" s="163">
        <v>15790</v>
      </c>
      <c r="G25" s="163">
        <v>17325</v>
      </c>
      <c r="H25" s="163">
        <v>13907</v>
      </c>
      <c r="I25" s="165">
        <f>IFERROR(H25/G25-1,"-")</f>
        <v>-0.19728715728715729</v>
      </c>
      <c r="J25" s="164">
        <f t="shared" si="16"/>
        <v>-0.43668988982501622</v>
      </c>
      <c r="K25" s="162">
        <f t="shared" si="17"/>
        <v>-3418</v>
      </c>
      <c r="L25" s="163">
        <f t="shared" si="18"/>
        <v>-10781</v>
      </c>
      <c r="M25" s="164">
        <f t="shared" si="15"/>
        <v>1.5493641891545621E-2</v>
      </c>
    </row>
    <row r="26" spans="1:27" x14ac:dyDescent="0.25">
      <c r="B26" s="162" t="s">
        <v>100</v>
      </c>
      <c r="C26" s="163">
        <v>8089</v>
      </c>
      <c r="D26" s="163">
        <v>9695</v>
      </c>
      <c r="E26" s="163">
        <v>1970</v>
      </c>
      <c r="F26" s="163">
        <v>12344</v>
      </c>
      <c r="G26" s="163">
        <v>15009</v>
      </c>
      <c r="H26" s="163">
        <v>13708</v>
      </c>
      <c r="I26" s="165">
        <f>IFERROR(H26/G26-1,"-")</f>
        <v>-8.6681324538610216E-2</v>
      </c>
      <c r="J26" s="164">
        <f t="shared" si="16"/>
        <v>0.41392470345538945</v>
      </c>
      <c r="K26" s="162">
        <f t="shared" si="17"/>
        <v>-1301</v>
      </c>
      <c r="L26" s="163">
        <f t="shared" si="18"/>
        <v>4013</v>
      </c>
      <c r="M26" s="164">
        <f t="shared" si="15"/>
        <v>1.5271938092277801E-2</v>
      </c>
    </row>
    <row r="27" spans="1:27" x14ac:dyDescent="0.25">
      <c r="B27" s="157" t="s">
        <v>107</v>
      </c>
      <c r="C27" s="158">
        <v>258099</v>
      </c>
      <c r="D27" s="158">
        <v>268909</v>
      </c>
      <c r="E27" s="158">
        <v>66946</v>
      </c>
      <c r="F27" s="158">
        <v>162641</v>
      </c>
      <c r="G27" s="158">
        <v>222769</v>
      </c>
      <c r="H27" s="158">
        <v>241876</v>
      </c>
      <c r="I27" s="160">
        <f>IFERROR(H27/G27-1,"-")</f>
        <v>8.5770461778793328E-2</v>
      </c>
      <c r="J27" s="159">
        <f t="shared" si="16"/>
        <v>-0.10052843155119395</v>
      </c>
      <c r="K27" s="157">
        <f t="shared" si="17"/>
        <v>19107</v>
      </c>
      <c r="L27" s="158">
        <f t="shared" si="18"/>
        <v>-27033</v>
      </c>
      <c r="M27" s="159">
        <f t="shared" si="15"/>
        <v>0.26947149824976546</v>
      </c>
    </row>
    <row r="28" spans="1:27" x14ac:dyDescent="0.25">
      <c r="B28" s="162" t="s">
        <v>110</v>
      </c>
      <c r="C28" s="163">
        <v>158330</v>
      </c>
      <c r="D28" s="163">
        <v>165470</v>
      </c>
      <c r="E28" s="163">
        <v>35287</v>
      </c>
      <c r="F28" s="163">
        <v>87103</v>
      </c>
      <c r="G28" s="163">
        <v>127768</v>
      </c>
      <c r="H28" s="163">
        <v>145501</v>
      </c>
      <c r="I28" s="165">
        <f t="shared" ref="I28:I35" si="19">IFERROR(H28/G28-1,"-")</f>
        <v>0.13879062049965563</v>
      </c>
      <c r="J28" s="164">
        <f t="shared" si="16"/>
        <v>-0.12068048588868074</v>
      </c>
      <c r="K28" s="162">
        <f t="shared" si="17"/>
        <v>17733</v>
      </c>
      <c r="L28" s="163">
        <f t="shared" si="18"/>
        <v>-19969</v>
      </c>
      <c r="M28" s="164">
        <f t="shared" si="15"/>
        <v>0.16210112812697056</v>
      </c>
    </row>
    <row r="29" spans="1:27" x14ac:dyDescent="0.25">
      <c r="B29" s="162" t="s">
        <v>113</v>
      </c>
      <c r="C29" s="163">
        <v>24375</v>
      </c>
      <c r="D29" s="163">
        <v>21816</v>
      </c>
      <c r="E29" s="163">
        <v>6060</v>
      </c>
      <c r="F29" s="163">
        <v>9589</v>
      </c>
      <c r="G29" s="163">
        <v>10642</v>
      </c>
      <c r="H29" s="163">
        <v>11584</v>
      </c>
      <c r="I29" s="165">
        <f t="shared" si="19"/>
        <v>8.8517196015786448E-2</v>
      </c>
      <c r="J29" s="164">
        <f t="shared" si="16"/>
        <v>-0.46901356802346905</v>
      </c>
      <c r="K29" s="162">
        <f t="shared" si="17"/>
        <v>942</v>
      </c>
      <c r="L29" s="163">
        <f t="shared" si="18"/>
        <v>-10232</v>
      </c>
      <c r="M29" s="164">
        <f t="shared" si="15"/>
        <v>1.2905612114162973E-2</v>
      </c>
    </row>
    <row r="30" spans="1:27" x14ac:dyDescent="0.25">
      <c r="B30" s="162" t="s">
        <v>116</v>
      </c>
      <c r="C30" s="163">
        <v>4224</v>
      </c>
      <c r="D30" s="163">
        <v>7087</v>
      </c>
      <c r="E30" s="163">
        <v>2310</v>
      </c>
      <c r="F30" s="163">
        <v>7384</v>
      </c>
      <c r="G30" s="163">
        <v>13162</v>
      </c>
      <c r="H30" s="163">
        <v>12260</v>
      </c>
      <c r="I30" s="165">
        <f t="shared" si="19"/>
        <v>-6.8530618447044556E-2</v>
      </c>
      <c r="J30" s="164">
        <f t="shared" si="16"/>
        <v>0.72992803725130528</v>
      </c>
      <c r="K30" s="162">
        <f t="shared" si="17"/>
        <v>-902</v>
      </c>
      <c r="L30" s="163">
        <f t="shared" si="18"/>
        <v>5173</v>
      </c>
      <c r="M30" s="164">
        <f t="shared" si="15"/>
        <v>1.365873657800743E-2</v>
      </c>
    </row>
    <row r="31" spans="1:27" x14ac:dyDescent="0.25">
      <c r="B31" s="162" t="s">
        <v>123</v>
      </c>
      <c r="C31" s="163">
        <v>9140</v>
      </c>
      <c r="D31" s="163">
        <v>10334</v>
      </c>
      <c r="E31" s="163">
        <v>2594</v>
      </c>
      <c r="F31" s="163">
        <v>9242</v>
      </c>
      <c r="G31" s="163">
        <v>10119</v>
      </c>
      <c r="H31" s="163">
        <v>7745</v>
      </c>
      <c r="I31" s="165">
        <f t="shared" si="19"/>
        <v>-0.23460816286194286</v>
      </c>
      <c r="J31" s="164">
        <f t="shared" si="16"/>
        <v>-0.2505322237275015</v>
      </c>
      <c r="K31" s="162">
        <f t="shared" si="17"/>
        <v>-2374</v>
      </c>
      <c r="L31" s="163">
        <f t="shared" si="18"/>
        <v>-2589</v>
      </c>
      <c r="M31" s="164">
        <f t="shared" si="15"/>
        <v>8.6286227403480856E-3</v>
      </c>
    </row>
    <row r="32" spans="1:27" x14ac:dyDescent="0.25">
      <c r="B32" s="162" t="s">
        <v>119</v>
      </c>
      <c r="C32" s="163">
        <v>3247</v>
      </c>
      <c r="D32" s="163">
        <v>3719</v>
      </c>
      <c r="E32" s="163">
        <v>1704</v>
      </c>
      <c r="F32" s="163">
        <v>3655</v>
      </c>
      <c r="G32" s="163">
        <v>3957</v>
      </c>
      <c r="H32" s="163">
        <v>3859</v>
      </c>
      <c r="I32" s="165">
        <f t="shared" si="19"/>
        <v>-2.4766237048268858E-2</v>
      </c>
      <c r="J32" s="164">
        <f t="shared" si="16"/>
        <v>3.7644528098951247E-2</v>
      </c>
      <c r="K32" s="162">
        <f t="shared" si="17"/>
        <v>-98</v>
      </c>
      <c r="L32" s="163">
        <f t="shared" si="18"/>
        <v>140</v>
      </c>
      <c r="M32" s="164">
        <f t="shared" si="15"/>
        <v>4.2992711626860247E-3</v>
      </c>
    </row>
    <row r="33" spans="2:13" x14ac:dyDescent="0.25">
      <c r="B33" s="162" t="s">
        <v>128</v>
      </c>
      <c r="C33" s="163">
        <v>2477</v>
      </c>
      <c r="D33" s="163">
        <v>3120</v>
      </c>
      <c r="E33" s="163">
        <v>1994</v>
      </c>
      <c r="F33" s="163">
        <v>1623</v>
      </c>
      <c r="G33" s="163">
        <v>2475</v>
      </c>
      <c r="H33" s="163">
        <v>1946</v>
      </c>
      <c r="I33" s="165">
        <f t="shared" si="19"/>
        <v>-0.21373737373737378</v>
      </c>
      <c r="J33" s="164">
        <f t="shared" si="16"/>
        <v>-0.37628205128205128</v>
      </c>
      <c r="K33" s="162">
        <f t="shared" si="17"/>
        <v>-529</v>
      </c>
      <c r="L33" s="163">
        <f t="shared" si="18"/>
        <v>-1174</v>
      </c>
      <c r="M33" s="164">
        <f t="shared" si="15"/>
        <v>2.168018057161701E-3</v>
      </c>
    </row>
    <row r="34" spans="2:13" x14ac:dyDescent="0.25">
      <c r="B34" s="162" t="s">
        <v>131</v>
      </c>
      <c r="C34" s="163">
        <v>3892</v>
      </c>
      <c r="D34" s="163">
        <v>3867</v>
      </c>
      <c r="E34" s="163">
        <v>1709</v>
      </c>
      <c r="F34" s="163">
        <v>919</v>
      </c>
      <c r="G34" s="163">
        <v>2007</v>
      </c>
      <c r="H34" s="163">
        <v>2239</v>
      </c>
      <c r="I34" s="165">
        <f t="shared" si="19"/>
        <v>0.1155954160438466</v>
      </c>
      <c r="J34" s="164">
        <f t="shared" si="16"/>
        <v>-0.42099818981122317</v>
      </c>
      <c r="K34" s="162">
        <f t="shared" si="17"/>
        <v>232</v>
      </c>
      <c r="L34" s="163">
        <f t="shared" si="18"/>
        <v>-1628</v>
      </c>
      <c r="M34" s="164">
        <f t="shared" si="15"/>
        <v>2.494446264123869E-3</v>
      </c>
    </row>
    <row r="35" spans="2:13" x14ac:dyDescent="0.25">
      <c r="B35" s="168" t="s">
        <v>145</v>
      </c>
      <c r="C35" s="169">
        <f t="shared" ref="C35:H35" si="20">C27-SUM(C28:C34)</f>
        <v>52414</v>
      </c>
      <c r="D35" s="169">
        <f t="shared" si="20"/>
        <v>53496</v>
      </c>
      <c r="E35" s="169">
        <f t="shared" si="20"/>
        <v>15288</v>
      </c>
      <c r="F35" s="169">
        <f t="shared" si="20"/>
        <v>43126</v>
      </c>
      <c r="G35" s="169">
        <f t="shared" si="20"/>
        <v>52639</v>
      </c>
      <c r="H35" s="169">
        <f t="shared" si="20"/>
        <v>56742</v>
      </c>
      <c r="I35" s="171">
        <f t="shared" si="19"/>
        <v>7.7946009612644529E-2</v>
      </c>
      <c r="J35" s="170">
        <f t="shared" si="16"/>
        <v>6.0677433826828109E-2</v>
      </c>
      <c r="K35" s="168">
        <f>H35-G35</f>
        <v>4103</v>
      </c>
      <c r="L35" s="169">
        <f t="shared" si="18"/>
        <v>3246</v>
      </c>
      <c r="M35" s="170">
        <f t="shared" si="15"/>
        <v>6.3215663206304853E-2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457298</v>
      </c>
      <c r="D37" s="176">
        <f t="shared" ref="D37:H37" si="21">D38+D41</f>
        <v>436171</v>
      </c>
      <c r="E37" s="176">
        <f t="shared" si="21"/>
        <v>128188</v>
      </c>
      <c r="F37" s="176">
        <f t="shared" si="21"/>
        <v>367054</v>
      </c>
      <c r="G37" s="176">
        <f t="shared" si="21"/>
        <v>376530</v>
      </c>
      <c r="H37" s="176">
        <f t="shared" si="21"/>
        <v>394071</v>
      </c>
      <c r="I37" s="177">
        <f>IFERROR(H37/G37-1,"-")</f>
        <v>4.6585929408015314E-2</v>
      </c>
      <c r="J37" s="177">
        <f>IFERROR(H37/D37-1,"-")</f>
        <v>-9.6521777009475618E-2</v>
      </c>
      <c r="K37" s="176">
        <f>H37-G37</f>
        <v>17541</v>
      </c>
      <c r="L37" s="176">
        <f>H37-D37</f>
        <v>-42100</v>
      </c>
      <c r="M37" s="177">
        <f t="shared" ref="M37:M49" si="22">H37/H$9</f>
        <v>0.43903034111190581</v>
      </c>
    </row>
    <row r="38" spans="2:13" x14ac:dyDescent="0.25">
      <c r="B38" s="157" t="s">
        <v>97</v>
      </c>
      <c r="C38" s="158">
        <v>46018</v>
      </c>
      <c r="D38" s="158">
        <v>38460</v>
      </c>
      <c r="E38" s="158">
        <v>16968</v>
      </c>
      <c r="F38" s="158">
        <v>34751</v>
      </c>
      <c r="G38" s="158">
        <v>31088</v>
      </c>
      <c r="H38" s="158">
        <v>27628</v>
      </c>
      <c r="I38" s="160">
        <f>IFERROR(H38/G38-1,"-")</f>
        <v>-0.11129696345856921</v>
      </c>
      <c r="J38" s="159">
        <f t="shared" ref="J38:J49" si="23">IFERROR(H38/D38-1,"-")</f>
        <v>-0.28164326573062926</v>
      </c>
      <c r="K38" s="157">
        <f t="shared" ref="K38:K48" si="24">H38-G38</f>
        <v>-3460</v>
      </c>
      <c r="L38" s="158">
        <f t="shared" ref="L38:L49" si="25">H38-D38</f>
        <v>-10832</v>
      </c>
      <c r="M38" s="159">
        <f t="shared" si="22"/>
        <v>3.078006314658966E-2</v>
      </c>
    </row>
    <row r="39" spans="2:13" x14ac:dyDescent="0.25">
      <c r="B39" s="162" t="s">
        <v>103</v>
      </c>
      <c r="C39" s="163">
        <v>25510</v>
      </c>
      <c r="D39" s="163">
        <v>27149</v>
      </c>
      <c r="E39" s="163">
        <v>12932</v>
      </c>
      <c r="F39" s="163">
        <v>26190</v>
      </c>
      <c r="G39" s="163">
        <v>19276</v>
      </c>
      <c r="H39" s="163">
        <v>15736</v>
      </c>
      <c r="I39" s="165">
        <f>IFERROR(H39/G39-1,"-")</f>
        <v>-0.18364805976343634</v>
      </c>
      <c r="J39" s="164">
        <f t="shared" si="23"/>
        <v>-0.4203838078750598</v>
      </c>
      <c r="K39" s="162">
        <f t="shared" si="24"/>
        <v>-3540</v>
      </c>
      <c r="L39" s="163">
        <f t="shared" si="25"/>
        <v>-11413</v>
      </c>
      <c r="M39" s="164">
        <f t="shared" si="22"/>
        <v>1.7531311483811166E-2</v>
      </c>
    </row>
    <row r="40" spans="2:13" x14ac:dyDescent="0.25">
      <c r="B40" s="162" t="s">
        <v>100</v>
      </c>
      <c r="C40" s="163">
        <v>20508</v>
      </c>
      <c r="D40" s="163">
        <v>11311</v>
      </c>
      <c r="E40" s="163">
        <v>4036</v>
      </c>
      <c r="F40" s="163">
        <v>8561</v>
      </c>
      <c r="G40" s="163">
        <v>11812</v>
      </c>
      <c r="H40" s="163">
        <v>11892</v>
      </c>
      <c r="I40" s="165">
        <f>IFERROR(H40/G40-1,"-")</f>
        <v>6.7727734507281312E-3</v>
      </c>
      <c r="J40" s="164">
        <f t="shared" si="23"/>
        <v>5.1365926973742315E-2</v>
      </c>
      <c r="K40" s="162">
        <f t="shared" si="24"/>
        <v>80</v>
      </c>
      <c r="L40" s="163">
        <f t="shared" si="25"/>
        <v>581</v>
      </c>
      <c r="M40" s="164">
        <f t="shared" si="22"/>
        <v>1.3248751662778495E-2</v>
      </c>
    </row>
    <row r="41" spans="2:13" x14ac:dyDescent="0.25">
      <c r="B41" s="157" t="s">
        <v>107</v>
      </c>
      <c r="C41" s="158">
        <v>411280</v>
      </c>
      <c r="D41" s="158">
        <v>397711</v>
      </c>
      <c r="E41" s="158">
        <v>111220</v>
      </c>
      <c r="F41" s="158">
        <v>332303</v>
      </c>
      <c r="G41" s="158">
        <v>345442</v>
      </c>
      <c r="H41" s="158">
        <v>366443</v>
      </c>
      <c r="I41" s="160">
        <f>IFERROR(H41/G41-1,"-")</f>
        <v>6.0794576224084018E-2</v>
      </c>
      <c r="J41" s="159">
        <f t="shared" si="23"/>
        <v>-7.8619902391435015E-2</v>
      </c>
      <c r="K41" s="157">
        <f t="shared" si="24"/>
        <v>21001</v>
      </c>
      <c r="L41" s="158">
        <f t="shared" si="25"/>
        <v>-31268</v>
      </c>
      <c r="M41" s="159">
        <f t="shared" si="22"/>
        <v>0.40825027796531616</v>
      </c>
    </row>
    <row r="42" spans="2:13" x14ac:dyDescent="0.25">
      <c r="B42" s="162" t="s">
        <v>110</v>
      </c>
      <c r="C42" s="163">
        <v>228421</v>
      </c>
      <c r="D42" s="163">
        <v>231354</v>
      </c>
      <c r="E42" s="163">
        <v>44612</v>
      </c>
      <c r="F42" s="163">
        <v>175774</v>
      </c>
      <c r="G42" s="163">
        <v>195891</v>
      </c>
      <c r="H42" s="163">
        <v>208977</v>
      </c>
      <c r="I42" s="165">
        <f t="shared" ref="I42:I49" si="26">IFERROR(H42/G42-1,"-")</f>
        <v>6.6802456468137983E-2</v>
      </c>
      <c r="J42" s="164">
        <f t="shared" si="23"/>
        <v>-9.6721906688451487E-2</v>
      </c>
      <c r="K42" s="162">
        <f t="shared" si="24"/>
        <v>13086</v>
      </c>
      <c r="L42" s="163">
        <f t="shared" si="25"/>
        <v>-22377</v>
      </c>
      <c r="M42" s="164">
        <f t="shared" si="22"/>
        <v>0.23281906964618748</v>
      </c>
    </row>
    <row r="43" spans="2:13" x14ac:dyDescent="0.25">
      <c r="B43" s="162" t="s">
        <v>113</v>
      </c>
      <c r="C43" s="163">
        <v>15854</v>
      </c>
      <c r="D43" s="163">
        <v>10594</v>
      </c>
      <c r="E43" s="163">
        <v>3745</v>
      </c>
      <c r="F43" s="163">
        <v>7928</v>
      </c>
      <c r="G43" s="163">
        <v>7930</v>
      </c>
      <c r="H43" s="163">
        <v>8733</v>
      </c>
      <c r="I43" s="165">
        <f t="shared" si="26"/>
        <v>0.1012610340479192</v>
      </c>
      <c r="J43" s="164">
        <f t="shared" si="23"/>
        <v>-0.17566547102133279</v>
      </c>
      <c r="K43" s="162">
        <f t="shared" si="24"/>
        <v>803</v>
      </c>
      <c r="L43" s="163">
        <f t="shared" si="25"/>
        <v>-1861</v>
      </c>
      <c r="M43" s="164">
        <f t="shared" si="22"/>
        <v>9.7293431105822895E-3</v>
      </c>
    </row>
    <row r="44" spans="2:13" x14ac:dyDescent="0.25">
      <c r="B44" s="162" t="s">
        <v>116</v>
      </c>
      <c r="C44" s="163">
        <v>6762</v>
      </c>
      <c r="D44" s="163">
        <v>6177</v>
      </c>
      <c r="E44" s="163">
        <v>2314</v>
      </c>
      <c r="F44" s="163">
        <v>7035</v>
      </c>
      <c r="G44" s="163">
        <v>6843</v>
      </c>
      <c r="H44" s="163">
        <v>7247</v>
      </c>
      <c r="I44" s="165">
        <f t="shared" si="26"/>
        <v>5.9038433435627757E-2</v>
      </c>
      <c r="J44" s="164">
        <f t="shared" si="23"/>
        <v>0.17322324753116392</v>
      </c>
      <c r="K44" s="162">
        <f t="shared" si="24"/>
        <v>404</v>
      </c>
      <c r="L44" s="163">
        <f t="shared" si="25"/>
        <v>1070</v>
      </c>
      <c r="M44" s="164">
        <f t="shared" si="22"/>
        <v>8.0738061974567569E-3</v>
      </c>
    </row>
    <row r="45" spans="2:13" x14ac:dyDescent="0.25">
      <c r="B45" s="162" t="s">
        <v>123</v>
      </c>
      <c r="C45" s="163">
        <v>21888</v>
      </c>
      <c r="D45" s="163">
        <v>21043</v>
      </c>
      <c r="E45" s="163">
        <v>5985</v>
      </c>
      <c r="F45" s="163">
        <v>21454</v>
      </c>
      <c r="G45" s="163">
        <v>19289</v>
      </c>
      <c r="H45" s="163">
        <v>19581</v>
      </c>
      <c r="I45" s="165">
        <f t="shared" si="26"/>
        <v>1.5138161646534254E-2</v>
      </c>
      <c r="J45" s="164">
        <f t="shared" si="23"/>
        <v>-6.9476785629425497E-2</v>
      </c>
      <c r="K45" s="162">
        <f t="shared" si="24"/>
        <v>292</v>
      </c>
      <c r="L45" s="163">
        <f t="shared" si="25"/>
        <v>-1462</v>
      </c>
      <c r="M45" s="164">
        <f t="shared" si="22"/>
        <v>2.1814985394287396E-2</v>
      </c>
    </row>
    <row r="46" spans="2:13" x14ac:dyDescent="0.25">
      <c r="B46" s="162" t="s">
        <v>119</v>
      </c>
      <c r="C46" s="163">
        <v>6941</v>
      </c>
      <c r="D46" s="163">
        <v>5653</v>
      </c>
      <c r="E46" s="163">
        <v>2351</v>
      </c>
      <c r="F46" s="163">
        <v>5580</v>
      </c>
      <c r="G46" s="163">
        <v>5813</v>
      </c>
      <c r="H46" s="163">
        <v>6392</v>
      </c>
      <c r="I46" s="165">
        <f t="shared" si="26"/>
        <v>9.960433511095812E-2</v>
      </c>
      <c r="J46" s="164">
        <f t="shared" si="23"/>
        <v>0.13072704758535281</v>
      </c>
      <c r="K46" s="162">
        <f t="shared" si="24"/>
        <v>579</v>
      </c>
      <c r="L46" s="163">
        <f t="shared" si="25"/>
        <v>739</v>
      </c>
      <c r="M46" s="164">
        <f t="shared" si="22"/>
        <v>7.1212597232156189E-3</v>
      </c>
    </row>
    <row r="47" spans="2:13" x14ac:dyDescent="0.25">
      <c r="B47" s="162" t="s">
        <v>128</v>
      </c>
      <c r="C47" s="163">
        <v>11666</v>
      </c>
      <c r="D47" s="163">
        <v>12987</v>
      </c>
      <c r="E47" s="163">
        <v>6283</v>
      </c>
      <c r="F47" s="163">
        <v>8842</v>
      </c>
      <c r="G47" s="163">
        <v>9305</v>
      </c>
      <c r="H47" s="163">
        <v>8982</v>
      </c>
      <c r="I47" s="165">
        <f t="shared" si="26"/>
        <v>-3.4712520150456783E-2</v>
      </c>
      <c r="J47" s="164">
        <f t="shared" si="23"/>
        <v>-0.30838530838530842</v>
      </c>
      <c r="K47" s="162">
        <f t="shared" si="24"/>
        <v>-323</v>
      </c>
      <c r="L47" s="163">
        <f t="shared" si="25"/>
        <v>-4005</v>
      </c>
      <c r="M47" s="164">
        <f t="shared" si="22"/>
        <v>1.0006751382027954E-2</v>
      </c>
    </row>
    <row r="48" spans="2:13" x14ac:dyDescent="0.25">
      <c r="B48" s="162" t="s">
        <v>131</v>
      </c>
      <c r="C48" s="163">
        <v>20912</v>
      </c>
      <c r="D48" s="163">
        <v>18456</v>
      </c>
      <c r="E48" s="163">
        <v>10653</v>
      </c>
      <c r="F48" s="163">
        <v>7799</v>
      </c>
      <c r="G48" s="163">
        <v>9027</v>
      </c>
      <c r="H48" s="163">
        <v>9633</v>
      </c>
      <c r="I48" s="165">
        <f t="shared" si="26"/>
        <v>6.7131937520771068E-2</v>
      </c>
      <c r="J48" s="164">
        <f t="shared" si="23"/>
        <v>-0.47805591677503256</v>
      </c>
      <c r="K48" s="162">
        <f t="shared" si="24"/>
        <v>606</v>
      </c>
      <c r="L48" s="163">
        <f t="shared" si="25"/>
        <v>-8823</v>
      </c>
      <c r="M48" s="164">
        <f t="shared" si="22"/>
        <v>1.0732023609783488E-2</v>
      </c>
    </row>
    <row r="49" spans="2:13" x14ac:dyDescent="0.25">
      <c r="B49" s="168" t="s">
        <v>145</v>
      </c>
      <c r="C49" s="169">
        <f t="shared" ref="C49:H49" si="27">C41-SUM(C42:C48)</f>
        <v>98836</v>
      </c>
      <c r="D49" s="169">
        <f t="shared" si="27"/>
        <v>91447</v>
      </c>
      <c r="E49" s="169">
        <f t="shared" si="27"/>
        <v>35277</v>
      </c>
      <c r="F49" s="169">
        <f t="shared" si="27"/>
        <v>97891</v>
      </c>
      <c r="G49" s="169">
        <f t="shared" si="27"/>
        <v>91344</v>
      </c>
      <c r="H49" s="169">
        <f t="shared" si="27"/>
        <v>96898</v>
      </c>
      <c r="I49" s="171">
        <f t="shared" si="26"/>
        <v>6.080311788404269E-2</v>
      </c>
      <c r="J49" s="170">
        <f t="shared" si="23"/>
        <v>5.9608297702494317E-2</v>
      </c>
      <c r="K49" s="168">
        <f>H49-G49</f>
        <v>5554</v>
      </c>
      <c r="L49" s="169">
        <f t="shared" si="25"/>
        <v>5451</v>
      </c>
      <c r="M49" s="170">
        <f t="shared" si="22"/>
        <v>0.10795303890177518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4462</v>
      </c>
      <c r="D51" s="176">
        <f t="shared" ref="D51:H51" si="28">IFERROR(D52+D55,"nd")</f>
        <v>4345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-4345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1178</v>
      </c>
      <c r="D52" s="158">
        <v>1438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-1438</v>
      </c>
      <c r="M52" s="159">
        <f t="shared" si="29"/>
        <v>0</v>
      </c>
    </row>
    <row r="53" spans="2:13" x14ac:dyDescent="0.25">
      <c r="B53" s="162" t="s">
        <v>103</v>
      </c>
      <c r="C53" s="163">
        <v>912</v>
      </c>
      <c r="D53" s="163">
        <v>963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-963</v>
      </c>
      <c r="M53" s="164">
        <f t="shared" si="29"/>
        <v>0</v>
      </c>
    </row>
    <row r="54" spans="2:13" x14ac:dyDescent="0.25">
      <c r="B54" s="162" t="s">
        <v>100</v>
      </c>
      <c r="C54" s="163">
        <v>266</v>
      </c>
      <c r="D54" s="163">
        <v>475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-475</v>
      </c>
      <c r="M54" s="164">
        <f t="shared" si="29"/>
        <v>0</v>
      </c>
    </row>
    <row r="55" spans="2:13" x14ac:dyDescent="0.25">
      <c r="B55" s="157" t="s">
        <v>107</v>
      </c>
      <c r="C55" s="158">
        <v>3284</v>
      </c>
      <c r="D55" s="158">
        <v>2907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-2907</v>
      </c>
      <c r="M55" s="159">
        <f t="shared" si="29"/>
        <v>0</v>
      </c>
    </row>
    <row r="56" spans="2:13" x14ac:dyDescent="0.25">
      <c r="B56" s="162" t="s">
        <v>110</v>
      </c>
      <c r="C56" s="163">
        <v>1119</v>
      </c>
      <c r="D56" s="163">
        <v>1211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-1211</v>
      </c>
      <c r="M56" s="164">
        <f t="shared" si="29"/>
        <v>0</v>
      </c>
    </row>
    <row r="57" spans="2:13" x14ac:dyDescent="0.25">
      <c r="B57" s="162" t="s">
        <v>113</v>
      </c>
      <c r="C57" s="163">
        <v>770</v>
      </c>
      <c r="D57" s="163">
        <v>457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-457</v>
      </c>
      <c r="M57" s="164">
        <f t="shared" si="29"/>
        <v>0</v>
      </c>
    </row>
    <row r="58" spans="2:13" x14ac:dyDescent="0.25">
      <c r="B58" s="162" t="s">
        <v>116</v>
      </c>
      <c r="C58" s="163">
        <v>74</v>
      </c>
      <c r="D58" s="163">
        <v>179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-179</v>
      </c>
      <c r="M58" s="164">
        <f t="shared" si="29"/>
        <v>0</v>
      </c>
    </row>
    <row r="59" spans="2:13" x14ac:dyDescent="0.25">
      <c r="B59" s="162" t="s">
        <v>123</v>
      </c>
      <c r="C59" s="163">
        <v>53</v>
      </c>
      <c r="D59" s="163">
        <v>149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-149</v>
      </c>
      <c r="M59" s="164">
        <f t="shared" si="29"/>
        <v>0</v>
      </c>
    </row>
    <row r="60" spans="2:13" x14ac:dyDescent="0.25">
      <c r="B60" s="162" t="s">
        <v>119</v>
      </c>
      <c r="C60" s="163">
        <v>24</v>
      </c>
      <c r="D60" s="163">
        <v>33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-33</v>
      </c>
      <c r="M60" s="164">
        <f t="shared" si="29"/>
        <v>0</v>
      </c>
    </row>
    <row r="61" spans="2:13" x14ac:dyDescent="0.25">
      <c r="B61" s="162" t="s">
        <v>128</v>
      </c>
      <c r="C61" s="163">
        <v>27</v>
      </c>
      <c r="D61" s="163">
        <v>41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-41</v>
      </c>
      <c r="M61" s="164">
        <f t="shared" si="29"/>
        <v>0</v>
      </c>
    </row>
    <row r="62" spans="2:13" x14ac:dyDescent="0.25">
      <c r="B62" s="162" t="s">
        <v>131</v>
      </c>
      <c r="C62" s="163">
        <v>55</v>
      </c>
      <c r="D62" s="163">
        <v>73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-73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1162</v>
      </c>
      <c r="D63" s="169">
        <f t="shared" ref="D63:H63" si="34">IFERROR(D55-SUM(D56:D62),"nd")</f>
        <v>764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-764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319</v>
      </c>
      <c r="D66" s="158" t="s">
        <v>319</v>
      </c>
      <c r="E66" s="158" t="s">
        <v>319</v>
      </c>
      <c r="F66" s="158" t="s">
        <v>319</v>
      </c>
      <c r="G66" s="158" t="s">
        <v>319</v>
      </c>
      <c r="H66" s="158" t="s">
        <v>319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319</v>
      </c>
      <c r="D67" s="163" t="s">
        <v>319</v>
      </c>
      <c r="E67" s="163" t="s">
        <v>319</v>
      </c>
      <c r="F67" s="163" t="s">
        <v>319</v>
      </c>
      <c r="G67" s="163" t="s">
        <v>319</v>
      </c>
      <c r="H67" s="163" t="s">
        <v>319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319</v>
      </c>
      <c r="D68" s="163" t="s">
        <v>319</v>
      </c>
      <c r="E68" s="163" t="s">
        <v>319</v>
      </c>
      <c r="F68" s="163" t="s">
        <v>319</v>
      </c>
      <c r="G68" s="163" t="s">
        <v>319</v>
      </c>
      <c r="H68" s="163" t="s">
        <v>319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319</v>
      </c>
      <c r="D69" s="158" t="s">
        <v>319</v>
      </c>
      <c r="E69" s="158" t="s">
        <v>319</v>
      </c>
      <c r="F69" s="158" t="s">
        <v>319</v>
      </c>
      <c r="G69" s="158" t="s">
        <v>319</v>
      </c>
      <c r="H69" s="158" t="s">
        <v>319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319</v>
      </c>
      <c r="D70" s="163" t="s">
        <v>319</v>
      </c>
      <c r="E70" s="163" t="s">
        <v>319</v>
      </c>
      <c r="F70" s="163" t="s">
        <v>319</v>
      </c>
      <c r="G70" s="163" t="s">
        <v>319</v>
      </c>
      <c r="H70" s="163" t="s">
        <v>319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319</v>
      </c>
      <c r="D71" s="163" t="s">
        <v>319</v>
      </c>
      <c r="E71" s="163" t="s">
        <v>319</v>
      </c>
      <c r="F71" s="163" t="s">
        <v>319</v>
      </c>
      <c r="G71" s="163" t="s">
        <v>319</v>
      </c>
      <c r="H71" s="163" t="s">
        <v>319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319</v>
      </c>
      <c r="D72" s="163" t="s">
        <v>319</v>
      </c>
      <c r="E72" s="163" t="s">
        <v>319</v>
      </c>
      <c r="F72" s="163" t="s">
        <v>319</v>
      </c>
      <c r="G72" s="163" t="s">
        <v>319</v>
      </c>
      <c r="H72" s="163" t="s">
        <v>319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319</v>
      </c>
      <c r="D73" s="163" t="s">
        <v>319</v>
      </c>
      <c r="E73" s="163" t="s">
        <v>319</v>
      </c>
      <c r="F73" s="163" t="s">
        <v>319</v>
      </c>
      <c r="G73" s="163" t="s">
        <v>319</v>
      </c>
      <c r="H73" s="163" t="s">
        <v>319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319</v>
      </c>
      <c r="D74" s="163" t="s">
        <v>319</v>
      </c>
      <c r="E74" s="163" t="s">
        <v>319</v>
      </c>
      <c r="F74" s="163" t="s">
        <v>319</v>
      </c>
      <c r="G74" s="163" t="s">
        <v>319</v>
      </c>
      <c r="H74" s="163" t="s">
        <v>319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319</v>
      </c>
      <c r="D75" s="163" t="s">
        <v>319</v>
      </c>
      <c r="E75" s="163" t="s">
        <v>319</v>
      </c>
      <c r="F75" s="163" t="s">
        <v>319</v>
      </c>
      <c r="G75" s="163" t="s">
        <v>319</v>
      </c>
      <c r="H75" s="163" t="s">
        <v>319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319</v>
      </c>
      <c r="D76" s="163" t="s">
        <v>319</v>
      </c>
      <c r="E76" s="163" t="s">
        <v>319</v>
      </c>
      <c r="F76" s="163" t="s">
        <v>319</v>
      </c>
      <c r="G76" s="163" t="s">
        <v>319</v>
      </c>
      <c r="H76" s="163" t="s">
        <v>319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132103</v>
      </c>
      <c r="D79" s="176">
        <f t="shared" ref="D79:H79" si="42">IFERROR(D80+D83,"nd")</f>
        <v>122266</v>
      </c>
      <c r="E79" s="176">
        <f t="shared" si="42"/>
        <v>34032</v>
      </c>
      <c r="F79" s="176">
        <f t="shared" si="42"/>
        <v>99532</v>
      </c>
      <c r="G79" s="176">
        <f t="shared" si="42"/>
        <v>111181</v>
      </c>
      <c r="H79" s="176">
        <f t="shared" si="42"/>
        <v>134105</v>
      </c>
      <c r="I79" s="177">
        <f>IFERROR(H79/G79-1,"-")</f>
        <v>0.20618630881175748</v>
      </c>
      <c r="J79" s="177">
        <f>IFERROR(H79/D79-1,"-")</f>
        <v>9.6829862758248453E-2</v>
      </c>
      <c r="K79" s="176">
        <f>IFERROR(H79-G79,"-")</f>
        <v>22924</v>
      </c>
      <c r="L79" s="176">
        <f>IFERROR(H79-D79,"-")</f>
        <v>11839</v>
      </c>
      <c r="M79" s="177">
        <f>IFERROR(H79/H$9,"-")</f>
        <v>0.14940496482819626</v>
      </c>
    </row>
    <row r="80" spans="2:13" x14ac:dyDescent="0.25">
      <c r="B80" s="157" t="s">
        <v>97</v>
      </c>
      <c r="C80" s="158">
        <v>64092</v>
      </c>
      <c r="D80" s="158">
        <v>59570</v>
      </c>
      <c r="E80" s="158">
        <v>11706</v>
      </c>
      <c r="F80" s="158">
        <v>49826</v>
      </c>
      <c r="G80" s="158">
        <v>52337</v>
      </c>
      <c r="H80" s="158">
        <v>68628</v>
      </c>
      <c r="I80" s="160">
        <f>IFERROR(H80/G80-1,"-")</f>
        <v>0.31127118482144556</v>
      </c>
      <c r="J80" s="159">
        <f t="shared" ref="J80:J91" si="43">IFERROR(H80/D80-1,"-")</f>
        <v>0.15205640423031719</v>
      </c>
      <c r="K80" s="178">
        <f t="shared" ref="K80:K91" si="44">IFERROR(H80-G80,"-")</f>
        <v>16291</v>
      </c>
      <c r="L80" s="158">
        <f t="shared" ref="L80:L91" si="45">IFERROR(H80-D80,"-")</f>
        <v>9058</v>
      </c>
      <c r="M80" s="159">
        <f t="shared" ref="M80:M91" si="46">IFERROR(H80/H$9,"-")</f>
        <v>7.6457730332422008E-2</v>
      </c>
    </row>
    <row r="81" spans="2:13" x14ac:dyDescent="0.25">
      <c r="B81" s="162" t="s">
        <v>103</v>
      </c>
      <c r="C81" s="163">
        <v>21239</v>
      </c>
      <c r="D81" s="163">
        <v>18274</v>
      </c>
      <c r="E81" s="163">
        <v>3396</v>
      </c>
      <c r="F81" s="163">
        <v>24083</v>
      </c>
      <c r="G81" s="163">
        <v>27250</v>
      </c>
      <c r="H81" s="163">
        <v>28068</v>
      </c>
      <c r="I81" s="165">
        <f>IFERROR(H81/G81-1,"-")</f>
        <v>3.0018348623853219E-2</v>
      </c>
      <c r="J81" s="164">
        <f t="shared" si="43"/>
        <v>0.53595271971106495</v>
      </c>
      <c r="K81" s="179">
        <f t="shared" si="44"/>
        <v>818</v>
      </c>
      <c r="L81" s="163">
        <f t="shared" si="45"/>
        <v>9794</v>
      </c>
      <c r="M81" s="164">
        <f t="shared" si="46"/>
        <v>3.1270262501754693E-2</v>
      </c>
    </row>
    <row r="82" spans="2:13" x14ac:dyDescent="0.25">
      <c r="B82" s="162" t="s">
        <v>100</v>
      </c>
      <c r="C82" s="163">
        <v>42853</v>
      </c>
      <c r="D82" s="163">
        <v>41296</v>
      </c>
      <c r="E82" s="163">
        <v>8310</v>
      </c>
      <c r="F82" s="163">
        <v>25743</v>
      </c>
      <c r="G82" s="163">
        <v>25087</v>
      </c>
      <c r="H82" s="163">
        <v>40560</v>
      </c>
      <c r="I82" s="165">
        <f>IFERROR(H82/G82-1,"-")</f>
        <v>0.61677362777534173</v>
      </c>
      <c r="J82" s="164">
        <f t="shared" si="43"/>
        <v>-1.7822549399457599E-2</v>
      </c>
      <c r="K82" s="179">
        <f t="shared" si="44"/>
        <v>15473</v>
      </c>
      <c r="L82" s="163">
        <f t="shared" si="45"/>
        <v>-736</v>
      </c>
      <c r="M82" s="164">
        <f t="shared" si="46"/>
        <v>4.5187467830667315E-2</v>
      </c>
    </row>
    <row r="83" spans="2:13" x14ac:dyDescent="0.25">
      <c r="B83" s="157" t="s">
        <v>107</v>
      </c>
      <c r="C83" s="158">
        <v>68011</v>
      </c>
      <c r="D83" s="158">
        <v>62696</v>
      </c>
      <c r="E83" s="158">
        <v>22326</v>
      </c>
      <c r="F83" s="158">
        <v>49706</v>
      </c>
      <c r="G83" s="158">
        <v>58844</v>
      </c>
      <c r="H83" s="158">
        <v>65477</v>
      </c>
      <c r="I83" s="160">
        <f>IFERROR(H83/G83-1,"-")</f>
        <v>0.11272177282305762</v>
      </c>
      <c r="J83" s="159">
        <f t="shared" si="43"/>
        <v>4.435689677172383E-2</v>
      </c>
      <c r="K83" s="178">
        <f t="shared" si="44"/>
        <v>6633</v>
      </c>
      <c r="L83" s="158">
        <f t="shared" si="45"/>
        <v>2781</v>
      </c>
      <c r="M83" s="159">
        <f t="shared" si="46"/>
        <v>7.2947234495774255E-2</v>
      </c>
    </row>
    <row r="84" spans="2:13" x14ac:dyDescent="0.25">
      <c r="B84" s="162" t="s">
        <v>110</v>
      </c>
      <c r="C84" s="163">
        <v>9958</v>
      </c>
      <c r="D84" s="163">
        <v>8937</v>
      </c>
      <c r="E84" s="163">
        <v>2019</v>
      </c>
      <c r="F84" s="163">
        <v>7139</v>
      </c>
      <c r="G84" s="163">
        <v>9138</v>
      </c>
      <c r="H84" s="163">
        <v>11162</v>
      </c>
      <c r="I84" s="165">
        <f t="shared" ref="I84:I91" si="47">IFERROR(H84/G84-1,"-")</f>
        <v>0.22149266797986433</v>
      </c>
      <c r="J84" s="164">
        <f t="shared" si="43"/>
        <v>0.24896497706165377</v>
      </c>
      <c r="K84" s="179">
        <f t="shared" si="44"/>
        <v>2024</v>
      </c>
      <c r="L84" s="163">
        <f t="shared" si="45"/>
        <v>2225</v>
      </c>
      <c r="M84" s="164">
        <f t="shared" si="46"/>
        <v>1.2435466368981967E-2</v>
      </c>
    </row>
    <row r="85" spans="2:13" x14ac:dyDescent="0.25">
      <c r="B85" s="162" t="s">
        <v>113</v>
      </c>
      <c r="C85" s="163">
        <v>19152</v>
      </c>
      <c r="D85" s="163">
        <v>15739</v>
      </c>
      <c r="E85" s="163">
        <v>5194</v>
      </c>
      <c r="F85" s="163">
        <v>10877</v>
      </c>
      <c r="G85" s="163">
        <v>10973</v>
      </c>
      <c r="H85" s="163">
        <v>12929</v>
      </c>
      <c r="I85" s="165">
        <f t="shared" si="47"/>
        <v>0.17825571858197398</v>
      </c>
      <c r="J85" s="164">
        <f t="shared" si="43"/>
        <v>-0.1785373911938497</v>
      </c>
      <c r="K85" s="179">
        <f t="shared" si="44"/>
        <v>1956</v>
      </c>
      <c r="L85" s="163">
        <f t="shared" si="45"/>
        <v>-2810</v>
      </c>
      <c r="M85" s="164">
        <f t="shared" si="46"/>
        <v>1.4404062415746986E-2</v>
      </c>
    </row>
    <row r="86" spans="2:13" x14ac:dyDescent="0.25">
      <c r="B86" s="162" t="s">
        <v>116</v>
      </c>
      <c r="C86" s="163">
        <v>4430</v>
      </c>
      <c r="D86" s="163">
        <v>3478</v>
      </c>
      <c r="E86" s="163">
        <v>965</v>
      </c>
      <c r="F86" s="163">
        <v>3618</v>
      </c>
      <c r="G86" s="163">
        <v>3721</v>
      </c>
      <c r="H86" s="163">
        <v>4319</v>
      </c>
      <c r="I86" s="165">
        <f t="shared" si="47"/>
        <v>0.16070948669712437</v>
      </c>
      <c r="J86" s="164">
        <f t="shared" si="43"/>
        <v>0.24180563542265676</v>
      </c>
      <c r="K86" s="179">
        <f t="shared" si="44"/>
        <v>598</v>
      </c>
      <c r="L86" s="163">
        <f t="shared" si="45"/>
        <v>841</v>
      </c>
      <c r="M86" s="164">
        <f t="shared" si="46"/>
        <v>4.8117523067221927E-3</v>
      </c>
    </row>
    <row r="87" spans="2:13" x14ac:dyDescent="0.25">
      <c r="B87" s="162" t="s">
        <v>123</v>
      </c>
      <c r="C87" s="163">
        <v>3428</v>
      </c>
      <c r="D87" s="163">
        <v>2647</v>
      </c>
      <c r="E87" s="163">
        <v>382</v>
      </c>
      <c r="F87" s="163">
        <v>3902</v>
      </c>
      <c r="G87" s="163">
        <v>3732</v>
      </c>
      <c r="H87" s="163">
        <v>4397</v>
      </c>
      <c r="I87" s="165">
        <f t="shared" si="47"/>
        <v>0.17818863879957125</v>
      </c>
      <c r="J87" s="164">
        <f t="shared" si="43"/>
        <v>0.66112580279561772</v>
      </c>
      <c r="K87" s="179">
        <f t="shared" si="44"/>
        <v>665</v>
      </c>
      <c r="L87" s="163">
        <f t="shared" si="45"/>
        <v>1750</v>
      </c>
      <c r="M87" s="164">
        <f t="shared" si="46"/>
        <v>4.8986512833196303E-3</v>
      </c>
    </row>
    <row r="88" spans="2:13" x14ac:dyDescent="0.25">
      <c r="B88" s="162" t="s">
        <v>119</v>
      </c>
      <c r="C88" s="163">
        <v>518</v>
      </c>
      <c r="D88" s="163">
        <v>539</v>
      </c>
      <c r="E88" s="163">
        <v>174</v>
      </c>
      <c r="F88" s="163">
        <v>608</v>
      </c>
      <c r="G88" s="163">
        <v>496</v>
      </c>
      <c r="H88" s="163">
        <v>699</v>
      </c>
      <c r="I88" s="165">
        <f t="shared" si="47"/>
        <v>0.40927419354838701</v>
      </c>
      <c r="J88" s="164">
        <f t="shared" si="43"/>
        <v>0.29684601113172548</v>
      </c>
      <c r="K88" s="179">
        <f t="shared" si="44"/>
        <v>203</v>
      </c>
      <c r="L88" s="163">
        <f t="shared" si="45"/>
        <v>160</v>
      </c>
      <c r="M88" s="164">
        <f t="shared" si="46"/>
        <v>7.7874852104626365E-4</v>
      </c>
    </row>
    <row r="89" spans="2:13" x14ac:dyDescent="0.25">
      <c r="B89" s="162" t="s">
        <v>128</v>
      </c>
      <c r="C89" s="163">
        <v>2379</v>
      </c>
      <c r="D89" s="163">
        <v>2943</v>
      </c>
      <c r="E89" s="163">
        <v>1327</v>
      </c>
      <c r="F89" s="163">
        <v>2261</v>
      </c>
      <c r="G89" s="163">
        <v>3082</v>
      </c>
      <c r="H89" s="163">
        <v>2310</v>
      </c>
      <c r="I89" s="165">
        <f t="shared" si="47"/>
        <v>-0.25048669695003245</v>
      </c>
      <c r="J89" s="164">
        <f t="shared" si="43"/>
        <v>-0.21508664627930685</v>
      </c>
      <c r="K89" s="179">
        <f t="shared" si="44"/>
        <v>-772</v>
      </c>
      <c r="L89" s="163">
        <f t="shared" si="45"/>
        <v>-633</v>
      </c>
      <c r="M89" s="164">
        <f t="shared" si="46"/>
        <v>2.573546614616408E-3</v>
      </c>
    </row>
    <row r="90" spans="2:13" x14ac:dyDescent="0.25">
      <c r="B90" s="162" t="s">
        <v>131</v>
      </c>
      <c r="C90" s="163">
        <v>3532</v>
      </c>
      <c r="D90" s="163">
        <v>3306</v>
      </c>
      <c r="E90" s="163">
        <v>2399</v>
      </c>
      <c r="F90" s="163">
        <v>1871</v>
      </c>
      <c r="G90" s="163">
        <v>3383</v>
      </c>
      <c r="H90" s="163">
        <v>3121</v>
      </c>
      <c r="I90" s="165">
        <f t="shared" si="47"/>
        <v>-7.7446053798403747E-2</v>
      </c>
      <c r="J90" s="164">
        <f t="shared" si="43"/>
        <v>-5.5958862673926246E-2</v>
      </c>
      <c r="K90" s="179">
        <f t="shared" si="44"/>
        <v>-262</v>
      </c>
      <c r="L90" s="163">
        <f t="shared" si="45"/>
        <v>-185</v>
      </c>
      <c r="M90" s="164">
        <f t="shared" si="46"/>
        <v>3.4770731533410428E-3</v>
      </c>
    </row>
    <row r="91" spans="2:13" x14ac:dyDescent="0.25">
      <c r="B91" s="168" t="s">
        <v>145</v>
      </c>
      <c r="C91" s="169">
        <f>IFERROR(C83-SUM(C84:C90),"nd")</f>
        <v>24614</v>
      </c>
      <c r="D91" s="169">
        <f t="shared" ref="D91:H91" si="48">IFERROR(D83-SUM(D84:D90),"nd")</f>
        <v>25107</v>
      </c>
      <c r="E91" s="169">
        <f t="shared" si="48"/>
        <v>9866</v>
      </c>
      <c r="F91" s="169">
        <f t="shared" si="48"/>
        <v>19430</v>
      </c>
      <c r="G91" s="169">
        <f t="shared" si="48"/>
        <v>24319</v>
      </c>
      <c r="H91" s="169">
        <f t="shared" si="48"/>
        <v>26540</v>
      </c>
      <c r="I91" s="171">
        <f t="shared" si="47"/>
        <v>9.1327768411530119E-2</v>
      </c>
      <c r="J91" s="170">
        <f t="shared" si="43"/>
        <v>5.7075715935794857E-2</v>
      </c>
      <c r="K91" s="180">
        <f t="shared" si="44"/>
        <v>2221</v>
      </c>
      <c r="L91" s="169">
        <f t="shared" si="45"/>
        <v>1433</v>
      </c>
      <c r="M91" s="170">
        <f t="shared" si="46"/>
        <v>2.9567933831999769E-2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319</v>
      </c>
      <c r="D94" s="158" t="s">
        <v>319</v>
      </c>
      <c r="E94" s="158" t="s">
        <v>319</v>
      </c>
      <c r="F94" s="158" t="s">
        <v>319</v>
      </c>
      <c r="G94" s="158" t="s">
        <v>319</v>
      </c>
      <c r="H94" s="158" t="s">
        <v>319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319</v>
      </c>
      <c r="D95" s="163" t="s">
        <v>319</v>
      </c>
      <c r="E95" s="163" t="s">
        <v>319</v>
      </c>
      <c r="F95" s="163" t="s">
        <v>319</v>
      </c>
      <c r="G95" s="163" t="s">
        <v>319</v>
      </c>
      <c r="H95" s="163" t="s">
        <v>319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319</v>
      </c>
      <c r="D96" s="163" t="s">
        <v>319</v>
      </c>
      <c r="E96" s="163" t="s">
        <v>319</v>
      </c>
      <c r="F96" s="163" t="s">
        <v>319</v>
      </c>
      <c r="G96" s="163" t="s">
        <v>319</v>
      </c>
      <c r="H96" s="163" t="s">
        <v>319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319</v>
      </c>
      <c r="D97" s="158" t="s">
        <v>319</v>
      </c>
      <c r="E97" s="158" t="s">
        <v>319</v>
      </c>
      <c r="F97" s="158" t="s">
        <v>319</v>
      </c>
      <c r="G97" s="158" t="s">
        <v>319</v>
      </c>
      <c r="H97" s="158" t="s">
        <v>319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319</v>
      </c>
      <c r="D98" s="163" t="s">
        <v>319</v>
      </c>
      <c r="E98" s="163" t="s">
        <v>319</v>
      </c>
      <c r="F98" s="163" t="s">
        <v>319</v>
      </c>
      <c r="G98" s="163" t="s">
        <v>319</v>
      </c>
      <c r="H98" s="163" t="s">
        <v>319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319</v>
      </c>
      <c r="D99" s="163" t="s">
        <v>319</v>
      </c>
      <c r="E99" s="163" t="s">
        <v>319</v>
      </c>
      <c r="F99" s="163" t="s">
        <v>319</v>
      </c>
      <c r="G99" s="163" t="s">
        <v>319</v>
      </c>
      <c r="H99" s="163" t="s">
        <v>319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319</v>
      </c>
      <c r="D100" s="163" t="s">
        <v>319</v>
      </c>
      <c r="E100" s="163" t="s">
        <v>319</v>
      </c>
      <c r="F100" s="163" t="s">
        <v>319</v>
      </c>
      <c r="G100" s="163" t="s">
        <v>319</v>
      </c>
      <c r="H100" s="163" t="s">
        <v>319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319</v>
      </c>
      <c r="D101" s="163" t="s">
        <v>319</v>
      </c>
      <c r="E101" s="163" t="s">
        <v>319</v>
      </c>
      <c r="F101" s="163" t="s">
        <v>319</v>
      </c>
      <c r="G101" s="163" t="s">
        <v>319</v>
      </c>
      <c r="H101" s="163" t="s">
        <v>319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319</v>
      </c>
      <c r="D102" s="163" t="s">
        <v>319</v>
      </c>
      <c r="E102" s="163" t="s">
        <v>319</v>
      </c>
      <c r="F102" s="163" t="s">
        <v>319</v>
      </c>
      <c r="G102" s="163" t="s">
        <v>319</v>
      </c>
      <c r="H102" s="163" t="s">
        <v>319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319</v>
      </c>
      <c r="D103" s="163" t="s">
        <v>319</v>
      </c>
      <c r="E103" s="163" t="s">
        <v>319</v>
      </c>
      <c r="F103" s="163" t="s">
        <v>319</v>
      </c>
      <c r="G103" s="163" t="s">
        <v>319</v>
      </c>
      <c r="H103" s="163" t="s">
        <v>319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319</v>
      </c>
      <c r="D104" s="163" t="s">
        <v>319</v>
      </c>
      <c r="E104" s="163" t="s">
        <v>319</v>
      </c>
      <c r="F104" s="163" t="s">
        <v>319</v>
      </c>
      <c r="G104" s="163" t="s">
        <v>319</v>
      </c>
      <c r="H104" s="163" t="s">
        <v>319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44853</v>
      </c>
      <c r="D107" s="176">
        <f t="shared" ref="D107:H107" si="56">IFERROR(D108+D111,"nd")</f>
        <v>43686</v>
      </c>
      <c r="E107" s="176">
        <f t="shared" si="56"/>
        <v>13758</v>
      </c>
      <c r="F107" s="176">
        <f t="shared" si="56"/>
        <v>21487</v>
      </c>
      <c r="G107" s="176">
        <f t="shared" si="56"/>
        <v>24305</v>
      </c>
      <c r="H107" s="176">
        <f t="shared" si="56"/>
        <v>24056</v>
      </c>
      <c r="I107" s="177">
        <f>IFERROR(H107/G107-1,"-")</f>
        <v>-1.0244805595556516E-2</v>
      </c>
      <c r="J107" s="177">
        <f>IFERROR(H107/D107-1,"-")</f>
        <v>-0.44934303895984984</v>
      </c>
      <c r="K107" s="176">
        <f>IFERROR(H107-G107,"-")</f>
        <v>-249</v>
      </c>
      <c r="L107" s="176">
        <f>IFERROR(H107-D107,"-")</f>
        <v>-19630</v>
      </c>
      <c r="M107" s="177">
        <f>IFERROR(H107/H$9,"-")</f>
        <v>2.6800535654204462E-2</v>
      </c>
    </row>
    <row r="108" spans="2:13" x14ac:dyDescent="0.25">
      <c r="B108" s="157" t="s">
        <v>97</v>
      </c>
      <c r="C108" s="158">
        <v>12001</v>
      </c>
      <c r="D108" s="158">
        <v>10177</v>
      </c>
      <c r="E108" s="158">
        <v>2060</v>
      </c>
      <c r="F108" s="158">
        <v>6556</v>
      </c>
      <c r="G108" s="158">
        <v>5983</v>
      </c>
      <c r="H108" s="158">
        <v>5125</v>
      </c>
      <c r="I108" s="160">
        <f>IFERROR(H108/G108-1,"-")</f>
        <v>-0.14340631790071867</v>
      </c>
      <c r="J108" s="159">
        <f t="shared" ref="J108:J119" si="57">IFERROR(H108/D108-1,"-")</f>
        <v>-0.49641348137958141</v>
      </c>
      <c r="K108" s="178">
        <f t="shared" ref="K108:K119" si="58">IFERROR(H108-G108,"-")</f>
        <v>-858</v>
      </c>
      <c r="L108" s="158">
        <f t="shared" ref="L108:L119" si="59">IFERROR(H108-D108,"-")</f>
        <v>-5052</v>
      </c>
      <c r="M108" s="159">
        <f t="shared" ref="M108:M119" si="60">IFERROR(H108/H$9,"-")</f>
        <v>5.7097083982290435E-3</v>
      </c>
    </row>
    <row r="109" spans="2:13" x14ac:dyDescent="0.25">
      <c r="B109" s="162" t="s">
        <v>103</v>
      </c>
      <c r="C109" s="163">
        <v>9269</v>
      </c>
      <c r="D109" s="163">
        <v>6746</v>
      </c>
      <c r="E109" s="163">
        <v>1452</v>
      </c>
      <c r="F109" s="163">
        <v>4894</v>
      </c>
      <c r="G109" s="163">
        <v>4333</v>
      </c>
      <c r="H109" s="163">
        <v>3197</v>
      </c>
      <c r="I109" s="165">
        <f>IFERROR(H109/G109-1,"-")</f>
        <v>-0.26217401338564505</v>
      </c>
      <c r="J109" s="164">
        <f t="shared" si="57"/>
        <v>-0.52608953453898599</v>
      </c>
      <c r="K109" s="179">
        <f t="shared" si="58"/>
        <v>-1136</v>
      </c>
      <c r="L109" s="163">
        <f t="shared" si="59"/>
        <v>-3549</v>
      </c>
      <c r="M109" s="164">
        <f t="shared" si="60"/>
        <v>3.5617439510513662E-3</v>
      </c>
    </row>
    <row r="110" spans="2:13" x14ac:dyDescent="0.25">
      <c r="B110" s="162" t="s">
        <v>100</v>
      </c>
      <c r="C110" s="163">
        <v>2732</v>
      </c>
      <c r="D110" s="163">
        <v>3431</v>
      </c>
      <c r="E110" s="163">
        <v>608</v>
      </c>
      <c r="F110" s="163">
        <v>1662</v>
      </c>
      <c r="G110" s="163">
        <v>1650</v>
      </c>
      <c r="H110" s="163">
        <v>1928</v>
      </c>
      <c r="I110" s="165">
        <f>IFERROR(H110/G110-1,"-")</f>
        <v>0.16848484848484846</v>
      </c>
      <c r="J110" s="164">
        <f t="shared" si="57"/>
        <v>-0.43806470416788112</v>
      </c>
      <c r="K110" s="179">
        <f t="shared" si="58"/>
        <v>278</v>
      </c>
      <c r="L110" s="163">
        <f t="shared" si="59"/>
        <v>-1503</v>
      </c>
      <c r="M110" s="164">
        <f t="shared" si="60"/>
        <v>2.1479644471776773E-3</v>
      </c>
    </row>
    <row r="111" spans="2:13" x14ac:dyDescent="0.25">
      <c r="B111" s="157" t="s">
        <v>107</v>
      </c>
      <c r="C111" s="158">
        <v>32852</v>
      </c>
      <c r="D111" s="158">
        <v>33509</v>
      </c>
      <c r="E111" s="158">
        <v>11698</v>
      </c>
      <c r="F111" s="158">
        <v>14931</v>
      </c>
      <c r="G111" s="158">
        <v>18322</v>
      </c>
      <c r="H111" s="158">
        <v>18931</v>
      </c>
      <c r="I111" s="160">
        <f>IFERROR(H111/G111-1,"-")</f>
        <v>3.3238729396354083E-2</v>
      </c>
      <c r="J111" s="159">
        <f t="shared" si="57"/>
        <v>-0.43504730072517828</v>
      </c>
      <c r="K111" s="178">
        <f t="shared" si="58"/>
        <v>609</v>
      </c>
      <c r="L111" s="158">
        <f t="shared" si="59"/>
        <v>-14578</v>
      </c>
      <c r="M111" s="159">
        <f t="shared" si="60"/>
        <v>2.1090827255975417E-2</v>
      </c>
    </row>
    <row r="112" spans="2:13" x14ac:dyDescent="0.25">
      <c r="B112" s="162" t="s">
        <v>110</v>
      </c>
      <c r="C112" s="163">
        <v>19450</v>
      </c>
      <c r="D112" s="163">
        <v>18098</v>
      </c>
      <c r="E112" s="163">
        <v>6095</v>
      </c>
      <c r="F112" s="163">
        <v>9320</v>
      </c>
      <c r="G112" s="163">
        <v>11377</v>
      </c>
      <c r="H112" s="163">
        <v>10875</v>
      </c>
      <c r="I112" s="165">
        <f t="shared" ref="I112:I119" si="61">IFERROR(H112/G112-1,"-")</f>
        <v>-4.412411004658523E-2</v>
      </c>
      <c r="J112" s="164">
        <f t="shared" si="57"/>
        <v>-0.39910487346668144</v>
      </c>
      <c r="K112" s="179">
        <f t="shared" si="58"/>
        <v>-502</v>
      </c>
      <c r="L112" s="163">
        <f t="shared" si="59"/>
        <v>-7223</v>
      </c>
      <c r="M112" s="164">
        <f t="shared" si="60"/>
        <v>1.2115722698681141E-2</v>
      </c>
    </row>
    <row r="113" spans="2:13" x14ac:dyDescent="0.25">
      <c r="B113" s="162" t="s">
        <v>113</v>
      </c>
      <c r="C113" s="163">
        <v>5201</v>
      </c>
      <c r="D113" s="163">
        <v>3772</v>
      </c>
      <c r="E113" s="163">
        <v>474</v>
      </c>
      <c r="F113" s="163">
        <v>563</v>
      </c>
      <c r="G113" s="163">
        <v>873</v>
      </c>
      <c r="H113" s="163">
        <v>904</v>
      </c>
      <c r="I113" s="165">
        <f t="shared" si="61"/>
        <v>3.5509736540664472E-2</v>
      </c>
      <c r="J113" s="164">
        <f t="shared" si="57"/>
        <v>-0.76033934252386004</v>
      </c>
      <c r="K113" s="179">
        <f t="shared" si="58"/>
        <v>31</v>
      </c>
      <c r="L113" s="163">
        <f t="shared" si="59"/>
        <v>-2868</v>
      </c>
      <c r="M113" s="164">
        <f t="shared" si="60"/>
        <v>1.0071368569754254E-3</v>
      </c>
    </row>
    <row r="114" spans="2:13" x14ac:dyDescent="0.25">
      <c r="B114" s="162" t="s">
        <v>116</v>
      </c>
      <c r="C114" s="163">
        <v>1020</v>
      </c>
      <c r="D114" s="163">
        <v>1901</v>
      </c>
      <c r="E114" s="163">
        <v>623</v>
      </c>
      <c r="F114" s="163">
        <v>801</v>
      </c>
      <c r="G114" s="163">
        <v>1027</v>
      </c>
      <c r="H114" s="163">
        <v>1133</v>
      </c>
      <c r="I114" s="165">
        <f t="shared" si="61"/>
        <v>0.10321324245374885</v>
      </c>
      <c r="J114" s="164">
        <f t="shared" si="57"/>
        <v>-0.40399789584429247</v>
      </c>
      <c r="K114" s="179">
        <f t="shared" si="58"/>
        <v>106</v>
      </c>
      <c r="L114" s="163">
        <f t="shared" si="59"/>
        <v>-768</v>
      </c>
      <c r="M114" s="164">
        <f t="shared" si="60"/>
        <v>1.2622633395499524E-3</v>
      </c>
    </row>
    <row r="115" spans="2:13" x14ac:dyDescent="0.25">
      <c r="B115" s="162" t="s">
        <v>123</v>
      </c>
      <c r="C115" s="163">
        <v>457</v>
      </c>
      <c r="D115" s="163">
        <v>1047</v>
      </c>
      <c r="E115" s="163">
        <v>167</v>
      </c>
      <c r="F115" s="163">
        <v>272</v>
      </c>
      <c r="G115" s="163">
        <v>364</v>
      </c>
      <c r="H115" s="163">
        <v>414</v>
      </c>
      <c r="I115" s="165">
        <f t="shared" si="61"/>
        <v>0.13736263736263732</v>
      </c>
      <c r="J115" s="164">
        <f t="shared" si="57"/>
        <v>-0.60458452722063039</v>
      </c>
      <c r="K115" s="179">
        <f t="shared" si="58"/>
        <v>50</v>
      </c>
      <c r="L115" s="163">
        <f t="shared" si="59"/>
        <v>-633</v>
      </c>
      <c r="M115" s="164">
        <f t="shared" si="60"/>
        <v>4.6123302963255105E-4</v>
      </c>
    </row>
    <row r="116" spans="2:13" x14ac:dyDescent="0.25">
      <c r="B116" s="162" t="s">
        <v>119</v>
      </c>
      <c r="C116" s="163">
        <v>505</v>
      </c>
      <c r="D116" s="163">
        <v>494</v>
      </c>
      <c r="E116" s="163">
        <v>262</v>
      </c>
      <c r="F116" s="163">
        <v>295</v>
      </c>
      <c r="G116" s="163">
        <v>347</v>
      </c>
      <c r="H116" s="163">
        <v>325</v>
      </c>
      <c r="I116" s="165">
        <f t="shared" si="61"/>
        <v>-6.3400576368876083E-2</v>
      </c>
      <c r="J116" s="164">
        <f t="shared" si="57"/>
        <v>-0.34210526315789469</v>
      </c>
      <c r="K116" s="179">
        <f t="shared" si="58"/>
        <v>-22</v>
      </c>
      <c r="L116" s="163">
        <f t="shared" si="59"/>
        <v>-169</v>
      </c>
      <c r="M116" s="164">
        <f t="shared" si="60"/>
        <v>3.6207906915598813E-4</v>
      </c>
    </row>
    <row r="117" spans="2:13" x14ac:dyDescent="0.25">
      <c r="B117" s="162" t="s">
        <v>128</v>
      </c>
      <c r="C117" s="163">
        <v>167</v>
      </c>
      <c r="D117" s="163">
        <v>266</v>
      </c>
      <c r="E117" s="163">
        <v>180</v>
      </c>
      <c r="F117" s="163">
        <v>68</v>
      </c>
      <c r="G117" s="163">
        <v>116</v>
      </c>
      <c r="H117" s="163">
        <v>72</v>
      </c>
      <c r="I117" s="165">
        <f t="shared" si="61"/>
        <v>-0.37931034482758619</v>
      </c>
      <c r="J117" s="164">
        <f t="shared" si="57"/>
        <v>-0.72932330827067671</v>
      </c>
      <c r="K117" s="179">
        <f t="shared" si="58"/>
        <v>-44</v>
      </c>
      <c r="L117" s="163">
        <f t="shared" si="59"/>
        <v>-194</v>
      </c>
      <c r="M117" s="164">
        <f t="shared" si="60"/>
        <v>8.0214439936095828E-5</v>
      </c>
    </row>
    <row r="118" spans="2:13" x14ac:dyDescent="0.25">
      <c r="B118" s="162" t="s">
        <v>131</v>
      </c>
      <c r="C118" s="163">
        <v>284</v>
      </c>
      <c r="D118" s="163">
        <v>237</v>
      </c>
      <c r="E118" s="163">
        <v>383</v>
      </c>
      <c r="F118" s="163">
        <v>80</v>
      </c>
      <c r="G118" s="163">
        <v>76</v>
      </c>
      <c r="H118" s="163">
        <v>90</v>
      </c>
      <c r="I118" s="165">
        <f t="shared" si="61"/>
        <v>0.18421052631578938</v>
      </c>
      <c r="J118" s="164">
        <f t="shared" si="57"/>
        <v>-0.620253164556962</v>
      </c>
      <c r="K118" s="179">
        <f t="shared" si="58"/>
        <v>14</v>
      </c>
      <c r="L118" s="163">
        <f t="shared" si="59"/>
        <v>-147</v>
      </c>
      <c r="M118" s="164">
        <f t="shared" si="60"/>
        <v>1.0026804992011979E-4</v>
      </c>
    </row>
    <row r="119" spans="2:13" x14ac:dyDescent="0.25">
      <c r="B119" s="168" t="s">
        <v>145</v>
      </c>
      <c r="C119" s="169">
        <f>IFERROR(C111-SUM(C112:C118),"nd")</f>
        <v>5768</v>
      </c>
      <c r="D119" s="169">
        <f t="shared" ref="D119:H119" si="62">IFERROR(D111-SUM(D112:D118),"nd")</f>
        <v>7694</v>
      </c>
      <c r="E119" s="169">
        <f t="shared" si="62"/>
        <v>3514</v>
      </c>
      <c r="F119" s="169">
        <f t="shared" si="62"/>
        <v>3532</v>
      </c>
      <c r="G119" s="169">
        <f t="shared" si="62"/>
        <v>4142</v>
      </c>
      <c r="H119" s="169">
        <f t="shared" si="62"/>
        <v>5118</v>
      </c>
      <c r="I119" s="171">
        <f t="shared" si="61"/>
        <v>0.23563495895702569</v>
      </c>
      <c r="J119" s="170">
        <f t="shared" si="57"/>
        <v>-0.33480634260462694</v>
      </c>
      <c r="K119" s="180">
        <f t="shared" si="58"/>
        <v>976</v>
      </c>
      <c r="L119" s="169">
        <f t="shared" si="59"/>
        <v>-2576</v>
      </c>
      <c r="M119" s="170">
        <f t="shared" si="60"/>
        <v>5.7019097721241448E-3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319</v>
      </c>
      <c r="D122" s="158" t="s">
        <v>319</v>
      </c>
      <c r="E122" s="158" t="s">
        <v>319</v>
      </c>
      <c r="F122" s="158" t="s">
        <v>319</v>
      </c>
      <c r="G122" s="158" t="s">
        <v>319</v>
      </c>
      <c r="H122" s="158" t="s">
        <v>319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319</v>
      </c>
      <c r="D123" s="163" t="s">
        <v>319</v>
      </c>
      <c r="E123" s="163" t="s">
        <v>319</v>
      </c>
      <c r="F123" s="163" t="s">
        <v>319</v>
      </c>
      <c r="G123" s="163" t="s">
        <v>319</v>
      </c>
      <c r="H123" s="163" t="s">
        <v>319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319</v>
      </c>
      <c r="D124" s="163" t="s">
        <v>319</v>
      </c>
      <c r="E124" s="163" t="s">
        <v>319</v>
      </c>
      <c r="F124" s="163" t="s">
        <v>319</v>
      </c>
      <c r="G124" s="163" t="s">
        <v>319</v>
      </c>
      <c r="H124" s="163" t="s">
        <v>319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319</v>
      </c>
      <c r="D125" s="158" t="s">
        <v>319</v>
      </c>
      <c r="E125" s="158" t="s">
        <v>319</v>
      </c>
      <c r="F125" s="158" t="s">
        <v>319</v>
      </c>
      <c r="G125" s="158" t="s">
        <v>319</v>
      </c>
      <c r="H125" s="158" t="s">
        <v>319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319</v>
      </c>
      <c r="D126" s="163" t="s">
        <v>319</v>
      </c>
      <c r="E126" s="163" t="s">
        <v>319</v>
      </c>
      <c r="F126" s="163" t="s">
        <v>319</v>
      </c>
      <c r="G126" s="163" t="s">
        <v>319</v>
      </c>
      <c r="H126" s="163" t="s">
        <v>319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319</v>
      </c>
      <c r="D127" s="163" t="s">
        <v>319</v>
      </c>
      <c r="E127" s="163" t="s">
        <v>319</v>
      </c>
      <c r="F127" s="163" t="s">
        <v>319</v>
      </c>
      <c r="G127" s="163" t="s">
        <v>319</v>
      </c>
      <c r="H127" s="163" t="s">
        <v>319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319</v>
      </c>
      <c r="D128" s="163" t="s">
        <v>319</v>
      </c>
      <c r="E128" s="163" t="s">
        <v>319</v>
      </c>
      <c r="F128" s="163" t="s">
        <v>319</v>
      </c>
      <c r="G128" s="163" t="s">
        <v>319</v>
      </c>
      <c r="H128" s="163" t="s">
        <v>319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319</v>
      </c>
      <c r="D129" s="163" t="s">
        <v>319</v>
      </c>
      <c r="E129" s="163" t="s">
        <v>319</v>
      </c>
      <c r="F129" s="163" t="s">
        <v>319</v>
      </c>
      <c r="G129" s="163" t="s">
        <v>319</v>
      </c>
      <c r="H129" s="163" t="s">
        <v>319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319</v>
      </c>
      <c r="D130" s="163" t="s">
        <v>319</v>
      </c>
      <c r="E130" s="163" t="s">
        <v>319</v>
      </c>
      <c r="F130" s="163" t="s">
        <v>319</v>
      </c>
      <c r="G130" s="163" t="s">
        <v>319</v>
      </c>
      <c r="H130" s="163" t="s">
        <v>319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319</v>
      </c>
      <c r="D131" s="163" t="s">
        <v>319</v>
      </c>
      <c r="E131" s="163" t="s">
        <v>319</v>
      </c>
      <c r="F131" s="163" t="s">
        <v>319</v>
      </c>
      <c r="G131" s="163" t="s">
        <v>319</v>
      </c>
      <c r="H131" s="163" t="s">
        <v>319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319</v>
      </c>
      <c r="D132" s="163" t="s">
        <v>319</v>
      </c>
      <c r="E132" s="163" t="s">
        <v>319</v>
      </c>
      <c r="F132" s="163" t="s">
        <v>319</v>
      </c>
      <c r="G132" s="163" t="s">
        <v>319</v>
      </c>
      <c r="H132" s="163" t="s">
        <v>319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78633</v>
      </c>
      <c r="D135" s="176">
        <f t="shared" ref="D135:H135" si="70">IFERROR(D136+D139,"nd")</f>
        <v>53371</v>
      </c>
      <c r="E135" s="176">
        <f t="shared" si="70"/>
        <v>15952</v>
      </c>
      <c r="F135" s="176">
        <f t="shared" si="70"/>
        <v>33151</v>
      </c>
      <c r="G135" s="176">
        <f t="shared" si="70"/>
        <v>36262</v>
      </c>
      <c r="H135" s="176">
        <f t="shared" si="70"/>
        <v>37504</v>
      </c>
      <c r="I135" s="177">
        <f>IFERROR(H135/G135-1,"-")</f>
        <v>3.4250730792565243E-2</v>
      </c>
      <c r="J135" s="177">
        <f>IFERROR(H135/D135-1,"-")</f>
        <v>-0.29729628449907253</v>
      </c>
      <c r="K135" s="176">
        <f>IFERROR(H135-G135,"-")</f>
        <v>1242</v>
      </c>
      <c r="L135" s="176">
        <f>IFERROR(H135-D135,"-")</f>
        <v>-15867</v>
      </c>
      <c r="M135" s="177">
        <f>IFERROR(H135/H$9,"-")</f>
        <v>4.1782810491157472E-2</v>
      </c>
    </row>
    <row r="136" spans="2:13" x14ac:dyDescent="0.25">
      <c r="B136" s="157" t="s">
        <v>97</v>
      </c>
      <c r="C136" s="158">
        <v>17761</v>
      </c>
      <c r="D136" s="158">
        <v>8721</v>
      </c>
      <c r="E136" s="158">
        <v>2865</v>
      </c>
      <c r="F136" s="158">
        <v>6655</v>
      </c>
      <c r="G136" s="158">
        <v>7504</v>
      </c>
      <c r="H136" s="158">
        <v>6553</v>
      </c>
      <c r="I136" s="160">
        <f>IFERROR(H136/G136-1,"-")</f>
        <v>-0.12673240938166308</v>
      </c>
      <c r="J136" s="159">
        <f t="shared" ref="J136:J147" si="71">IFERROR(H136/D136-1,"-")</f>
        <v>-0.24859534457057675</v>
      </c>
      <c r="K136" s="178">
        <f t="shared" ref="K136:K147" si="72">IFERROR(H136-G136,"-")</f>
        <v>-951</v>
      </c>
      <c r="L136" s="158">
        <f t="shared" ref="L136:L147" si="73">IFERROR(H136-D136,"-")</f>
        <v>-2168</v>
      </c>
      <c r="M136" s="159">
        <f t="shared" ref="M136:M147" si="74">IFERROR(H136/H$9,"-")</f>
        <v>7.3006281236282777E-3</v>
      </c>
    </row>
    <row r="137" spans="2:13" x14ac:dyDescent="0.25">
      <c r="B137" s="162" t="s">
        <v>103</v>
      </c>
      <c r="C137" s="163">
        <v>14864</v>
      </c>
      <c r="D137" s="163">
        <v>6465</v>
      </c>
      <c r="E137" s="163">
        <v>2382</v>
      </c>
      <c r="F137" s="163">
        <v>4748</v>
      </c>
      <c r="G137" s="163">
        <v>5235</v>
      </c>
      <c r="H137" s="163">
        <v>4717</v>
      </c>
      <c r="I137" s="165">
        <f>IFERROR(H137/G137-1,"-")</f>
        <v>-9.8949379178605579E-2</v>
      </c>
      <c r="J137" s="164">
        <f t="shared" si="71"/>
        <v>-0.27037896365042535</v>
      </c>
      <c r="K137" s="179">
        <f t="shared" si="72"/>
        <v>-518</v>
      </c>
      <c r="L137" s="163">
        <f t="shared" si="73"/>
        <v>-1748</v>
      </c>
      <c r="M137" s="164">
        <f t="shared" si="74"/>
        <v>5.2551599052578337E-3</v>
      </c>
    </row>
    <row r="138" spans="2:13" x14ac:dyDescent="0.25">
      <c r="B138" s="162" t="s">
        <v>100</v>
      </c>
      <c r="C138" s="163">
        <v>2897</v>
      </c>
      <c r="D138" s="163">
        <v>2256</v>
      </c>
      <c r="E138" s="163">
        <v>483</v>
      </c>
      <c r="F138" s="163">
        <v>1907</v>
      </c>
      <c r="G138" s="163">
        <v>2269</v>
      </c>
      <c r="H138" s="163">
        <v>1836</v>
      </c>
      <c r="I138" s="165">
        <f>IFERROR(H138/G138-1,"-")</f>
        <v>-0.19083296606434552</v>
      </c>
      <c r="J138" s="164">
        <f t="shared" si="71"/>
        <v>-0.18617021276595747</v>
      </c>
      <c r="K138" s="179">
        <f t="shared" si="72"/>
        <v>-433</v>
      </c>
      <c r="L138" s="163">
        <f t="shared" si="73"/>
        <v>-420</v>
      </c>
      <c r="M138" s="164">
        <f t="shared" si="74"/>
        <v>2.0454682183704436E-3</v>
      </c>
    </row>
    <row r="139" spans="2:13" x14ac:dyDescent="0.25">
      <c r="B139" s="157" t="s">
        <v>107</v>
      </c>
      <c r="C139" s="158">
        <v>60872</v>
      </c>
      <c r="D139" s="158">
        <v>44650</v>
      </c>
      <c r="E139" s="158">
        <v>13087</v>
      </c>
      <c r="F139" s="158">
        <v>26496</v>
      </c>
      <c r="G139" s="158">
        <v>28758</v>
      </c>
      <c r="H139" s="158">
        <v>30951</v>
      </c>
      <c r="I139" s="160">
        <f>IFERROR(H139/G139-1,"-")</f>
        <v>7.6257041518881685E-2</v>
      </c>
      <c r="J139" s="159">
        <f t="shared" si="71"/>
        <v>-0.30680851063829784</v>
      </c>
      <c r="K139" s="178">
        <f t="shared" si="72"/>
        <v>2193</v>
      </c>
      <c r="L139" s="158">
        <f t="shared" si="73"/>
        <v>-13699</v>
      </c>
      <c r="M139" s="159">
        <f t="shared" si="74"/>
        <v>3.4482182367529195E-2</v>
      </c>
    </row>
    <row r="140" spans="2:13" x14ac:dyDescent="0.25">
      <c r="B140" s="162" t="s">
        <v>110</v>
      </c>
      <c r="C140" s="163">
        <v>34678</v>
      </c>
      <c r="D140" s="163">
        <v>23277</v>
      </c>
      <c r="E140" s="163">
        <v>6329</v>
      </c>
      <c r="F140" s="163">
        <v>10268</v>
      </c>
      <c r="G140" s="163">
        <v>11443</v>
      </c>
      <c r="H140" s="163">
        <v>13604</v>
      </c>
      <c r="I140" s="165">
        <f t="shared" ref="I140:I147" si="75">IFERROR(H140/G140-1,"-")</f>
        <v>0.18884907803897577</v>
      </c>
      <c r="J140" s="164">
        <f t="shared" si="71"/>
        <v>-0.41556042445332297</v>
      </c>
      <c r="K140" s="179">
        <f t="shared" si="72"/>
        <v>2161</v>
      </c>
      <c r="L140" s="163">
        <f t="shared" si="73"/>
        <v>-9673</v>
      </c>
      <c r="M140" s="164">
        <f t="shared" si="74"/>
        <v>1.5156072790147884E-2</v>
      </c>
    </row>
    <row r="141" spans="2:13" x14ac:dyDescent="0.25">
      <c r="B141" s="162" t="s">
        <v>113</v>
      </c>
      <c r="C141" s="163">
        <v>2110</v>
      </c>
      <c r="D141" s="163">
        <v>1821</v>
      </c>
      <c r="E141" s="163">
        <v>720</v>
      </c>
      <c r="F141" s="163">
        <v>2056</v>
      </c>
      <c r="G141" s="163">
        <v>1799</v>
      </c>
      <c r="H141" s="163">
        <v>1872</v>
      </c>
      <c r="I141" s="165">
        <f t="shared" si="75"/>
        <v>4.0578098943857777E-2</v>
      </c>
      <c r="J141" s="164">
        <f t="shared" si="71"/>
        <v>2.8006589785831926E-2</v>
      </c>
      <c r="K141" s="179">
        <f t="shared" si="72"/>
        <v>73</v>
      </c>
      <c r="L141" s="163">
        <f t="shared" si="73"/>
        <v>51</v>
      </c>
      <c r="M141" s="164">
        <f t="shared" si="74"/>
        <v>2.0855754383384915E-3</v>
      </c>
    </row>
    <row r="142" spans="2:13" x14ac:dyDescent="0.25">
      <c r="B142" s="162" t="s">
        <v>116</v>
      </c>
      <c r="C142" s="163">
        <v>6626</v>
      </c>
      <c r="D142" s="163">
        <v>2654</v>
      </c>
      <c r="E142" s="163">
        <v>544</v>
      </c>
      <c r="F142" s="163">
        <v>2880</v>
      </c>
      <c r="G142" s="163">
        <v>3182</v>
      </c>
      <c r="H142" s="163">
        <v>2917</v>
      </c>
      <c r="I142" s="165">
        <f t="shared" si="75"/>
        <v>-8.3280955373978616E-2</v>
      </c>
      <c r="J142" s="164">
        <f t="shared" si="71"/>
        <v>9.9095704596835033E-2</v>
      </c>
      <c r="K142" s="179">
        <f t="shared" si="72"/>
        <v>-265</v>
      </c>
      <c r="L142" s="163">
        <f t="shared" si="73"/>
        <v>263</v>
      </c>
      <c r="M142" s="164">
        <f t="shared" si="74"/>
        <v>3.2497989068554379E-3</v>
      </c>
    </row>
    <row r="143" spans="2:13" x14ac:dyDescent="0.25">
      <c r="B143" s="162" t="s">
        <v>123</v>
      </c>
      <c r="C143" s="163">
        <v>1185</v>
      </c>
      <c r="D143" s="163">
        <v>1023</v>
      </c>
      <c r="E143" s="163">
        <v>374</v>
      </c>
      <c r="F143" s="163">
        <v>1374</v>
      </c>
      <c r="G143" s="163">
        <v>1142</v>
      </c>
      <c r="H143" s="163">
        <v>925</v>
      </c>
      <c r="I143" s="165">
        <f t="shared" si="75"/>
        <v>-0.19001751313485116</v>
      </c>
      <c r="J143" s="164">
        <f t="shared" si="71"/>
        <v>-9.5796676441837758E-2</v>
      </c>
      <c r="K143" s="179">
        <f t="shared" si="72"/>
        <v>-217</v>
      </c>
      <c r="L143" s="163">
        <f t="shared" si="73"/>
        <v>-98</v>
      </c>
      <c r="M143" s="164">
        <f t="shared" si="74"/>
        <v>1.03053273529012E-3</v>
      </c>
    </row>
    <row r="144" spans="2:13" x14ac:dyDescent="0.25">
      <c r="B144" s="162" t="s">
        <v>119</v>
      </c>
      <c r="C144" s="163">
        <v>541</v>
      </c>
      <c r="D144" s="163">
        <v>514</v>
      </c>
      <c r="E144" s="163">
        <v>221</v>
      </c>
      <c r="F144" s="163">
        <v>665</v>
      </c>
      <c r="G144" s="163">
        <v>550</v>
      </c>
      <c r="H144" s="163">
        <v>537</v>
      </c>
      <c r="I144" s="165">
        <f t="shared" si="75"/>
        <v>-2.3636363636363678E-2</v>
      </c>
      <c r="J144" s="164">
        <f t="shared" si="71"/>
        <v>4.474708171206232E-2</v>
      </c>
      <c r="K144" s="179">
        <f t="shared" si="72"/>
        <v>-13</v>
      </c>
      <c r="L144" s="163">
        <f t="shared" si="73"/>
        <v>23</v>
      </c>
      <c r="M144" s="164">
        <f t="shared" si="74"/>
        <v>5.9826603119004802E-4</v>
      </c>
    </row>
    <row r="145" spans="2:13" x14ac:dyDescent="0.25">
      <c r="B145" s="162" t="s">
        <v>128</v>
      </c>
      <c r="C145" s="163">
        <v>666</v>
      </c>
      <c r="D145" s="163">
        <v>590</v>
      </c>
      <c r="E145" s="163">
        <v>382</v>
      </c>
      <c r="F145" s="163">
        <v>241</v>
      </c>
      <c r="G145" s="163">
        <v>308</v>
      </c>
      <c r="H145" s="163">
        <v>194</v>
      </c>
      <c r="I145" s="165">
        <f t="shared" si="75"/>
        <v>-0.37012987012987009</v>
      </c>
      <c r="J145" s="164">
        <f t="shared" si="71"/>
        <v>-0.67118644067796618</v>
      </c>
      <c r="K145" s="179">
        <f t="shared" si="72"/>
        <v>-114</v>
      </c>
      <c r="L145" s="163">
        <f t="shared" si="73"/>
        <v>-396</v>
      </c>
      <c r="M145" s="164">
        <f t="shared" si="74"/>
        <v>2.1613335205003599E-4</v>
      </c>
    </row>
    <row r="146" spans="2:13" x14ac:dyDescent="0.25">
      <c r="B146" s="162" t="s">
        <v>131</v>
      </c>
      <c r="C146" s="163">
        <v>2885</v>
      </c>
      <c r="D146" s="163">
        <v>1068</v>
      </c>
      <c r="E146" s="163">
        <v>656</v>
      </c>
      <c r="F146" s="163">
        <v>184</v>
      </c>
      <c r="G146" s="163">
        <v>312</v>
      </c>
      <c r="H146" s="163">
        <v>329</v>
      </c>
      <c r="I146" s="165">
        <f t="shared" si="75"/>
        <v>5.4487179487179516E-2</v>
      </c>
      <c r="J146" s="164">
        <f t="shared" si="71"/>
        <v>-0.69194756554307113</v>
      </c>
      <c r="K146" s="179">
        <f t="shared" si="72"/>
        <v>17</v>
      </c>
      <c r="L146" s="163">
        <f t="shared" si="73"/>
        <v>-739</v>
      </c>
      <c r="M146" s="164">
        <f t="shared" si="74"/>
        <v>3.6653542693021565E-4</v>
      </c>
    </row>
    <row r="147" spans="2:13" x14ac:dyDescent="0.25">
      <c r="B147" s="168" t="s">
        <v>145</v>
      </c>
      <c r="C147" s="169">
        <f>IFERROR(C139-SUM(C140:C146),"nd")</f>
        <v>12181</v>
      </c>
      <c r="D147" s="169">
        <f t="shared" ref="D147:H147" si="76">IFERROR(D139-SUM(D140:D146),"nd")</f>
        <v>13703</v>
      </c>
      <c r="E147" s="169">
        <f t="shared" si="76"/>
        <v>3861</v>
      </c>
      <c r="F147" s="169">
        <f t="shared" si="76"/>
        <v>8828</v>
      </c>
      <c r="G147" s="169">
        <f t="shared" si="76"/>
        <v>10022</v>
      </c>
      <c r="H147" s="169">
        <f t="shared" si="76"/>
        <v>10573</v>
      </c>
      <c r="I147" s="171">
        <f t="shared" si="75"/>
        <v>5.4979046098583062E-2</v>
      </c>
      <c r="J147" s="170">
        <f t="shared" si="71"/>
        <v>-0.2284171349339561</v>
      </c>
      <c r="K147" s="180">
        <f t="shared" si="72"/>
        <v>551</v>
      </c>
      <c r="L147" s="169">
        <f t="shared" si="73"/>
        <v>-3130</v>
      </c>
      <c r="M147" s="170">
        <f t="shared" si="74"/>
        <v>1.1779267686726961E-2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5539</v>
      </c>
      <c r="D149" s="176">
        <f t="shared" ref="D149:H149" si="77">IFERROR(D150+D153,"nd")</f>
        <v>4662</v>
      </c>
      <c r="E149" s="176">
        <f t="shared" si="77"/>
        <v>2071</v>
      </c>
      <c r="F149" s="176">
        <f t="shared" si="77"/>
        <v>9827</v>
      </c>
      <c r="G149" s="176">
        <f t="shared" si="77"/>
        <v>13310</v>
      </c>
      <c r="H149" s="176">
        <f t="shared" si="77"/>
        <v>37891</v>
      </c>
      <c r="I149" s="177">
        <f>IFERROR(H149/G149-1,"-")</f>
        <v>1.8468069120961683</v>
      </c>
      <c r="J149" s="177">
        <f>IFERROR(H149/D149-1,"-")</f>
        <v>7.1276276276276285</v>
      </c>
      <c r="K149" s="176">
        <f>IFERROR(H149-G149,"-")</f>
        <v>24581</v>
      </c>
      <c r="L149" s="176">
        <f>IFERROR(H149-D149,"-")</f>
        <v>33229</v>
      </c>
      <c r="M149" s="177">
        <f>IFERROR(H149/H$9,"-")</f>
        <v>4.221396310581399E-2</v>
      </c>
    </row>
    <row r="150" spans="2:13" x14ac:dyDescent="0.25">
      <c r="B150" s="157" t="s">
        <v>97</v>
      </c>
      <c r="C150" s="158">
        <v>1429</v>
      </c>
      <c r="D150" s="158">
        <v>1134</v>
      </c>
      <c r="E150" s="158">
        <v>405</v>
      </c>
      <c r="F150" s="158">
        <v>2082</v>
      </c>
      <c r="G150" s="158">
        <v>3702</v>
      </c>
      <c r="H150" s="158">
        <v>4466</v>
      </c>
      <c r="I150" s="160">
        <f>IFERROR(H150/G150-1,"-")</f>
        <v>0.20637493246893568</v>
      </c>
      <c r="J150" s="159">
        <f t="shared" ref="J150:J161" si="78">IFERROR(H150/D150-1,"-")</f>
        <v>2.9382716049382718</v>
      </c>
      <c r="K150" s="178">
        <f t="shared" ref="K150:K161" si="79">IFERROR(H150-G150,"-")</f>
        <v>764</v>
      </c>
      <c r="L150" s="158">
        <f t="shared" ref="L150:L161" si="80">IFERROR(H150-D150,"-")</f>
        <v>3332</v>
      </c>
      <c r="M150" s="159">
        <f t="shared" ref="M150:M161" si="81">IFERROR(H150/H$9,"-")</f>
        <v>4.975523454925055E-3</v>
      </c>
    </row>
    <row r="151" spans="2:13" x14ac:dyDescent="0.25">
      <c r="B151" s="162" t="s">
        <v>103</v>
      </c>
      <c r="C151" s="163">
        <v>940</v>
      </c>
      <c r="D151" s="163">
        <v>734</v>
      </c>
      <c r="E151" s="163">
        <v>294</v>
      </c>
      <c r="F151" s="163">
        <v>619</v>
      </c>
      <c r="G151" s="163">
        <v>1764</v>
      </c>
      <c r="H151" s="163">
        <v>2825</v>
      </c>
      <c r="I151" s="165">
        <f>IFERROR(H151/G151-1,"-")</f>
        <v>0.60147392290249435</v>
      </c>
      <c r="J151" s="164">
        <f t="shared" si="78"/>
        <v>2.8487738419618527</v>
      </c>
      <c r="K151" s="179">
        <f t="shared" si="79"/>
        <v>1061</v>
      </c>
      <c r="L151" s="163">
        <f t="shared" si="80"/>
        <v>2091</v>
      </c>
      <c r="M151" s="164">
        <f t="shared" si="81"/>
        <v>3.1473026780482042E-3</v>
      </c>
    </row>
    <row r="152" spans="2:13" x14ac:dyDescent="0.25">
      <c r="B152" s="162" t="s">
        <v>100</v>
      </c>
      <c r="C152" s="163">
        <v>489</v>
      </c>
      <c r="D152" s="163">
        <v>400</v>
      </c>
      <c r="E152" s="163">
        <v>111</v>
      </c>
      <c r="F152" s="163">
        <v>1463</v>
      </c>
      <c r="G152" s="163">
        <v>1938</v>
      </c>
      <c r="H152" s="163">
        <v>1641</v>
      </c>
      <c r="I152" s="165">
        <f>IFERROR(H152/G152-1,"-")</f>
        <v>-0.15325077399380804</v>
      </c>
      <c r="J152" s="164">
        <f t="shared" si="78"/>
        <v>3.1025</v>
      </c>
      <c r="K152" s="179">
        <f t="shared" si="79"/>
        <v>-297</v>
      </c>
      <c r="L152" s="163">
        <f t="shared" si="80"/>
        <v>1241</v>
      </c>
      <c r="M152" s="164">
        <f t="shared" si="81"/>
        <v>1.8282207768768508E-3</v>
      </c>
    </row>
    <row r="153" spans="2:13" x14ac:dyDescent="0.25">
      <c r="B153" s="157" t="s">
        <v>107</v>
      </c>
      <c r="C153" s="158">
        <v>4110</v>
      </c>
      <c r="D153" s="158">
        <v>3528</v>
      </c>
      <c r="E153" s="158">
        <v>1666</v>
      </c>
      <c r="F153" s="158">
        <v>7745</v>
      </c>
      <c r="G153" s="158">
        <v>9608</v>
      </c>
      <c r="H153" s="158">
        <v>33425</v>
      </c>
      <c r="I153" s="160">
        <f>IFERROR(H153/G153-1,"-")</f>
        <v>2.4788717735220649</v>
      </c>
      <c r="J153" s="159">
        <f t="shared" si="78"/>
        <v>8.4742063492063497</v>
      </c>
      <c r="K153" s="178">
        <f t="shared" si="79"/>
        <v>23817</v>
      </c>
      <c r="L153" s="158">
        <f t="shared" si="80"/>
        <v>29897</v>
      </c>
      <c r="M153" s="159">
        <f t="shared" si="81"/>
        <v>3.7238439650888931E-2</v>
      </c>
    </row>
    <row r="154" spans="2:13" x14ac:dyDescent="0.25">
      <c r="B154" s="162" t="s">
        <v>110</v>
      </c>
      <c r="C154" s="163">
        <v>399</v>
      </c>
      <c r="D154" s="163">
        <v>298</v>
      </c>
      <c r="E154" s="163">
        <v>284</v>
      </c>
      <c r="F154" s="163">
        <v>2661</v>
      </c>
      <c r="G154" s="163">
        <v>1917</v>
      </c>
      <c r="H154" s="163">
        <v>21641</v>
      </c>
      <c r="I154" s="165">
        <f t="shared" ref="I154:I161" si="82">IFERROR(H154/G154-1,"-")</f>
        <v>10.288993218570683</v>
      </c>
      <c r="J154" s="164">
        <f t="shared" si="78"/>
        <v>71.62080536912751</v>
      </c>
      <c r="K154" s="179">
        <f t="shared" si="79"/>
        <v>19724</v>
      </c>
      <c r="L154" s="163">
        <f t="shared" si="80"/>
        <v>21343</v>
      </c>
      <c r="M154" s="164">
        <f t="shared" si="81"/>
        <v>2.4110009648014581E-2</v>
      </c>
    </row>
    <row r="155" spans="2:13" x14ac:dyDescent="0.25">
      <c r="B155" s="162" t="s">
        <v>113</v>
      </c>
      <c r="C155" s="163">
        <v>2321</v>
      </c>
      <c r="D155" s="163">
        <v>1847</v>
      </c>
      <c r="E155" s="163">
        <v>434</v>
      </c>
      <c r="F155" s="163">
        <v>1464</v>
      </c>
      <c r="G155" s="163">
        <v>2118</v>
      </c>
      <c r="H155" s="163">
        <v>2536</v>
      </c>
      <c r="I155" s="165">
        <f t="shared" si="82"/>
        <v>0.19735599622285172</v>
      </c>
      <c r="J155" s="164">
        <f t="shared" si="78"/>
        <v>0.37303735787763936</v>
      </c>
      <c r="K155" s="179">
        <f t="shared" si="79"/>
        <v>418</v>
      </c>
      <c r="L155" s="163">
        <f t="shared" si="80"/>
        <v>689</v>
      </c>
      <c r="M155" s="164">
        <f t="shared" si="81"/>
        <v>2.8253308288602643E-3</v>
      </c>
    </row>
    <row r="156" spans="2:13" x14ac:dyDescent="0.25">
      <c r="B156" s="162" t="s">
        <v>116</v>
      </c>
      <c r="C156" s="163">
        <v>161</v>
      </c>
      <c r="D156" s="163">
        <v>221</v>
      </c>
      <c r="E156" s="163">
        <v>61</v>
      </c>
      <c r="F156" s="163">
        <v>386</v>
      </c>
      <c r="G156" s="163">
        <v>1063</v>
      </c>
      <c r="H156" s="163">
        <v>975</v>
      </c>
      <c r="I156" s="165">
        <f t="shared" si="82"/>
        <v>-8.2784571966133536E-2</v>
      </c>
      <c r="J156" s="164">
        <f t="shared" si="78"/>
        <v>3.4117647058823533</v>
      </c>
      <c r="K156" s="179">
        <f t="shared" si="79"/>
        <v>-88</v>
      </c>
      <c r="L156" s="163">
        <f t="shared" si="80"/>
        <v>754</v>
      </c>
      <c r="M156" s="164">
        <f t="shared" si="81"/>
        <v>1.0862372074679643E-3</v>
      </c>
    </row>
    <row r="157" spans="2:13" x14ac:dyDescent="0.25">
      <c r="B157" s="162" t="s">
        <v>123</v>
      </c>
      <c r="C157" s="163">
        <v>126</v>
      </c>
      <c r="D157" s="163">
        <v>141</v>
      </c>
      <c r="E157" s="163">
        <v>30</v>
      </c>
      <c r="F157" s="163">
        <v>913</v>
      </c>
      <c r="G157" s="163">
        <v>716</v>
      </c>
      <c r="H157" s="163">
        <v>2156</v>
      </c>
      <c r="I157" s="165">
        <f t="shared" si="82"/>
        <v>2.011173184357542</v>
      </c>
      <c r="J157" s="164">
        <f t="shared" si="78"/>
        <v>14.290780141843971</v>
      </c>
      <c r="K157" s="179">
        <f t="shared" si="79"/>
        <v>1440</v>
      </c>
      <c r="L157" s="163">
        <f t="shared" si="80"/>
        <v>2015</v>
      </c>
      <c r="M157" s="164">
        <f t="shared" si="81"/>
        <v>2.4019768403086474E-3</v>
      </c>
    </row>
    <row r="158" spans="2:13" x14ac:dyDescent="0.25">
      <c r="B158" s="162" t="s">
        <v>119</v>
      </c>
      <c r="C158" s="163">
        <v>42</v>
      </c>
      <c r="D158" s="163">
        <v>20</v>
      </c>
      <c r="E158" s="163">
        <v>39</v>
      </c>
      <c r="F158" s="163">
        <v>251</v>
      </c>
      <c r="G158" s="163">
        <v>449</v>
      </c>
      <c r="H158" s="163">
        <v>429</v>
      </c>
      <c r="I158" s="165">
        <f t="shared" si="82"/>
        <v>-4.4543429844097981E-2</v>
      </c>
      <c r="J158" s="164">
        <f t="shared" si="78"/>
        <v>20.45</v>
      </c>
      <c r="K158" s="179">
        <f t="shared" si="79"/>
        <v>-20</v>
      </c>
      <c r="L158" s="163">
        <f t="shared" si="80"/>
        <v>409</v>
      </c>
      <c r="M158" s="164">
        <f t="shared" si="81"/>
        <v>4.7794437128590431E-4</v>
      </c>
    </row>
    <row r="159" spans="2:13" x14ac:dyDescent="0.25">
      <c r="B159" s="162" t="s">
        <v>128</v>
      </c>
      <c r="C159" s="163">
        <v>44</v>
      </c>
      <c r="D159" s="163">
        <v>67</v>
      </c>
      <c r="E159" s="163">
        <v>152</v>
      </c>
      <c r="F159" s="163">
        <v>183</v>
      </c>
      <c r="G159" s="163">
        <v>185</v>
      </c>
      <c r="H159" s="163">
        <v>625</v>
      </c>
      <c r="I159" s="165">
        <f t="shared" si="82"/>
        <v>2.3783783783783785</v>
      </c>
      <c r="J159" s="164">
        <f t="shared" si="78"/>
        <v>8.3283582089552244</v>
      </c>
      <c r="K159" s="179">
        <f t="shared" si="79"/>
        <v>440</v>
      </c>
      <c r="L159" s="163">
        <f t="shared" si="80"/>
        <v>558</v>
      </c>
      <c r="M159" s="164">
        <f t="shared" si="81"/>
        <v>6.9630590222305412E-4</v>
      </c>
    </row>
    <row r="160" spans="2:13" x14ac:dyDescent="0.25">
      <c r="B160" s="162" t="s">
        <v>131</v>
      </c>
      <c r="C160" s="163">
        <v>18</v>
      </c>
      <c r="D160" s="163">
        <v>63</v>
      </c>
      <c r="E160" s="163">
        <v>159</v>
      </c>
      <c r="F160" s="163">
        <v>155</v>
      </c>
      <c r="G160" s="163">
        <v>70</v>
      </c>
      <c r="H160" s="163">
        <v>1591</v>
      </c>
      <c r="I160" s="165">
        <f t="shared" si="82"/>
        <v>21.728571428571428</v>
      </c>
      <c r="J160" s="164">
        <f t="shared" si="78"/>
        <v>24.253968253968253</v>
      </c>
      <c r="K160" s="179">
        <f t="shared" si="79"/>
        <v>1521</v>
      </c>
      <c r="L160" s="163">
        <f t="shared" si="80"/>
        <v>1528</v>
      </c>
      <c r="M160" s="164">
        <f t="shared" si="81"/>
        <v>1.7725163046990065E-3</v>
      </c>
    </row>
    <row r="161" spans="2:13" x14ac:dyDescent="0.25">
      <c r="B161" s="168" t="s">
        <v>145</v>
      </c>
      <c r="C161" s="169">
        <f>IFERROR(C153-SUM(C154:C160),"nd")</f>
        <v>999</v>
      </c>
      <c r="D161" s="169">
        <f t="shared" ref="D161:H161" si="83">IFERROR(D153-SUM(D154:D160),"nd")</f>
        <v>871</v>
      </c>
      <c r="E161" s="169">
        <f t="shared" si="83"/>
        <v>507</v>
      </c>
      <c r="F161" s="169">
        <f t="shared" si="83"/>
        <v>1732</v>
      </c>
      <c r="G161" s="169">
        <f t="shared" si="83"/>
        <v>3090</v>
      </c>
      <c r="H161" s="169">
        <f t="shared" si="83"/>
        <v>3472</v>
      </c>
      <c r="I161" s="171">
        <f t="shared" si="82"/>
        <v>0.12362459546925564</v>
      </c>
      <c r="J161" s="170">
        <f t="shared" si="78"/>
        <v>2.986222732491389</v>
      </c>
      <c r="K161" s="180">
        <f t="shared" si="79"/>
        <v>382</v>
      </c>
      <c r="L161" s="169">
        <f t="shared" si="80"/>
        <v>2601</v>
      </c>
      <c r="M161" s="170">
        <f t="shared" si="81"/>
        <v>3.86811854802951E-3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82E60-A640-4CC5-B623-FC970979DCE0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260</v>
      </c>
      <c r="D6" s="172" t="s">
        <v>261</v>
      </c>
      <c r="E6" s="172" t="s">
        <v>267</v>
      </c>
      <c r="F6" s="172" t="s">
        <v>262</v>
      </c>
      <c r="G6" s="172" t="s">
        <v>263</v>
      </c>
      <c r="H6" s="172" t="s">
        <v>264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260</v>
      </c>
      <c r="M6" s="172" t="s">
        <v>261</v>
      </c>
      <c r="N6" s="172" t="s">
        <v>267</v>
      </c>
      <c r="O6" s="172" t="s">
        <v>262</v>
      </c>
      <c r="P6" s="172" t="s">
        <v>263</v>
      </c>
      <c r="Q6" s="172" t="s">
        <v>264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260</v>
      </c>
      <c r="V6" s="172" t="s">
        <v>267</v>
      </c>
      <c r="W6" s="172" t="s">
        <v>262</v>
      </c>
      <c r="X6" s="172" t="s">
        <v>263</v>
      </c>
      <c r="Y6" s="172" t="s">
        <v>264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552847</v>
      </c>
      <c r="D8" s="176">
        <f t="shared" si="0"/>
        <v>206657</v>
      </c>
      <c r="E8" s="176">
        <f t="shared" si="0"/>
        <v>182034</v>
      </c>
      <c r="F8" s="176">
        <f t="shared" si="0"/>
        <v>490489</v>
      </c>
      <c r="G8" s="176">
        <f t="shared" si="0"/>
        <v>544113</v>
      </c>
      <c r="H8" s="176">
        <f t="shared" si="0"/>
        <v>563412</v>
      </c>
      <c r="I8" s="177">
        <f>IFERROR(H8/G8-1,"-")</f>
        <v>3.5468735354604597E-2</v>
      </c>
      <c r="J8" s="177">
        <f>IFERROR(H8/C8-1,"-")</f>
        <v>1.9110169721459958E-2</v>
      </c>
      <c r="K8" s="177">
        <f>H8/H$8</f>
        <v>1</v>
      </c>
      <c r="L8" s="176">
        <f t="shared" ref="L8:Q8" si="1">L9+L12</f>
        <v>2100189</v>
      </c>
      <c r="M8" s="176">
        <f t="shared" si="1"/>
        <v>795657</v>
      </c>
      <c r="N8" s="176">
        <f t="shared" si="1"/>
        <v>856378</v>
      </c>
      <c r="O8" s="176">
        <f t="shared" si="1"/>
        <v>2279770</v>
      </c>
      <c r="P8" s="176">
        <f t="shared" si="1"/>
        <v>2487865</v>
      </c>
      <c r="Q8" s="176">
        <f t="shared" si="1"/>
        <v>2634612</v>
      </c>
      <c r="R8" s="177">
        <f>IFERROR(Q8/P8-1,"-")</f>
        <v>5.8985113742104245E-2</v>
      </c>
      <c r="S8" s="177">
        <f>IFERROR(Q8/L8-1,"-")</f>
        <v>0.25446424107544607</v>
      </c>
      <c r="T8" s="177">
        <f>Q8/Q$8</f>
        <v>1</v>
      </c>
      <c r="U8" s="176">
        <f>U9+U12</f>
        <v>2653036</v>
      </c>
      <c r="V8" s="176">
        <f>V9+V12</f>
        <v>1038412</v>
      </c>
      <c r="W8" s="176">
        <f>W9+W12</f>
        <v>2770259</v>
      </c>
      <c r="X8" s="176">
        <f>X9+X12</f>
        <v>3031978</v>
      </c>
      <c r="Y8" s="176">
        <f>Y9+Y12</f>
        <v>3198024</v>
      </c>
      <c r="Z8" s="177">
        <f>IFERROR(Y8/X8-1,"-")</f>
        <v>5.4764909244064519E-2</v>
      </c>
      <c r="AA8" s="177">
        <f t="shared" ref="AA8:AA20" si="2">IFERROR(Y8/U8-1,"-")</f>
        <v>0.20542050692112723</v>
      </c>
      <c r="AB8" s="177">
        <f>Y8/Y$8</f>
        <v>1</v>
      </c>
    </row>
    <row r="9" spans="1:28" x14ac:dyDescent="0.25">
      <c r="A9" s="1"/>
      <c r="B9" s="157" t="s">
        <v>97</v>
      </c>
      <c r="C9" s="158">
        <v>143245</v>
      </c>
      <c r="D9" s="158">
        <v>63026</v>
      </c>
      <c r="E9" s="158">
        <v>85270</v>
      </c>
      <c r="F9" s="158">
        <v>133164</v>
      </c>
      <c r="G9" s="158">
        <v>160810</v>
      </c>
      <c r="H9" s="158">
        <v>166766</v>
      </c>
      <c r="I9" s="159">
        <f>IFERROR(H9/G9-1,"-")</f>
        <v>3.7037497668055419E-2</v>
      </c>
      <c r="J9" s="160">
        <f>IFERROR(H9/C9-1,"-")</f>
        <v>0.16420119375894449</v>
      </c>
      <c r="K9" s="159">
        <f>H9/H$8</f>
        <v>0.295992985594911</v>
      </c>
      <c r="L9" s="158">
        <v>526913</v>
      </c>
      <c r="M9" s="158">
        <v>228825</v>
      </c>
      <c r="N9" s="158">
        <v>412198</v>
      </c>
      <c r="O9" s="158">
        <v>540915</v>
      </c>
      <c r="P9" s="158">
        <v>536888</v>
      </c>
      <c r="Q9" s="158">
        <v>527976</v>
      </c>
      <c r="R9" s="159">
        <f>IFERROR(Q9/P9-1,"-")</f>
        <v>-1.6599365230737129E-2</v>
      </c>
      <c r="S9" s="160">
        <f>IFERROR(Q9/L9-1,"-")</f>
        <v>2.0174108439154903E-3</v>
      </c>
      <c r="T9" s="159">
        <f>Q9/Q$8</f>
        <v>0.2003999070830923</v>
      </c>
      <c r="U9" s="158">
        <v>670158</v>
      </c>
      <c r="V9" s="158">
        <v>497468</v>
      </c>
      <c r="W9" s="158">
        <v>674079</v>
      </c>
      <c r="X9" s="158">
        <v>697698</v>
      </c>
      <c r="Y9" s="158">
        <v>694742</v>
      </c>
      <c r="Z9" s="159">
        <f>IFERROR(Y9/X9-1,"-")</f>
        <v>-4.2367901298269173E-3</v>
      </c>
      <c r="AA9" s="160">
        <f t="shared" si="2"/>
        <v>3.6683886486470252E-2</v>
      </c>
      <c r="AB9" s="159">
        <f>Y9/Y$8</f>
        <v>0.21724102133067169</v>
      </c>
    </row>
    <row r="10" spans="1:28" x14ac:dyDescent="0.25">
      <c r="A10" s="161"/>
      <c r="B10" s="162" t="s">
        <v>103</v>
      </c>
      <c r="C10" s="163">
        <v>70115</v>
      </c>
      <c r="D10" s="163">
        <v>27532</v>
      </c>
      <c r="E10" s="163">
        <v>56364</v>
      </c>
      <c r="F10" s="163">
        <v>76620</v>
      </c>
      <c r="G10" s="163">
        <v>91437</v>
      </c>
      <c r="H10" s="163">
        <v>94400</v>
      </c>
      <c r="I10" s="164">
        <f>IFERROR(H10/G10-1,"-")</f>
        <v>3.2404825180178731E-2</v>
      </c>
      <c r="J10" s="165">
        <f>IFERROR(H10/C10-1,"-")</f>
        <v>0.34635955216430148</v>
      </c>
      <c r="K10" s="164">
        <f>H10/H$8</f>
        <v>0.16755056690308337</v>
      </c>
      <c r="L10" s="163">
        <v>173186</v>
      </c>
      <c r="M10" s="163">
        <v>80020</v>
      </c>
      <c r="N10" s="163">
        <v>192429</v>
      </c>
      <c r="O10" s="163">
        <v>189053</v>
      </c>
      <c r="P10" s="163">
        <v>182067</v>
      </c>
      <c r="Q10" s="163">
        <v>175239</v>
      </c>
      <c r="R10" s="164">
        <f>IFERROR(Q10/P10-1,"-")</f>
        <v>-3.7502677585723898E-2</v>
      </c>
      <c r="S10" s="165">
        <f>IFERROR(Q10/L10-1,"-")</f>
        <v>1.185430693012135E-2</v>
      </c>
      <c r="T10" s="164">
        <f>Q10/Q$8</f>
        <v>6.6514158441546609E-2</v>
      </c>
      <c r="U10" s="163">
        <v>243301</v>
      </c>
      <c r="V10" s="163">
        <v>248793</v>
      </c>
      <c r="W10" s="163">
        <v>265673</v>
      </c>
      <c r="X10" s="163">
        <v>273504</v>
      </c>
      <c r="Y10" s="163">
        <v>269639</v>
      </c>
      <c r="Z10" s="164">
        <f>IFERROR(Y10/X10-1,"-")</f>
        <v>-1.4131420381420345E-2</v>
      </c>
      <c r="AA10" s="165">
        <f t="shared" si="2"/>
        <v>0.10825274043263278</v>
      </c>
      <c r="AB10" s="164">
        <f>Y10/Y$8</f>
        <v>8.4314251550332328E-2</v>
      </c>
    </row>
    <row r="11" spans="1:28" x14ac:dyDescent="0.25">
      <c r="A11" s="161"/>
      <c r="B11" s="162" t="s">
        <v>100</v>
      </c>
      <c r="C11" s="163">
        <v>73130</v>
      </c>
      <c r="D11" s="163">
        <v>35494</v>
      </c>
      <c r="E11" s="163">
        <v>28906</v>
      </c>
      <c r="F11" s="163">
        <v>56544</v>
      </c>
      <c r="G11" s="163">
        <v>69373</v>
      </c>
      <c r="H11" s="163">
        <v>72366</v>
      </c>
      <c r="I11" s="164">
        <f>IFERROR(H11/G11-1,"-")</f>
        <v>4.3143586121401789E-2</v>
      </c>
      <c r="J11" s="165">
        <f>IFERROR(H11/C11-1,"-")</f>
        <v>-1.0447148912894888E-2</v>
      </c>
      <c r="K11" s="164">
        <f>H11/H$8</f>
        <v>0.12844241869182765</v>
      </c>
      <c r="L11" s="163">
        <v>353727</v>
      </c>
      <c r="M11" s="163">
        <v>148805</v>
      </c>
      <c r="N11" s="163">
        <v>219769</v>
      </c>
      <c r="O11" s="163">
        <v>351862</v>
      </c>
      <c r="P11" s="163">
        <v>354821</v>
      </c>
      <c r="Q11" s="163">
        <v>352737</v>
      </c>
      <c r="R11" s="164">
        <f>IFERROR(Q11/P11-1,"-")</f>
        <v>-5.873384044349117E-3</v>
      </c>
      <c r="S11" s="165">
        <f>IFERROR(Q11/L11-1,"-")</f>
        <v>-2.7987685418415786E-3</v>
      </c>
      <c r="T11" s="164">
        <f>Q11/Q$8</f>
        <v>0.1338857486415457</v>
      </c>
      <c r="U11" s="163">
        <v>426857</v>
      </c>
      <c r="V11" s="163">
        <v>248675</v>
      </c>
      <c r="W11" s="163">
        <v>408406</v>
      </c>
      <c r="X11" s="163">
        <v>424194</v>
      </c>
      <c r="Y11" s="163">
        <v>425103</v>
      </c>
      <c r="Z11" s="164">
        <f>IFERROR(Y11/X11-1,"-")</f>
        <v>2.1428874524391794E-3</v>
      </c>
      <c r="AA11" s="165">
        <f t="shared" si="2"/>
        <v>-4.1091044541848865E-3</v>
      </c>
      <c r="AB11" s="164">
        <f>Y11/Y$8</f>
        <v>0.13292676978033935</v>
      </c>
    </row>
    <row r="12" spans="1:28" x14ac:dyDescent="0.25">
      <c r="A12" s="1"/>
      <c r="B12" s="157" t="s">
        <v>107</v>
      </c>
      <c r="C12" s="158">
        <v>409602</v>
      </c>
      <c r="D12" s="158">
        <v>143631</v>
      </c>
      <c r="E12" s="158">
        <v>96764</v>
      </c>
      <c r="F12" s="158">
        <v>357325</v>
      </c>
      <c r="G12" s="158">
        <v>383303</v>
      </c>
      <c r="H12" s="158">
        <v>396646</v>
      </c>
      <c r="I12" s="159">
        <f>IFERROR(H12/G12-1,"-")</f>
        <v>3.4810580663339419E-2</v>
      </c>
      <c r="J12" s="160">
        <f>IFERROR(H12/C12-1,"-")</f>
        <v>-3.1630704928198639E-2</v>
      </c>
      <c r="K12" s="159">
        <f>H12/H$8</f>
        <v>0.70400701440508895</v>
      </c>
      <c r="L12" s="158">
        <v>1573276</v>
      </c>
      <c r="M12" s="158">
        <v>566832</v>
      </c>
      <c r="N12" s="158">
        <v>444180</v>
      </c>
      <c r="O12" s="158">
        <v>1738855</v>
      </c>
      <c r="P12" s="158">
        <v>1950977</v>
      </c>
      <c r="Q12" s="158">
        <v>2106636</v>
      </c>
      <c r="R12" s="159">
        <f>IFERROR(Q12/P12-1,"-")</f>
        <v>7.9785153797302666E-2</v>
      </c>
      <c r="S12" s="160">
        <f>IFERROR(Q12/L12-1,"-")</f>
        <v>0.33901235384001271</v>
      </c>
      <c r="T12" s="159">
        <f>Q12/Q$8</f>
        <v>0.7996000929169077</v>
      </c>
      <c r="U12" s="158">
        <v>1982878</v>
      </c>
      <c r="V12" s="158">
        <v>540944</v>
      </c>
      <c r="W12" s="158">
        <v>2096180</v>
      </c>
      <c r="X12" s="158">
        <v>2334280</v>
      </c>
      <c r="Y12" s="158">
        <v>2503282</v>
      </c>
      <c r="Z12" s="159">
        <f>IFERROR(Y12/X12-1,"-")</f>
        <v>7.2400054834895533E-2</v>
      </c>
      <c r="AA12" s="160">
        <f t="shared" si="2"/>
        <v>0.26244882438556472</v>
      </c>
      <c r="AB12" s="159">
        <f>Y12/Y$8</f>
        <v>0.78275897866932831</v>
      </c>
    </row>
    <row r="13" spans="1:28" s="56" customFormat="1" x14ac:dyDescent="0.25">
      <c r="B13" s="162" t="s">
        <v>110</v>
      </c>
      <c r="C13" s="163">
        <v>146700</v>
      </c>
      <c r="D13" s="163">
        <v>46785</v>
      </c>
      <c r="E13" s="163">
        <v>17307</v>
      </c>
      <c r="F13" s="163">
        <v>135105</v>
      </c>
      <c r="G13" s="163">
        <v>152246</v>
      </c>
      <c r="H13" s="163">
        <v>152422</v>
      </c>
      <c r="I13" s="164">
        <f t="shared" ref="I13:I20" si="3">IFERROR(H13/G13-1,"-")</f>
        <v>1.1560238035810411E-3</v>
      </c>
      <c r="J13" s="165">
        <f t="shared" ref="J13:J20" si="4">IFERROR(H13/C13-1,"-")</f>
        <v>3.9004771642808356E-2</v>
      </c>
      <c r="K13" s="164">
        <f t="shared" ref="K13:K20" si="5">H13/H$8</f>
        <v>0.27053381894599332</v>
      </c>
      <c r="L13" s="163">
        <v>712375</v>
      </c>
      <c r="M13" s="163">
        <v>220258</v>
      </c>
      <c r="N13" s="163">
        <v>88327</v>
      </c>
      <c r="O13" s="163">
        <v>834684</v>
      </c>
      <c r="P13" s="163">
        <v>928553</v>
      </c>
      <c r="Q13" s="163">
        <v>997105</v>
      </c>
      <c r="R13" s="164">
        <f t="shared" ref="R13:R20" si="6">IFERROR(Q13/P13-1,"-")</f>
        <v>7.382669594519653E-2</v>
      </c>
      <c r="S13" s="165">
        <f t="shared" ref="S13:S20" si="7">IFERROR(Q13/L13-1,"-")</f>
        <v>0.39969117389015607</v>
      </c>
      <c r="T13" s="164">
        <f t="shared" ref="T13:T20" si="8">Q13/Q$8</f>
        <v>0.37846369788037099</v>
      </c>
      <c r="U13" s="163">
        <v>859075</v>
      </c>
      <c r="V13" s="163">
        <v>105634</v>
      </c>
      <c r="W13" s="163">
        <v>969789</v>
      </c>
      <c r="X13" s="163">
        <v>1080799</v>
      </c>
      <c r="Y13" s="163">
        <v>1149527</v>
      </c>
      <c r="Z13" s="164">
        <f t="shared" ref="Z13:Z20" si="9">IFERROR(Y13/X13-1,"-")</f>
        <v>6.3589992218719749E-2</v>
      </c>
      <c r="AA13" s="165">
        <f t="shared" si="2"/>
        <v>0.33809853621627917</v>
      </c>
      <c r="AB13" s="164">
        <f t="shared" ref="AB13:AB20" si="10">Y13/Y$8</f>
        <v>0.35944914734848771</v>
      </c>
    </row>
    <row r="14" spans="1:28" s="56" customFormat="1" x14ac:dyDescent="0.25">
      <c r="B14" s="162" t="s">
        <v>113</v>
      </c>
      <c r="C14" s="163">
        <v>59580</v>
      </c>
      <c r="D14" s="163">
        <v>21287</v>
      </c>
      <c r="E14" s="163">
        <v>18420</v>
      </c>
      <c r="F14" s="163">
        <v>44395</v>
      </c>
      <c r="G14" s="163">
        <v>50829</v>
      </c>
      <c r="H14" s="163">
        <v>51984</v>
      </c>
      <c r="I14" s="164">
        <f t="shared" si="3"/>
        <v>2.2723248539219698E-2</v>
      </c>
      <c r="J14" s="165">
        <f t="shared" si="4"/>
        <v>-0.12749244712990937</v>
      </c>
      <c r="K14" s="164">
        <f t="shared" si="5"/>
        <v>9.2266405401375901E-2</v>
      </c>
      <c r="L14" s="163">
        <v>246578</v>
      </c>
      <c r="M14" s="163">
        <v>81653</v>
      </c>
      <c r="N14" s="163">
        <v>72712</v>
      </c>
      <c r="O14" s="163">
        <v>190050</v>
      </c>
      <c r="P14" s="163">
        <v>218113</v>
      </c>
      <c r="Q14" s="163">
        <v>225157</v>
      </c>
      <c r="R14" s="164">
        <f t="shared" si="6"/>
        <v>3.2295186440056245E-2</v>
      </c>
      <c r="S14" s="165">
        <f t="shared" si="7"/>
        <v>-8.6873119256381304E-2</v>
      </c>
      <c r="T14" s="164">
        <f t="shared" si="8"/>
        <v>8.5461160884411067E-2</v>
      </c>
      <c r="U14" s="163">
        <v>306158</v>
      </c>
      <c r="V14" s="163">
        <v>91132</v>
      </c>
      <c r="W14" s="163">
        <v>234445</v>
      </c>
      <c r="X14" s="163">
        <v>268942</v>
      </c>
      <c r="Y14" s="163">
        <v>277141</v>
      </c>
      <c r="Z14" s="164">
        <f t="shared" si="9"/>
        <v>3.0486127120345596E-2</v>
      </c>
      <c r="AA14" s="165">
        <f t="shared" si="2"/>
        <v>-9.4777859797882114E-2</v>
      </c>
      <c r="AB14" s="164">
        <f t="shared" si="10"/>
        <v>8.6660075096372011E-2</v>
      </c>
    </row>
    <row r="15" spans="1:28" x14ac:dyDescent="0.25">
      <c r="A15" s="1"/>
      <c r="B15" s="162" t="s">
        <v>116</v>
      </c>
      <c r="C15" s="163">
        <v>23544</v>
      </c>
      <c r="D15" s="163">
        <v>9288</v>
      </c>
      <c r="E15" s="163">
        <v>13149</v>
      </c>
      <c r="F15" s="163">
        <v>23828</v>
      </c>
      <c r="G15" s="163">
        <v>26293</v>
      </c>
      <c r="H15" s="163">
        <v>25148</v>
      </c>
      <c r="I15" s="164">
        <f t="shared" si="3"/>
        <v>-4.3547712318868115E-2</v>
      </c>
      <c r="J15" s="165">
        <f t="shared" si="4"/>
        <v>6.8127760788311287E-2</v>
      </c>
      <c r="K15" s="164">
        <f t="shared" si="5"/>
        <v>4.4635187038969709E-2</v>
      </c>
      <c r="L15" s="163">
        <v>82152</v>
      </c>
      <c r="M15" s="163">
        <v>30162</v>
      </c>
      <c r="N15" s="163">
        <v>52248</v>
      </c>
      <c r="O15" s="163">
        <v>97158</v>
      </c>
      <c r="P15" s="163">
        <v>105684</v>
      </c>
      <c r="Q15" s="163">
        <v>120242</v>
      </c>
      <c r="R15" s="164">
        <f t="shared" si="6"/>
        <v>0.13775027440293708</v>
      </c>
      <c r="S15" s="165">
        <f>IFERROR(Q15/L15-1,"-")</f>
        <v>0.46365274126010325</v>
      </c>
      <c r="T15" s="164">
        <f t="shared" si="8"/>
        <v>4.5639357901656866E-2</v>
      </c>
      <c r="U15" s="163">
        <v>105696</v>
      </c>
      <c r="V15" s="163">
        <v>65397</v>
      </c>
      <c r="W15" s="163">
        <v>120986</v>
      </c>
      <c r="X15" s="163">
        <v>131977</v>
      </c>
      <c r="Y15" s="163">
        <v>145390</v>
      </c>
      <c r="Z15" s="164">
        <f t="shared" si="9"/>
        <v>0.10163134485554304</v>
      </c>
      <c r="AA15" s="165">
        <f t="shared" si="2"/>
        <v>0.37554874356645485</v>
      </c>
      <c r="AB15" s="164">
        <f t="shared" si="10"/>
        <v>4.5462448061678089E-2</v>
      </c>
    </row>
    <row r="16" spans="1:28" x14ac:dyDescent="0.25">
      <c r="A16" s="1"/>
      <c r="B16" s="162" t="s">
        <v>123</v>
      </c>
      <c r="C16" s="163">
        <v>11675</v>
      </c>
      <c r="D16" s="163">
        <v>4149</v>
      </c>
      <c r="E16" s="163">
        <v>2771</v>
      </c>
      <c r="F16" s="163">
        <v>14530</v>
      </c>
      <c r="G16" s="163">
        <v>10452</v>
      </c>
      <c r="H16" s="163">
        <v>10045</v>
      </c>
      <c r="I16" s="164">
        <f t="shared" si="3"/>
        <v>-3.8939915805587422E-2</v>
      </c>
      <c r="J16" s="165">
        <f t="shared" si="4"/>
        <v>-0.13961456102783731</v>
      </c>
      <c r="K16" s="164">
        <f t="shared" si="5"/>
        <v>1.7828871234549494E-2</v>
      </c>
      <c r="L16" s="163">
        <v>56417</v>
      </c>
      <c r="M16" s="163">
        <v>21111</v>
      </c>
      <c r="N16" s="163">
        <v>28283</v>
      </c>
      <c r="O16" s="163">
        <v>81146</v>
      </c>
      <c r="P16" s="163">
        <v>76710</v>
      </c>
      <c r="Q16" s="163">
        <v>84668</v>
      </c>
      <c r="R16" s="164">
        <f t="shared" si="6"/>
        <v>0.1037413635771085</v>
      </c>
      <c r="S16" s="165">
        <f t="shared" si="7"/>
        <v>0.50075331903504261</v>
      </c>
      <c r="T16" s="164">
        <f t="shared" si="8"/>
        <v>3.2136800409320231E-2</v>
      </c>
      <c r="U16" s="163">
        <v>68092</v>
      </c>
      <c r="V16" s="163">
        <v>31054</v>
      </c>
      <c r="W16" s="163">
        <v>95676</v>
      </c>
      <c r="X16" s="163">
        <v>87162</v>
      </c>
      <c r="Y16" s="163">
        <v>94713</v>
      </c>
      <c r="Z16" s="164">
        <f t="shared" si="9"/>
        <v>8.6631789082398214E-2</v>
      </c>
      <c r="AA16" s="165">
        <f t="shared" si="2"/>
        <v>0.39095635316924171</v>
      </c>
      <c r="AB16" s="164">
        <f t="shared" si="10"/>
        <v>2.9616100442022949E-2</v>
      </c>
    </row>
    <row r="17" spans="1:28" x14ac:dyDescent="0.25">
      <c r="A17" s="56"/>
      <c r="B17" s="162" t="s">
        <v>119</v>
      </c>
      <c r="C17" s="163">
        <v>9511</v>
      </c>
      <c r="D17" s="163">
        <v>4665</v>
      </c>
      <c r="E17" s="163">
        <v>2821</v>
      </c>
      <c r="F17" s="163">
        <v>7603</v>
      </c>
      <c r="G17" s="163">
        <v>7311</v>
      </c>
      <c r="H17" s="163">
        <v>6802</v>
      </c>
      <c r="I17" s="164">
        <f t="shared" si="3"/>
        <v>-6.962111886198874E-2</v>
      </c>
      <c r="J17" s="165">
        <f t="shared" si="4"/>
        <v>-0.28482809378614238</v>
      </c>
      <c r="K17" s="164">
        <f t="shared" si="5"/>
        <v>1.2072870297402257E-2</v>
      </c>
      <c r="L17" s="163">
        <v>78091</v>
      </c>
      <c r="M17" s="163">
        <v>37509</v>
      </c>
      <c r="N17" s="163">
        <v>37313</v>
      </c>
      <c r="O17" s="163">
        <v>87782</v>
      </c>
      <c r="P17" s="163">
        <v>90041</v>
      </c>
      <c r="Q17" s="163">
        <v>95977</v>
      </c>
      <c r="R17" s="164">
        <f t="shared" si="6"/>
        <v>6.5925522817383175E-2</v>
      </c>
      <c r="S17" s="165">
        <f t="shared" si="7"/>
        <v>0.22904047841620678</v>
      </c>
      <c r="T17" s="164">
        <f t="shared" si="8"/>
        <v>3.6429273077022345E-2</v>
      </c>
      <c r="U17" s="163">
        <v>87602</v>
      </c>
      <c r="V17" s="163">
        <v>40134</v>
      </c>
      <c r="W17" s="163">
        <v>95385</v>
      </c>
      <c r="X17" s="163">
        <v>97352</v>
      </c>
      <c r="Y17" s="163">
        <v>102779</v>
      </c>
      <c r="Z17" s="164">
        <f t="shared" si="9"/>
        <v>5.5746158271016588E-2</v>
      </c>
      <c r="AA17" s="165">
        <f t="shared" si="2"/>
        <v>0.17324946919020112</v>
      </c>
      <c r="AB17" s="164">
        <f t="shared" si="10"/>
        <v>3.2138282889684379E-2</v>
      </c>
    </row>
    <row r="18" spans="1:28" x14ac:dyDescent="0.25">
      <c r="A18" s="56"/>
      <c r="B18" s="162" t="s">
        <v>128</v>
      </c>
      <c r="C18" s="163">
        <v>10342</v>
      </c>
      <c r="D18" s="163">
        <v>3296</v>
      </c>
      <c r="E18" s="163">
        <v>296</v>
      </c>
      <c r="F18" s="163">
        <v>3891</v>
      </c>
      <c r="G18" s="163">
        <v>4488</v>
      </c>
      <c r="H18" s="163">
        <v>3508</v>
      </c>
      <c r="I18" s="164">
        <f t="shared" si="3"/>
        <v>-0.21836007130124779</v>
      </c>
      <c r="J18" s="165">
        <f t="shared" si="4"/>
        <v>-0.66080061883581509</v>
      </c>
      <c r="K18" s="164">
        <f t="shared" si="5"/>
        <v>6.2263494565255977E-3</v>
      </c>
      <c r="L18" s="163">
        <v>21140</v>
      </c>
      <c r="M18" s="163">
        <v>14792</v>
      </c>
      <c r="N18" s="163">
        <v>1765</v>
      </c>
      <c r="O18" s="163">
        <v>20832</v>
      </c>
      <c r="P18" s="163">
        <v>26366</v>
      </c>
      <c r="Q18" s="163">
        <v>24615</v>
      </c>
      <c r="R18" s="164">
        <f t="shared" si="6"/>
        <v>-6.6411287263900443E-2</v>
      </c>
      <c r="S18" s="165">
        <f t="shared" si="7"/>
        <v>0.16438032166508987</v>
      </c>
      <c r="T18" s="164">
        <f t="shared" si="8"/>
        <v>9.3429317106275989E-3</v>
      </c>
      <c r="U18" s="163">
        <v>31482</v>
      </c>
      <c r="V18" s="163">
        <v>2061</v>
      </c>
      <c r="W18" s="163">
        <v>24723</v>
      </c>
      <c r="X18" s="163">
        <v>30854</v>
      </c>
      <c r="Y18" s="163">
        <v>28123</v>
      </c>
      <c r="Z18" s="164">
        <f t="shared" si="9"/>
        <v>-8.8513644908277733E-2</v>
      </c>
      <c r="AA18" s="165">
        <f t="shared" si="2"/>
        <v>-0.10669588971475763</v>
      </c>
      <c r="AB18" s="164">
        <f t="shared" si="10"/>
        <v>8.7938677133129715E-3</v>
      </c>
    </row>
    <row r="19" spans="1:28" x14ac:dyDescent="0.25">
      <c r="A19" s="56"/>
      <c r="B19" s="162" t="s">
        <v>131</v>
      </c>
      <c r="C19" s="163">
        <v>7240</v>
      </c>
      <c r="D19" s="163">
        <v>3329</v>
      </c>
      <c r="E19" s="163">
        <v>315</v>
      </c>
      <c r="F19" s="163">
        <v>2113</v>
      </c>
      <c r="G19" s="163">
        <v>2621</v>
      </c>
      <c r="H19" s="163">
        <v>2135</v>
      </c>
      <c r="I19" s="164">
        <f t="shared" si="3"/>
        <v>-0.18542541014879821</v>
      </c>
      <c r="J19" s="165">
        <f t="shared" si="4"/>
        <v>-0.70511049723756902</v>
      </c>
      <c r="K19" s="164">
        <f t="shared" si="5"/>
        <v>3.7894116561237603E-3</v>
      </c>
      <c r="L19" s="163">
        <v>27754</v>
      </c>
      <c r="M19" s="163">
        <v>20961</v>
      </c>
      <c r="N19" s="163">
        <v>1460</v>
      </c>
      <c r="O19" s="163">
        <v>14963</v>
      </c>
      <c r="P19" s="163">
        <v>23981</v>
      </c>
      <c r="Q19" s="163">
        <v>22747</v>
      </c>
      <c r="R19" s="164">
        <f t="shared" si="6"/>
        <v>-5.1457403777990907E-2</v>
      </c>
      <c r="S19" s="165">
        <f t="shared" si="7"/>
        <v>-0.18040642790228434</v>
      </c>
      <c r="T19" s="164">
        <f t="shared" si="8"/>
        <v>8.6339089019559622E-3</v>
      </c>
      <c r="U19" s="163">
        <v>34994</v>
      </c>
      <c r="V19" s="163">
        <v>1775</v>
      </c>
      <c r="W19" s="163">
        <v>17076</v>
      </c>
      <c r="X19" s="163">
        <v>26602</v>
      </c>
      <c r="Y19" s="163">
        <v>24882</v>
      </c>
      <c r="Z19" s="164">
        <f t="shared" si="9"/>
        <v>-6.4656792722351697E-2</v>
      </c>
      <c r="AA19" s="165">
        <f t="shared" si="2"/>
        <v>-0.28896382236954909</v>
      </c>
      <c r="AB19" s="164">
        <f t="shared" si="10"/>
        <v>7.7804294151638635E-3</v>
      </c>
    </row>
    <row r="20" spans="1:28" x14ac:dyDescent="0.25">
      <c r="A20" s="56"/>
      <c r="B20" s="168" t="s">
        <v>145</v>
      </c>
      <c r="C20" s="169">
        <f t="shared" ref="C20:H20" si="11">C12-SUM(C13:C19)</f>
        <v>141010</v>
      </c>
      <c r="D20" s="169">
        <f t="shared" si="11"/>
        <v>50832</v>
      </c>
      <c r="E20" s="169">
        <f t="shared" si="11"/>
        <v>41685</v>
      </c>
      <c r="F20" s="169">
        <f t="shared" si="11"/>
        <v>125860</v>
      </c>
      <c r="G20" s="169">
        <f t="shared" si="11"/>
        <v>129063</v>
      </c>
      <c r="H20" s="169">
        <f t="shared" si="11"/>
        <v>144602</v>
      </c>
      <c r="I20" s="170">
        <f t="shared" si="3"/>
        <v>0.12039856504187885</v>
      </c>
      <c r="J20" s="171">
        <f t="shared" si="4"/>
        <v>2.5473370682930208E-2</v>
      </c>
      <c r="K20" s="170">
        <f t="shared" si="5"/>
        <v>0.25665410037414893</v>
      </c>
      <c r="L20" s="169">
        <f t="shared" ref="L20:Q20" si="12">L12-SUM(L13:L19)</f>
        <v>348769</v>
      </c>
      <c r="M20" s="169">
        <f t="shared" si="12"/>
        <v>140386</v>
      </c>
      <c r="N20" s="169">
        <f t="shared" si="12"/>
        <v>162072</v>
      </c>
      <c r="O20" s="169">
        <f t="shared" si="12"/>
        <v>412240</v>
      </c>
      <c r="P20" s="169">
        <f t="shared" si="12"/>
        <v>481529</v>
      </c>
      <c r="Q20" s="169">
        <f t="shared" si="12"/>
        <v>536125</v>
      </c>
      <c r="R20" s="170">
        <f t="shared" si="6"/>
        <v>0.11338050252425091</v>
      </c>
      <c r="S20" s="171">
        <f t="shared" si="7"/>
        <v>0.53719223898913038</v>
      </c>
      <c r="T20" s="170">
        <f t="shared" si="8"/>
        <v>0.20349296215154261</v>
      </c>
      <c r="U20" s="169">
        <f>U12-SUM(U13:U19)</f>
        <v>489779</v>
      </c>
      <c r="V20" s="169">
        <f>V12-SUM(V13:V19)</f>
        <v>203757</v>
      </c>
      <c r="W20" s="169">
        <f>W12-SUM(W13:W19)</f>
        <v>538100</v>
      </c>
      <c r="X20" s="169">
        <f>X12-SUM(X13:X19)</f>
        <v>610592</v>
      </c>
      <c r="Y20" s="169">
        <f>Y12-SUM(Y13:Y19)</f>
        <v>680727</v>
      </c>
      <c r="Z20" s="170">
        <f t="shared" si="9"/>
        <v>0.11486393532833716</v>
      </c>
      <c r="AA20" s="171">
        <f t="shared" si="2"/>
        <v>0.38986563327541601</v>
      </c>
      <c r="AB20" s="170">
        <f t="shared" si="10"/>
        <v>0.21285862770260636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164853</v>
      </c>
      <c r="D22" s="176">
        <f t="shared" si="13"/>
        <v>39605</v>
      </c>
      <c r="E22" s="176">
        <f t="shared" si="13"/>
        <v>27018</v>
      </c>
      <c r="F22" s="176">
        <f t="shared" si="13"/>
        <v>119981</v>
      </c>
      <c r="G22" s="176">
        <f t="shared" si="13"/>
        <v>123731</v>
      </c>
      <c r="H22" s="176">
        <f t="shared" si="13"/>
        <v>115276</v>
      </c>
      <c r="I22" s="177">
        <f>IFERROR(H22/G22-1,"-")</f>
        <v>-6.8333723965699811E-2</v>
      </c>
      <c r="J22" s="177">
        <f>IFERROR(H22/C22-1,"-")</f>
        <v>-0.30073459385027879</v>
      </c>
      <c r="K22" s="177">
        <f>H22/H$8</f>
        <v>0.20460338082965929</v>
      </c>
      <c r="L22" s="176">
        <f t="shared" ref="L22:Q22" si="14">L23+L26</f>
        <v>858685</v>
      </c>
      <c r="M22" s="176">
        <f t="shared" si="14"/>
        <v>313172</v>
      </c>
      <c r="N22" s="176">
        <f t="shared" si="14"/>
        <v>398389</v>
      </c>
      <c r="O22" s="176">
        <f t="shared" si="14"/>
        <v>987366</v>
      </c>
      <c r="P22" s="176">
        <f t="shared" si="14"/>
        <v>1021223</v>
      </c>
      <c r="Q22" s="176">
        <f t="shared" si="14"/>
        <v>1064916</v>
      </c>
      <c r="R22" s="177">
        <f>IFERROR(Q22/P22-1,"-")</f>
        <v>4.278497448647367E-2</v>
      </c>
      <c r="S22" s="177">
        <f>IFERROR(Q22/L22-1,"-")</f>
        <v>0.24017072616850177</v>
      </c>
      <c r="T22" s="177">
        <f>Q22/Q$8</f>
        <v>0.4042022126977331</v>
      </c>
      <c r="U22" s="176">
        <f>U23+U26</f>
        <v>1023538</v>
      </c>
      <c r="V22" s="176">
        <f>V23+V26</f>
        <v>425407</v>
      </c>
      <c r="W22" s="176">
        <f>W23+W26</f>
        <v>1107347</v>
      </c>
      <c r="X22" s="176">
        <f>X23+X26</f>
        <v>1144954</v>
      </c>
      <c r="Y22" s="176">
        <f>Y23+Y26</f>
        <v>1180192</v>
      </c>
      <c r="Z22" s="177">
        <f>IFERROR(Y22/X22-1,"-")</f>
        <v>3.077678229867753E-2</v>
      </c>
      <c r="AA22" s="177">
        <f t="shared" ref="AA22:AA34" si="15">IFERROR(Y22/U22-1,"-")</f>
        <v>0.15305147439567457</v>
      </c>
      <c r="AB22" s="177">
        <f>Y22/Y$8</f>
        <v>0.36903788089145045</v>
      </c>
    </row>
    <row r="23" spans="1:28" x14ac:dyDescent="0.25">
      <c r="A23" s="56"/>
      <c r="B23" s="157" t="s">
        <v>97</v>
      </c>
      <c r="C23" s="158">
        <v>15889</v>
      </c>
      <c r="D23" s="158">
        <v>2625</v>
      </c>
      <c r="E23" s="158">
        <v>6575</v>
      </c>
      <c r="F23" s="158">
        <v>10466</v>
      </c>
      <c r="G23" s="158">
        <v>9524</v>
      </c>
      <c r="H23" s="158">
        <v>6419</v>
      </c>
      <c r="I23" s="159">
        <f>IFERROR(H23/G23-1,"-")</f>
        <v>-0.32601847963040742</v>
      </c>
      <c r="J23" s="160">
        <f>IFERROR(H23/C23-1,"-")</f>
        <v>-0.59600981811316012</v>
      </c>
      <c r="K23" s="159">
        <f>H23/H$8</f>
        <v>1.1393083569395043E-2</v>
      </c>
      <c r="L23" s="158">
        <v>132844</v>
      </c>
      <c r="M23" s="158">
        <v>59465</v>
      </c>
      <c r="N23" s="158">
        <v>165014</v>
      </c>
      <c r="O23" s="158">
        <v>133371</v>
      </c>
      <c r="P23" s="158">
        <v>106923</v>
      </c>
      <c r="Q23" s="158">
        <v>97975</v>
      </c>
      <c r="R23" s="159">
        <f>IFERROR(Q23/P23-1,"-")</f>
        <v>-8.3686391141288619E-2</v>
      </c>
      <c r="S23" s="160">
        <f>IFERROR(Q23/L23-1,"-")</f>
        <v>-0.26248080455270839</v>
      </c>
      <c r="T23" s="159">
        <f>Q23/Q$8</f>
        <v>3.7187639014777125E-2</v>
      </c>
      <c r="U23" s="158">
        <v>148733</v>
      </c>
      <c r="V23" s="158">
        <v>171589</v>
      </c>
      <c r="W23" s="158">
        <v>143837</v>
      </c>
      <c r="X23" s="158">
        <v>116447</v>
      </c>
      <c r="Y23" s="158">
        <v>104394</v>
      </c>
      <c r="Z23" s="159">
        <f>IFERROR(Y23/X23-1,"-")</f>
        <v>-0.10350631617817552</v>
      </c>
      <c r="AA23" s="160">
        <f t="shared" si="15"/>
        <v>-0.29811138079646082</v>
      </c>
      <c r="AB23" s="159">
        <f>Y23/Y$8</f>
        <v>3.2643282226775032E-2</v>
      </c>
    </row>
    <row r="24" spans="1:28" x14ac:dyDescent="0.25">
      <c r="A24" s="56"/>
      <c r="B24" s="162" t="s">
        <v>103</v>
      </c>
      <c r="C24" s="163">
        <v>8115</v>
      </c>
      <c r="D24" s="163">
        <v>1647</v>
      </c>
      <c r="E24" s="163">
        <v>3329</v>
      </c>
      <c r="F24" s="163">
        <v>5269</v>
      </c>
      <c r="G24" s="163">
        <v>4518</v>
      </c>
      <c r="H24" s="163">
        <v>2161</v>
      </c>
      <c r="I24" s="164">
        <f>IFERROR(H24/G24-1,"-")</f>
        <v>-0.52169101372288629</v>
      </c>
      <c r="J24" s="165">
        <f>IFERROR(H24/C24-1,"-")</f>
        <v>-0.73370301910043123</v>
      </c>
      <c r="K24" s="164">
        <f>H24/H$8</f>
        <v>3.8355590580250332E-3</v>
      </c>
      <c r="L24" s="163">
        <v>61781</v>
      </c>
      <c r="M24" s="163">
        <v>28642</v>
      </c>
      <c r="N24" s="163">
        <v>79997</v>
      </c>
      <c r="O24" s="163">
        <v>52981</v>
      </c>
      <c r="P24" s="163">
        <v>41548</v>
      </c>
      <c r="Q24" s="163">
        <v>34698</v>
      </c>
      <c r="R24" s="164">
        <f>IFERROR(Q24/P24-1,"-")</f>
        <v>-0.16486954847405411</v>
      </c>
      <c r="S24" s="165">
        <f>IFERROR(Q24/L24-1,"-")</f>
        <v>-0.43837102021657148</v>
      </c>
      <c r="T24" s="164">
        <f>Q24/Q$8</f>
        <v>1.3170060714822525E-2</v>
      </c>
      <c r="U24" s="163">
        <v>69896</v>
      </c>
      <c r="V24" s="163">
        <v>83326</v>
      </c>
      <c r="W24" s="163">
        <v>58250</v>
      </c>
      <c r="X24" s="163">
        <v>46066</v>
      </c>
      <c r="Y24" s="163">
        <v>36859</v>
      </c>
      <c r="Z24" s="164">
        <f>IFERROR(Y24/X24-1,"-")</f>
        <v>-0.19986541049798112</v>
      </c>
      <c r="AA24" s="165">
        <f t="shared" si="15"/>
        <v>-0.47265937964976534</v>
      </c>
      <c r="AB24" s="164">
        <f>Y24/Y$8</f>
        <v>1.1525554529922226E-2</v>
      </c>
    </row>
    <row r="25" spans="1:28" x14ac:dyDescent="0.25">
      <c r="A25" s="56"/>
      <c r="B25" s="162" t="s">
        <v>100</v>
      </c>
      <c r="C25" s="163">
        <v>7774</v>
      </c>
      <c r="D25" s="163">
        <v>978</v>
      </c>
      <c r="E25" s="163">
        <v>3246</v>
      </c>
      <c r="F25" s="163">
        <v>5197</v>
      </c>
      <c r="G25" s="163">
        <v>5006</v>
      </c>
      <c r="H25" s="163">
        <v>4258</v>
      </c>
      <c r="I25" s="164">
        <f>IFERROR(H25/G25-1,"-")</f>
        <v>-0.14942069516580103</v>
      </c>
      <c r="J25" s="165">
        <f>IFERROR(H25/C25-1,"-")</f>
        <v>-0.45227682016979676</v>
      </c>
      <c r="K25" s="164">
        <f>H25/H$8</f>
        <v>7.5575245113700101E-3</v>
      </c>
      <c r="L25" s="163">
        <v>71063</v>
      </c>
      <c r="M25" s="163">
        <v>30823</v>
      </c>
      <c r="N25" s="163">
        <v>85017</v>
      </c>
      <c r="O25" s="163">
        <v>80390</v>
      </c>
      <c r="P25" s="163">
        <v>65375</v>
      </c>
      <c r="Q25" s="163">
        <v>63277</v>
      </c>
      <c r="R25" s="164">
        <f>IFERROR(Q25/P25-1,"-")</f>
        <v>-3.2091778202676835E-2</v>
      </c>
      <c r="S25" s="165">
        <f>IFERROR(Q25/L25-1,"-")</f>
        <v>-0.10956475240279751</v>
      </c>
      <c r="T25" s="164">
        <f>Q25/Q$8</f>
        <v>2.4017578299954604E-2</v>
      </c>
      <c r="U25" s="163">
        <v>78837</v>
      </c>
      <c r="V25" s="163">
        <v>88263</v>
      </c>
      <c r="W25" s="163">
        <v>85587</v>
      </c>
      <c r="X25" s="163">
        <v>70381</v>
      </c>
      <c r="Y25" s="163">
        <v>67535</v>
      </c>
      <c r="Z25" s="164">
        <f>IFERROR(Y25/X25-1,"-")</f>
        <v>-4.0437049771955502E-2</v>
      </c>
      <c r="AA25" s="165">
        <f t="shared" si="15"/>
        <v>-0.14335908266423125</v>
      </c>
      <c r="AB25" s="164">
        <f>Y25/Y$8</f>
        <v>2.1117727696852807E-2</v>
      </c>
    </row>
    <row r="26" spans="1:28" x14ac:dyDescent="0.25">
      <c r="A26" s="56"/>
      <c r="B26" s="157" t="s">
        <v>107</v>
      </c>
      <c r="C26" s="158">
        <v>148964</v>
      </c>
      <c r="D26" s="158">
        <v>36980</v>
      </c>
      <c r="E26" s="158">
        <v>20443</v>
      </c>
      <c r="F26" s="158">
        <v>109515</v>
      </c>
      <c r="G26" s="158">
        <v>114207</v>
      </c>
      <c r="H26" s="158">
        <v>108857</v>
      </c>
      <c r="I26" s="159">
        <f>IFERROR(H26/G26-1,"-")</f>
        <v>-4.6844764331433253E-2</v>
      </c>
      <c r="J26" s="160">
        <f>IFERROR(H26/C26-1,"-")</f>
        <v>-0.2692395478102092</v>
      </c>
      <c r="K26" s="159">
        <f>H26/H$8</f>
        <v>0.19321029726026426</v>
      </c>
      <c r="L26" s="158">
        <v>725841</v>
      </c>
      <c r="M26" s="158">
        <v>253707</v>
      </c>
      <c r="N26" s="158">
        <v>233375</v>
      </c>
      <c r="O26" s="158">
        <v>853995</v>
      </c>
      <c r="P26" s="158">
        <v>914300</v>
      </c>
      <c r="Q26" s="158">
        <v>966941</v>
      </c>
      <c r="R26" s="159">
        <f>IFERROR(Q26/P26-1,"-")</f>
        <v>5.757519413759149E-2</v>
      </c>
      <c r="S26" s="160">
        <f>IFERROR(Q26/L26-1,"-")</f>
        <v>0.33216641110105383</v>
      </c>
      <c r="T26" s="159">
        <f>Q26/Q$8</f>
        <v>0.36701457368295598</v>
      </c>
      <c r="U26" s="158">
        <v>874805</v>
      </c>
      <c r="V26" s="158">
        <v>253818</v>
      </c>
      <c r="W26" s="158">
        <v>963510</v>
      </c>
      <c r="X26" s="158">
        <v>1028507</v>
      </c>
      <c r="Y26" s="158">
        <v>1075798</v>
      </c>
      <c r="Z26" s="159">
        <f>IFERROR(Y26/X26-1,"-")</f>
        <v>4.5980241262334687E-2</v>
      </c>
      <c r="AA26" s="160">
        <f t="shared" si="15"/>
        <v>0.22975748881179237</v>
      </c>
      <c r="AB26" s="159">
        <f>Y26/Y$8</f>
        <v>0.33639459866467541</v>
      </c>
    </row>
    <row r="27" spans="1:28" s="56" customFormat="1" x14ac:dyDescent="0.25">
      <c r="B27" s="162" t="s">
        <v>110</v>
      </c>
      <c r="C27" s="163">
        <v>59899</v>
      </c>
      <c r="D27" s="163">
        <v>14201</v>
      </c>
      <c r="E27" s="163">
        <v>3961</v>
      </c>
      <c r="F27" s="163">
        <v>47673</v>
      </c>
      <c r="G27" s="163">
        <v>51541</v>
      </c>
      <c r="H27" s="163">
        <v>48687</v>
      </c>
      <c r="I27" s="164">
        <f t="shared" ref="I27:I34" si="16">IFERROR(H27/G27-1,"-")</f>
        <v>-5.5373392056809134E-2</v>
      </c>
      <c r="J27" s="165">
        <f t="shared" ref="J27:J34" si="17">IFERROR(H27/C27-1,"-")</f>
        <v>-0.18718175595585906</v>
      </c>
      <c r="K27" s="164">
        <f t="shared" ref="K27:K34" si="18">H27/H$8</f>
        <v>8.6414559860279863E-2</v>
      </c>
      <c r="L27" s="163">
        <v>350275</v>
      </c>
      <c r="M27" s="163">
        <v>106273</v>
      </c>
      <c r="N27" s="163">
        <v>52433</v>
      </c>
      <c r="O27" s="163">
        <v>440530</v>
      </c>
      <c r="P27" s="163">
        <v>476716</v>
      </c>
      <c r="Q27" s="163">
        <v>502953</v>
      </c>
      <c r="R27" s="164">
        <f t="shared" ref="R27:R34" si="19">IFERROR(Q27/P27-1,"-")</f>
        <v>5.5036961209609103E-2</v>
      </c>
      <c r="S27" s="165">
        <f t="shared" ref="S27:S34" si="20">IFERROR(Q27/L27-1,"-")</f>
        <v>0.43588037970166305</v>
      </c>
      <c r="T27" s="164">
        <f t="shared" ref="T27:T34" si="21">Q27/Q$8</f>
        <v>0.19090211385964992</v>
      </c>
      <c r="U27" s="163">
        <v>410174</v>
      </c>
      <c r="V27" s="163">
        <v>56394</v>
      </c>
      <c r="W27" s="163">
        <v>488203</v>
      </c>
      <c r="X27" s="163">
        <v>528257</v>
      </c>
      <c r="Y27" s="163">
        <v>551640</v>
      </c>
      <c r="Z27" s="164">
        <f t="shared" ref="Z27:Z34" si="22">IFERROR(Y27/X27-1,"-")</f>
        <v>4.4264439467910588E-2</v>
      </c>
      <c r="AA27" s="165">
        <f t="shared" si="15"/>
        <v>0.34489265531213587</v>
      </c>
      <c r="AB27" s="164">
        <f t="shared" ref="AB27:AB34" si="23">Y27/Y$8</f>
        <v>0.17249401505429604</v>
      </c>
    </row>
    <row r="28" spans="1:28" s="56" customFormat="1" x14ac:dyDescent="0.25">
      <c r="B28" s="162" t="s">
        <v>113</v>
      </c>
      <c r="C28" s="163">
        <v>24527</v>
      </c>
      <c r="D28" s="163">
        <v>6683</v>
      </c>
      <c r="E28" s="163">
        <v>6808</v>
      </c>
      <c r="F28" s="163">
        <v>19690</v>
      </c>
      <c r="G28" s="163">
        <v>22289</v>
      </c>
      <c r="H28" s="163">
        <v>21512</v>
      </c>
      <c r="I28" s="164">
        <f t="shared" si="16"/>
        <v>-3.4860244963883513E-2</v>
      </c>
      <c r="J28" s="165">
        <f t="shared" si="17"/>
        <v>-0.12292575529008842</v>
      </c>
      <c r="K28" s="164">
        <f t="shared" si="18"/>
        <v>3.8181650373083999E-2</v>
      </c>
      <c r="L28" s="163">
        <v>104060</v>
      </c>
      <c r="M28" s="163">
        <v>32285</v>
      </c>
      <c r="N28" s="163">
        <v>42126</v>
      </c>
      <c r="O28" s="163">
        <v>91625</v>
      </c>
      <c r="P28" s="163">
        <v>98739</v>
      </c>
      <c r="Q28" s="163">
        <v>99703</v>
      </c>
      <c r="R28" s="164">
        <f t="shared" si="19"/>
        <v>9.7631128530772937E-3</v>
      </c>
      <c r="S28" s="165">
        <f t="shared" si="20"/>
        <v>-4.1870074956755765E-2</v>
      </c>
      <c r="T28" s="164">
        <f t="shared" si="21"/>
        <v>3.7843523069051532E-2</v>
      </c>
      <c r="U28" s="163">
        <v>128587</v>
      </c>
      <c r="V28" s="163">
        <v>48934</v>
      </c>
      <c r="W28" s="163">
        <v>111315</v>
      </c>
      <c r="X28" s="163">
        <v>121028</v>
      </c>
      <c r="Y28" s="163">
        <v>121215</v>
      </c>
      <c r="Z28" s="164">
        <f t="shared" si="22"/>
        <v>1.5450970023465072E-3</v>
      </c>
      <c r="AA28" s="165">
        <f t="shared" si="15"/>
        <v>-5.7330834376725481E-2</v>
      </c>
      <c r="AB28" s="164">
        <f t="shared" si="23"/>
        <v>3.7903092659717377E-2</v>
      </c>
    </row>
    <row r="29" spans="1:28" x14ac:dyDescent="0.25">
      <c r="A29" s="56"/>
      <c r="B29" s="162" t="s">
        <v>116</v>
      </c>
      <c r="C29" s="163">
        <v>6692</v>
      </c>
      <c r="D29" s="163">
        <v>2454</v>
      </c>
      <c r="E29" s="163">
        <v>3118</v>
      </c>
      <c r="F29" s="163">
        <v>2985</v>
      </c>
      <c r="G29" s="163">
        <v>2297</v>
      </c>
      <c r="H29" s="163">
        <v>2319</v>
      </c>
      <c r="I29" s="164">
        <f t="shared" si="16"/>
        <v>9.5777100565954676E-3</v>
      </c>
      <c r="J29" s="165">
        <f t="shared" si="17"/>
        <v>-0.6534668260609684</v>
      </c>
      <c r="K29" s="164">
        <f t="shared" si="18"/>
        <v>4.1159932695789226E-3</v>
      </c>
      <c r="L29" s="163">
        <v>26106</v>
      </c>
      <c r="M29" s="163">
        <v>10931</v>
      </c>
      <c r="N29" s="163">
        <v>20417</v>
      </c>
      <c r="O29" s="163">
        <v>36586</v>
      </c>
      <c r="P29" s="163">
        <v>33768</v>
      </c>
      <c r="Q29" s="163">
        <v>30363</v>
      </c>
      <c r="R29" s="164">
        <f t="shared" si="19"/>
        <v>-0.10083511016346836</v>
      </c>
      <c r="S29" s="165">
        <f t="shared" si="20"/>
        <v>0.16306596184785116</v>
      </c>
      <c r="T29" s="164">
        <f t="shared" si="21"/>
        <v>1.1524657141165379E-2</v>
      </c>
      <c r="U29" s="163">
        <v>32798</v>
      </c>
      <c r="V29" s="163">
        <v>23535</v>
      </c>
      <c r="W29" s="163">
        <v>39571</v>
      </c>
      <c r="X29" s="163">
        <v>36065</v>
      </c>
      <c r="Y29" s="163">
        <v>32682</v>
      </c>
      <c r="Z29" s="164">
        <f t="shared" si="22"/>
        <v>-9.3802855954526532E-2</v>
      </c>
      <c r="AA29" s="165">
        <f t="shared" si="15"/>
        <v>-3.5368010244527515E-3</v>
      </c>
      <c r="AB29" s="164">
        <f t="shared" si="23"/>
        <v>1.0219435501422128E-2</v>
      </c>
    </row>
    <row r="30" spans="1:28" x14ac:dyDescent="0.25">
      <c r="A30" s="56"/>
      <c r="B30" s="162" t="s">
        <v>123</v>
      </c>
      <c r="C30" s="163">
        <v>6142</v>
      </c>
      <c r="D30" s="163">
        <v>1703</v>
      </c>
      <c r="E30" s="163">
        <v>736</v>
      </c>
      <c r="F30" s="163">
        <v>5974</v>
      </c>
      <c r="G30" s="163">
        <v>2925</v>
      </c>
      <c r="H30" s="163">
        <v>2373</v>
      </c>
      <c r="I30" s="164">
        <f t="shared" si="16"/>
        <v>-0.18871794871794867</v>
      </c>
      <c r="J30" s="165">
        <f t="shared" si="17"/>
        <v>-0.61364376424617384</v>
      </c>
      <c r="K30" s="164">
        <f t="shared" si="18"/>
        <v>4.2118378735277202E-3</v>
      </c>
      <c r="L30" s="163">
        <v>29332</v>
      </c>
      <c r="M30" s="163">
        <v>10893</v>
      </c>
      <c r="N30" s="163">
        <v>16967</v>
      </c>
      <c r="O30" s="163">
        <v>45253</v>
      </c>
      <c r="P30" s="163">
        <v>40898</v>
      </c>
      <c r="Q30" s="163">
        <v>43979</v>
      </c>
      <c r="R30" s="164">
        <f t="shared" si="19"/>
        <v>7.5333757151939018E-2</v>
      </c>
      <c r="S30" s="165">
        <f t="shared" si="20"/>
        <v>0.49935224328378558</v>
      </c>
      <c r="T30" s="164">
        <f t="shared" si="21"/>
        <v>1.6692780568827593E-2</v>
      </c>
      <c r="U30" s="163">
        <v>35474</v>
      </c>
      <c r="V30" s="163">
        <v>17703</v>
      </c>
      <c r="W30" s="163">
        <v>51227</v>
      </c>
      <c r="X30" s="163">
        <v>43823</v>
      </c>
      <c r="Y30" s="163">
        <v>46352</v>
      </c>
      <c r="Z30" s="164">
        <f t="shared" si="22"/>
        <v>5.7709421993017429E-2</v>
      </c>
      <c r="AA30" s="165">
        <f t="shared" si="15"/>
        <v>0.30664712183571075</v>
      </c>
      <c r="AB30" s="164">
        <f t="shared" si="23"/>
        <v>1.4493950014133727E-2</v>
      </c>
    </row>
    <row r="31" spans="1:28" x14ac:dyDescent="0.25">
      <c r="A31" s="56"/>
      <c r="B31" s="162" t="s">
        <v>119</v>
      </c>
      <c r="C31" s="163">
        <v>5643</v>
      </c>
      <c r="D31" s="163">
        <v>1276</v>
      </c>
      <c r="E31" s="163">
        <v>651</v>
      </c>
      <c r="F31" s="163">
        <v>3213</v>
      </c>
      <c r="G31" s="163">
        <v>2267</v>
      </c>
      <c r="H31" s="163">
        <v>1744</v>
      </c>
      <c r="I31" s="164">
        <f t="shared" si="16"/>
        <v>-0.23070136744596381</v>
      </c>
      <c r="J31" s="165">
        <f t="shared" si="17"/>
        <v>-0.69094453304979619</v>
      </c>
      <c r="K31" s="164">
        <f t="shared" si="18"/>
        <v>3.09542572753154E-3</v>
      </c>
      <c r="L31" s="163">
        <v>42632</v>
      </c>
      <c r="M31" s="163">
        <v>19334</v>
      </c>
      <c r="N31" s="163">
        <v>22816</v>
      </c>
      <c r="O31" s="163">
        <v>53807</v>
      </c>
      <c r="P31" s="163">
        <v>51345</v>
      </c>
      <c r="Q31" s="163">
        <v>53807</v>
      </c>
      <c r="R31" s="164">
        <f t="shared" si="19"/>
        <v>4.7950141201674956E-2</v>
      </c>
      <c r="S31" s="165">
        <f t="shared" si="20"/>
        <v>0.26212704072058557</v>
      </c>
      <c r="T31" s="164">
        <f t="shared" si="21"/>
        <v>2.0423121127513273E-2</v>
      </c>
      <c r="U31" s="163">
        <v>48275</v>
      </c>
      <c r="V31" s="163">
        <v>23467</v>
      </c>
      <c r="W31" s="163">
        <v>57020</v>
      </c>
      <c r="X31" s="163">
        <v>53612</v>
      </c>
      <c r="Y31" s="163">
        <v>55551</v>
      </c>
      <c r="Z31" s="164">
        <f t="shared" si="22"/>
        <v>3.6167275982988967E-2</v>
      </c>
      <c r="AA31" s="165">
        <f t="shared" si="15"/>
        <v>0.15071983428275515</v>
      </c>
      <c r="AB31" s="164">
        <f t="shared" si="23"/>
        <v>1.7370413730478571E-2</v>
      </c>
    </row>
    <row r="32" spans="1:28" x14ac:dyDescent="0.25">
      <c r="A32" s="56"/>
      <c r="B32" s="162" t="s">
        <v>128</v>
      </c>
      <c r="C32" s="163">
        <v>5930</v>
      </c>
      <c r="D32" s="163">
        <v>1374</v>
      </c>
      <c r="E32" s="163">
        <v>75</v>
      </c>
      <c r="F32" s="163">
        <v>1221</v>
      </c>
      <c r="G32" s="163">
        <v>1562</v>
      </c>
      <c r="H32" s="163">
        <v>1584</v>
      </c>
      <c r="I32" s="164">
        <f t="shared" si="16"/>
        <v>1.4084507042253502E-2</v>
      </c>
      <c r="J32" s="165">
        <f t="shared" si="17"/>
        <v>-0.73288364249578408</v>
      </c>
      <c r="K32" s="164">
        <f t="shared" si="18"/>
        <v>2.8114417158313985E-3</v>
      </c>
      <c r="L32" s="163">
        <v>13413</v>
      </c>
      <c r="M32" s="163">
        <v>8161</v>
      </c>
      <c r="N32" s="163">
        <v>496</v>
      </c>
      <c r="O32" s="163">
        <v>11724</v>
      </c>
      <c r="P32" s="163">
        <v>12926</v>
      </c>
      <c r="Q32" s="163">
        <v>12725</v>
      </c>
      <c r="R32" s="164">
        <f t="shared" si="19"/>
        <v>-1.5550054154417459E-2</v>
      </c>
      <c r="S32" s="165">
        <f t="shared" si="20"/>
        <v>-5.1293521210765691E-2</v>
      </c>
      <c r="T32" s="164">
        <f t="shared" si="21"/>
        <v>4.8299332121769737E-3</v>
      </c>
      <c r="U32" s="163">
        <v>19343</v>
      </c>
      <c r="V32" s="163">
        <v>571</v>
      </c>
      <c r="W32" s="163">
        <v>12945</v>
      </c>
      <c r="X32" s="163">
        <v>14488</v>
      </c>
      <c r="Y32" s="163">
        <v>14309</v>
      </c>
      <c r="Z32" s="164">
        <f t="shared" si="22"/>
        <v>-1.2355052457205917E-2</v>
      </c>
      <c r="AA32" s="165">
        <f t="shared" si="15"/>
        <v>-0.26024918575195166</v>
      </c>
      <c r="AB32" s="164">
        <f t="shared" si="23"/>
        <v>4.4743253959319881E-3</v>
      </c>
    </row>
    <row r="33" spans="1:28" x14ac:dyDescent="0.25">
      <c r="A33" s="56"/>
      <c r="B33" s="162" t="s">
        <v>131</v>
      </c>
      <c r="C33" s="163">
        <v>2012</v>
      </c>
      <c r="D33" s="163">
        <v>667</v>
      </c>
      <c r="E33" s="163">
        <v>14</v>
      </c>
      <c r="F33" s="163">
        <v>411</v>
      </c>
      <c r="G33" s="163">
        <v>573</v>
      </c>
      <c r="H33" s="163">
        <v>327</v>
      </c>
      <c r="I33" s="164">
        <f t="shared" si="16"/>
        <v>-0.4293193717277487</v>
      </c>
      <c r="J33" s="165">
        <f t="shared" si="17"/>
        <v>-0.8374751491053678</v>
      </c>
      <c r="K33" s="164">
        <f t="shared" si="18"/>
        <v>5.803923239121638E-4</v>
      </c>
      <c r="L33" s="163">
        <v>14474</v>
      </c>
      <c r="M33" s="163">
        <v>10470</v>
      </c>
      <c r="N33" s="163">
        <v>337</v>
      </c>
      <c r="O33" s="163">
        <v>7526</v>
      </c>
      <c r="P33" s="163">
        <v>12255</v>
      </c>
      <c r="Q33" s="163">
        <v>11407</v>
      </c>
      <c r="R33" s="164">
        <f t="shared" si="19"/>
        <v>-6.919624643002853E-2</v>
      </c>
      <c r="S33" s="165">
        <f t="shared" si="20"/>
        <v>-0.21189719497029158</v>
      </c>
      <c r="T33" s="164">
        <f t="shared" si="21"/>
        <v>4.3296697957801757E-3</v>
      </c>
      <c r="U33" s="163">
        <v>16486</v>
      </c>
      <c r="V33" s="163">
        <v>351</v>
      </c>
      <c r="W33" s="163">
        <v>7937</v>
      </c>
      <c r="X33" s="163">
        <v>12828</v>
      </c>
      <c r="Y33" s="163">
        <v>11734</v>
      </c>
      <c r="Z33" s="164">
        <f t="shared" si="22"/>
        <v>-8.5282195198004396E-2</v>
      </c>
      <c r="AA33" s="165">
        <f t="shared" si="15"/>
        <v>-0.28824457115127988</v>
      </c>
      <c r="AB33" s="164">
        <f t="shared" si="23"/>
        <v>3.6691406943787789E-3</v>
      </c>
    </row>
    <row r="34" spans="1:28" x14ac:dyDescent="0.25">
      <c r="A34" s="56"/>
      <c r="B34" s="168" t="s">
        <v>145</v>
      </c>
      <c r="C34" s="169">
        <f t="shared" ref="C34:H34" si="24">C26-SUM(C27:C33)</f>
        <v>38119</v>
      </c>
      <c r="D34" s="169">
        <f t="shared" si="24"/>
        <v>8622</v>
      </c>
      <c r="E34" s="169">
        <f t="shared" si="24"/>
        <v>5080</v>
      </c>
      <c r="F34" s="169">
        <f t="shared" si="24"/>
        <v>28348</v>
      </c>
      <c r="G34" s="169">
        <f t="shared" si="24"/>
        <v>30753</v>
      </c>
      <c r="H34" s="169">
        <f t="shared" si="24"/>
        <v>30311</v>
      </c>
      <c r="I34" s="170">
        <f t="shared" si="16"/>
        <v>-1.4372581536760687E-2</v>
      </c>
      <c r="J34" s="171">
        <f t="shared" si="17"/>
        <v>-0.20483223589286181</v>
      </c>
      <c r="K34" s="170">
        <f t="shared" si="18"/>
        <v>5.3798996116518637E-2</v>
      </c>
      <c r="L34" s="169">
        <f t="shared" ref="L34:Q34" si="25">L26-SUM(L27:L33)</f>
        <v>145549</v>
      </c>
      <c r="M34" s="169">
        <f t="shared" si="25"/>
        <v>55360</v>
      </c>
      <c r="N34" s="169">
        <f t="shared" si="25"/>
        <v>77783</v>
      </c>
      <c r="O34" s="169">
        <f t="shared" si="25"/>
        <v>166944</v>
      </c>
      <c r="P34" s="169">
        <f t="shared" si="25"/>
        <v>187653</v>
      </c>
      <c r="Q34" s="169">
        <f t="shared" si="25"/>
        <v>212004</v>
      </c>
      <c r="R34" s="170">
        <f t="shared" si="19"/>
        <v>0.1297661108535435</v>
      </c>
      <c r="S34" s="171">
        <f t="shared" si="20"/>
        <v>0.45658163230252358</v>
      </c>
      <c r="T34" s="170">
        <f t="shared" si="21"/>
        <v>8.0468774908791119E-2</v>
      </c>
      <c r="U34" s="169">
        <f>U26-SUM(U27:U33)</f>
        <v>183668</v>
      </c>
      <c r="V34" s="169">
        <f>V26-SUM(V27:V33)</f>
        <v>82863</v>
      </c>
      <c r="W34" s="169">
        <f>W26-SUM(W27:W33)</f>
        <v>195292</v>
      </c>
      <c r="X34" s="169">
        <f>X26-SUM(X27:X33)</f>
        <v>218406</v>
      </c>
      <c r="Y34" s="169">
        <f>Y26-SUM(Y27:Y33)</f>
        <v>242315</v>
      </c>
      <c r="Z34" s="170">
        <f t="shared" si="22"/>
        <v>0.10947043579388849</v>
      </c>
      <c r="AA34" s="171">
        <f t="shared" si="15"/>
        <v>0.31930984167084087</v>
      </c>
      <c r="AB34" s="170">
        <f t="shared" si="23"/>
        <v>7.5770225614316844E-2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129309</v>
      </c>
      <c r="D36" s="176">
        <f t="shared" si="26"/>
        <v>46041</v>
      </c>
      <c r="E36" s="176">
        <f t="shared" si="26"/>
        <v>18402</v>
      </c>
      <c r="F36" s="176">
        <f t="shared" si="26"/>
        <v>131469</v>
      </c>
      <c r="G36" s="176">
        <f t="shared" si="26"/>
        <v>145448</v>
      </c>
      <c r="H36" s="176">
        <f t="shared" si="26"/>
        <v>156885</v>
      </c>
      <c r="I36" s="177">
        <f>IFERROR(H36/G36-1,"-")</f>
        <v>7.863291348110657E-2</v>
      </c>
      <c r="J36" s="177">
        <f>IFERROR(H36/C36-1,"-")</f>
        <v>0.21325661786882577</v>
      </c>
      <c r="K36" s="177">
        <f>H36/H$8</f>
        <v>0.27845519797235413</v>
      </c>
      <c r="L36" s="176">
        <f t="shared" ref="L36:Q36" si="27">L37+L40</f>
        <v>407384</v>
      </c>
      <c r="M36" s="176">
        <f t="shared" si="27"/>
        <v>124031</v>
      </c>
      <c r="N36" s="176">
        <f t="shared" si="27"/>
        <v>86318</v>
      </c>
      <c r="O36" s="176">
        <f t="shared" si="27"/>
        <v>415520</v>
      </c>
      <c r="P36" s="176">
        <f t="shared" si="27"/>
        <v>452861</v>
      </c>
      <c r="Q36" s="176">
        <f t="shared" si="27"/>
        <v>482421</v>
      </c>
      <c r="R36" s="177">
        <f>IFERROR(Q36/P36-1,"-")</f>
        <v>6.5273891988932631E-2</v>
      </c>
      <c r="S36" s="177">
        <f>IFERROR(Q36/L36-1,"-")</f>
        <v>0.18419230995817215</v>
      </c>
      <c r="T36" s="177">
        <f>Q36/Q$8</f>
        <v>0.18310893596476446</v>
      </c>
      <c r="U36" s="176">
        <f>U37+U40</f>
        <v>536693</v>
      </c>
      <c r="V36" s="176">
        <f>V37+V40</f>
        <v>104720</v>
      </c>
      <c r="W36" s="176">
        <f>W37+W40</f>
        <v>546989</v>
      </c>
      <c r="X36" s="176">
        <f>X37+X40</f>
        <v>598309</v>
      </c>
      <c r="Y36" s="176">
        <f>Y37+Y40</f>
        <v>639306</v>
      </c>
      <c r="Z36" s="177">
        <f>IFERROR(Y36/X36-1,"-")</f>
        <v>6.8521449618842434E-2</v>
      </c>
      <c r="AA36" s="177">
        <f t="shared" ref="AA36:AA48" si="28">IFERROR(Y36/U36-1,"-")</f>
        <v>0.19119496620973253</v>
      </c>
      <c r="AB36" s="177">
        <f>Y36/Y$8</f>
        <v>0.19990656730531103</v>
      </c>
    </row>
    <row r="37" spans="1:28" x14ac:dyDescent="0.25">
      <c r="A37" s="56"/>
      <c r="B37" s="157" t="s">
        <v>97</v>
      </c>
      <c r="C37" s="158">
        <v>11223</v>
      </c>
      <c r="D37" s="158">
        <v>4405</v>
      </c>
      <c r="E37" s="158">
        <v>3602</v>
      </c>
      <c r="F37" s="158">
        <v>17997</v>
      </c>
      <c r="G37" s="158">
        <v>22186</v>
      </c>
      <c r="H37" s="158">
        <v>25399</v>
      </c>
      <c r="I37" s="159">
        <f>IFERROR(H37/G37-1,"-")</f>
        <v>0.14482105832506997</v>
      </c>
      <c r="J37" s="160">
        <f>IFERROR(H37/C37-1,"-")</f>
        <v>1.2631203777955982</v>
      </c>
      <c r="K37" s="159">
        <f>H37/H$8</f>
        <v>4.5080686957324305E-2</v>
      </c>
      <c r="L37" s="158">
        <v>51405</v>
      </c>
      <c r="M37" s="158">
        <v>12822</v>
      </c>
      <c r="N37" s="158">
        <v>21689</v>
      </c>
      <c r="O37" s="158">
        <v>47727</v>
      </c>
      <c r="P37" s="158">
        <v>41121</v>
      </c>
      <c r="Q37" s="158">
        <v>38082</v>
      </c>
      <c r="R37" s="159">
        <f>IFERROR(Q37/P37-1,"-")</f>
        <v>-7.3903844750857206E-2</v>
      </c>
      <c r="S37" s="160">
        <f>IFERROR(Q37/L37-1,"-")</f>
        <v>-0.25917712284797201</v>
      </c>
      <c r="T37" s="159">
        <f>Q37/Q$8</f>
        <v>1.4454500321109901E-2</v>
      </c>
      <c r="U37" s="158">
        <v>62628</v>
      </c>
      <c r="V37" s="158">
        <v>25291</v>
      </c>
      <c r="W37" s="158">
        <v>65724</v>
      </c>
      <c r="X37" s="158">
        <v>63307</v>
      </c>
      <c r="Y37" s="158">
        <v>63481</v>
      </c>
      <c r="Z37" s="159">
        <f>IFERROR(Y37/X37-1,"-")</f>
        <v>2.7485112230873909E-3</v>
      </c>
      <c r="AA37" s="160">
        <f t="shared" si="28"/>
        <v>1.3620106022865119E-2</v>
      </c>
      <c r="AB37" s="159">
        <f>Y37/Y$8</f>
        <v>1.9850069918174472E-2</v>
      </c>
    </row>
    <row r="38" spans="1:28" x14ac:dyDescent="0.25">
      <c r="A38" s="56"/>
      <c r="B38" s="162" t="s">
        <v>103</v>
      </c>
      <c r="C38" s="163">
        <v>7097</v>
      </c>
      <c r="D38" s="163">
        <v>1745</v>
      </c>
      <c r="E38" s="163">
        <v>2694</v>
      </c>
      <c r="F38" s="163">
        <v>8115</v>
      </c>
      <c r="G38" s="163">
        <v>12297</v>
      </c>
      <c r="H38" s="163">
        <v>17692</v>
      </c>
      <c r="I38" s="164">
        <f>IFERROR(H38/G38-1,"-")</f>
        <v>0.43872489225014233</v>
      </c>
      <c r="J38" s="165">
        <f>IFERROR(H38/C38-1,"-")</f>
        <v>1.4928843173171762</v>
      </c>
      <c r="K38" s="164">
        <f>H38/H$8</f>
        <v>3.140153209374312E-2</v>
      </c>
      <c r="L38" s="163">
        <v>6639</v>
      </c>
      <c r="M38" s="163">
        <v>1466</v>
      </c>
      <c r="N38" s="163">
        <v>3383</v>
      </c>
      <c r="O38" s="163">
        <v>7136</v>
      </c>
      <c r="P38" s="163">
        <v>10439</v>
      </c>
      <c r="Q38" s="163">
        <v>8020</v>
      </c>
      <c r="R38" s="164">
        <f>IFERROR(Q38/P38-1,"-")</f>
        <v>-0.23172717693265643</v>
      </c>
      <c r="S38" s="165">
        <f>IFERROR(Q38/L38-1,"-")</f>
        <v>0.20801325500828427</v>
      </c>
      <c r="T38" s="164">
        <f>Q38/Q$8</f>
        <v>3.0440915018985718E-3</v>
      </c>
      <c r="U38" s="163">
        <v>13736</v>
      </c>
      <c r="V38" s="163">
        <v>6077</v>
      </c>
      <c r="W38" s="163">
        <v>15251</v>
      </c>
      <c r="X38" s="163">
        <v>22736</v>
      </c>
      <c r="Y38" s="163">
        <v>25712</v>
      </c>
      <c r="Z38" s="164">
        <f>IFERROR(Y38/X38-1,"-")</f>
        <v>0.13089373680506688</v>
      </c>
      <c r="AA38" s="165">
        <f t="shared" si="28"/>
        <v>0.87186953989516591</v>
      </c>
      <c r="AB38" s="164">
        <f>Y38/Y$8</f>
        <v>8.0399646781887813E-3</v>
      </c>
    </row>
    <row r="39" spans="1:28" x14ac:dyDescent="0.25">
      <c r="A39" s="56"/>
      <c r="B39" s="162" t="s">
        <v>100</v>
      </c>
      <c r="C39" s="163">
        <v>4126</v>
      </c>
      <c r="D39" s="163">
        <v>2660</v>
      </c>
      <c r="E39" s="163">
        <v>908</v>
      </c>
      <c r="F39" s="163">
        <v>9882</v>
      </c>
      <c r="G39" s="163">
        <v>9889</v>
      </c>
      <c r="H39" s="163">
        <v>7707</v>
      </c>
      <c r="I39" s="164">
        <f>IFERROR(H39/G39-1,"-")</f>
        <v>-0.22064920618869455</v>
      </c>
      <c r="J39" s="165">
        <f>IFERROR(H39/C39-1,"-")</f>
        <v>0.86791080950072708</v>
      </c>
      <c r="K39" s="164">
        <f>H39/H$8</f>
        <v>1.3679154863581181E-2</v>
      </c>
      <c r="L39" s="163">
        <v>44766</v>
      </c>
      <c r="M39" s="163">
        <v>11356</v>
      </c>
      <c r="N39" s="163">
        <v>18306</v>
      </c>
      <c r="O39" s="163">
        <v>40591</v>
      </c>
      <c r="P39" s="163">
        <v>30682</v>
      </c>
      <c r="Q39" s="163">
        <v>30062</v>
      </c>
      <c r="R39" s="164">
        <f>IFERROR(Q39/P39-1,"-")</f>
        <v>-2.0207287660517603E-2</v>
      </c>
      <c r="S39" s="165">
        <f>IFERROR(Q39/L39-1,"-")</f>
        <v>-0.32846356609927174</v>
      </c>
      <c r="T39" s="164">
        <f>Q39/Q$8</f>
        <v>1.1410408819211329E-2</v>
      </c>
      <c r="U39" s="163">
        <v>48892</v>
      </c>
      <c r="V39" s="163">
        <v>19214</v>
      </c>
      <c r="W39" s="163">
        <v>50473</v>
      </c>
      <c r="X39" s="163">
        <v>40571</v>
      </c>
      <c r="Y39" s="163">
        <v>37769</v>
      </c>
      <c r="Z39" s="164">
        <f>IFERROR(Y39/X39-1,"-")</f>
        <v>-6.9064109832146059E-2</v>
      </c>
      <c r="AA39" s="165">
        <f t="shared" si="28"/>
        <v>-0.22750143172707193</v>
      </c>
      <c r="AB39" s="164">
        <f>Y39/Y$8</f>
        <v>1.1810105239985691E-2</v>
      </c>
    </row>
    <row r="40" spans="1:28" x14ac:dyDescent="0.25">
      <c r="A40" s="56"/>
      <c r="B40" s="157" t="s">
        <v>107</v>
      </c>
      <c r="C40" s="158">
        <v>118086</v>
      </c>
      <c r="D40" s="158">
        <v>41636</v>
      </c>
      <c r="E40" s="158">
        <v>14800</v>
      </c>
      <c r="F40" s="158">
        <v>113472</v>
      </c>
      <c r="G40" s="158">
        <v>123262</v>
      </c>
      <c r="H40" s="158">
        <v>131486</v>
      </c>
      <c r="I40" s="159">
        <f>IFERROR(H40/G40-1,"-")</f>
        <v>6.6719670295792621E-2</v>
      </c>
      <c r="J40" s="160">
        <f>IFERROR(H40/C40-1,"-")</f>
        <v>0.11347661873549786</v>
      </c>
      <c r="K40" s="159">
        <f>H40/H$8</f>
        <v>0.23337451101502985</v>
      </c>
      <c r="L40" s="158">
        <v>355979</v>
      </c>
      <c r="M40" s="158">
        <v>111209</v>
      </c>
      <c r="N40" s="158">
        <v>64629</v>
      </c>
      <c r="O40" s="158">
        <v>367793</v>
      </c>
      <c r="P40" s="158">
        <v>411740</v>
      </c>
      <c r="Q40" s="158">
        <v>444339</v>
      </c>
      <c r="R40" s="159">
        <f>IFERROR(Q40/P40-1,"-")</f>
        <v>7.9173750425025391E-2</v>
      </c>
      <c r="S40" s="160">
        <f>IFERROR(Q40/L40-1,"-")</f>
        <v>0.24821688919852014</v>
      </c>
      <c r="T40" s="159">
        <f>Q40/Q$8</f>
        <v>0.16865443564365454</v>
      </c>
      <c r="U40" s="158">
        <v>474065</v>
      </c>
      <c r="V40" s="158">
        <v>79429</v>
      </c>
      <c r="W40" s="158">
        <v>481265</v>
      </c>
      <c r="X40" s="158">
        <v>535002</v>
      </c>
      <c r="Y40" s="158">
        <v>575825</v>
      </c>
      <c r="Z40" s="159">
        <f>IFERROR(Y40/X40-1,"-")</f>
        <v>7.6304387647148975E-2</v>
      </c>
      <c r="AA40" s="160">
        <f t="shared" si="28"/>
        <v>0.21465410861379763</v>
      </c>
      <c r="AB40" s="159">
        <f>Y40/Y$8</f>
        <v>0.18005649738713655</v>
      </c>
    </row>
    <row r="41" spans="1:28" s="56" customFormat="1" x14ac:dyDescent="0.25">
      <c r="B41" s="162" t="s">
        <v>110</v>
      </c>
      <c r="C41" s="163">
        <v>65565</v>
      </c>
      <c r="D41" s="163">
        <v>20296</v>
      </c>
      <c r="E41" s="163">
        <v>5539</v>
      </c>
      <c r="F41" s="163">
        <v>55551</v>
      </c>
      <c r="G41" s="163">
        <v>54169</v>
      </c>
      <c r="H41" s="163">
        <v>56724</v>
      </c>
      <c r="I41" s="164">
        <f t="shared" ref="I41:I48" si="29">IFERROR(H41/G41-1,"-")</f>
        <v>4.7167198951429734E-2</v>
      </c>
      <c r="J41" s="165">
        <f t="shared" ref="J41:J48" si="30">IFERROR(H41/C41-1,"-")</f>
        <v>-0.13484328528940748</v>
      </c>
      <c r="K41" s="164">
        <f t="shared" ref="K41:K48" si="31">H41/H$8</f>
        <v>0.10067943174799258</v>
      </c>
      <c r="L41" s="163">
        <v>196307</v>
      </c>
      <c r="M41" s="163">
        <v>51756</v>
      </c>
      <c r="N41" s="163">
        <v>17507</v>
      </c>
      <c r="O41" s="163">
        <v>196496</v>
      </c>
      <c r="P41" s="163">
        <v>225436</v>
      </c>
      <c r="Q41" s="163">
        <v>253442</v>
      </c>
      <c r="R41" s="164">
        <f t="shared" ref="R41:R48" si="32">IFERROR(Q41/P41-1,"-")</f>
        <v>0.12423038024095523</v>
      </c>
      <c r="S41" s="165">
        <f t="shared" ref="S41:S48" si="33">IFERROR(Q41/L41-1,"-")</f>
        <v>0.29104922391967691</v>
      </c>
      <c r="T41" s="164">
        <f t="shared" ref="T41:T48" si="34">Q41/Q$8</f>
        <v>9.6197087085308955E-2</v>
      </c>
      <c r="U41" s="163">
        <v>261872</v>
      </c>
      <c r="V41" s="163">
        <v>23046</v>
      </c>
      <c r="W41" s="163">
        <v>252047</v>
      </c>
      <c r="X41" s="163">
        <v>279605</v>
      </c>
      <c r="Y41" s="163">
        <v>310166</v>
      </c>
      <c r="Z41" s="164">
        <f t="shared" ref="Z41:Z48" si="35">IFERROR(Y41/X41-1,"-")</f>
        <v>0.10930062051823097</v>
      </c>
      <c r="AA41" s="165">
        <f t="shared" si="28"/>
        <v>0.18441834178529959</v>
      </c>
      <c r="AB41" s="164">
        <f t="shared" ref="AB41:AB48" si="36">Y41/Y$8</f>
        <v>9.6986764326971911E-2</v>
      </c>
    </row>
    <row r="42" spans="1:28" s="56" customFormat="1" x14ac:dyDescent="0.25">
      <c r="B42" s="162" t="s">
        <v>113</v>
      </c>
      <c r="C42" s="163">
        <v>8541</v>
      </c>
      <c r="D42" s="163">
        <v>2984</v>
      </c>
      <c r="E42" s="163">
        <v>537</v>
      </c>
      <c r="F42" s="163">
        <v>5229</v>
      </c>
      <c r="G42" s="163">
        <v>7530</v>
      </c>
      <c r="H42" s="163">
        <v>7964</v>
      </c>
      <c r="I42" s="164">
        <f t="shared" si="29"/>
        <v>5.7636122177954885E-2</v>
      </c>
      <c r="J42" s="165">
        <f t="shared" si="30"/>
        <v>-6.7556492214026487E-2</v>
      </c>
      <c r="K42" s="164">
        <f t="shared" si="31"/>
        <v>1.4135304182374532E-2</v>
      </c>
      <c r="L42" s="163">
        <v>19706</v>
      </c>
      <c r="M42" s="163">
        <v>6345</v>
      </c>
      <c r="N42" s="163">
        <v>4443</v>
      </c>
      <c r="O42" s="163">
        <v>13226</v>
      </c>
      <c r="P42" s="163">
        <v>16093</v>
      </c>
      <c r="Q42" s="163">
        <v>13953</v>
      </c>
      <c r="R42" s="164">
        <f t="shared" si="32"/>
        <v>-0.13297707077611387</v>
      </c>
      <c r="S42" s="165">
        <f t="shared" si="33"/>
        <v>-0.29194154064751854</v>
      </c>
      <c r="T42" s="164">
        <f t="shared" si="34"/>
        <v>5.2960360007469794E-3</v>
      </c>
      <c r="U42" s="163">
        <v>28247</v>
      </c>
      <c r="V42" s="163">
        <v>4980</v>
      </c>
      <c r="W42" s="163">
        <v>18455</v>
      </c>
      <c r="X42" s="163">
        <v>23623</v>
      </c>
      <c r="Y42" s="163">
        <v>21917</v>
      </c>
      <c r="Z42" s="164">
        <f t="shared" si="35"/>
        <v>-7.2217753883926705E-2</v>
      </c>
      <c r="AA42" s="165">
        <f t="shared" si="28"/>
        <v>-0.22409459411618937</v>
      </c>
      <c r="AB42" s="164">
        <f t="shared" si="36"/>
        <v>6.8532944092977418E-3</v>
      </c>
    </row>
    <row r="43" spans="1:28" x14ac:dyDescent="0.25">
      <c r="A43" s="56"/>
      <c r="B43" s="162" t="s">
        <v>116</v>
      </c>
      <c r="C43" s="163">
        <v>5057</v>
      </c>
      <c r="D43" s="163">
        <v>1797</v>
      </c>
      <c r="E43" s="163">
        <v>514</v>
      </c>
      <c r="F43" s="163">
        <v>4017</v>
      </c>
      <c r="G43" s="163">
        <v>5925</v>
      </c>
      <c r="H43" s="163">
        <v>6414</v>
      </c>
      <c r="I43" s="164">
        <f t="shared" si="29"/>
        <v>8.2531645569620338E-2</v>
      </c>
      <c r="J43" s="165">
        <f t="shared" si="30"/>
        <v>0.26834091358512957</v>
      </c>
      <c r="K43" s="164">
        <f t="shared" si="31"/>
        <v>1.1384209069029413E-2</v>
      </c>
      <c r="L43" s="163">
        <v>7328</v>
      </c>
      <c r="M43" s="163">
        <v>3010</v>
      </c>
      <c r="N43" s="163">
        <v>4886</v>
      </c>
      <c r="O43" s="163">
        <v>8793</v>
      </c>
      <c r="P43" s="163">
        <v>9077</v>
      </c>
      <c r="Q43" s="163">
        <v>8364</v>
      </c>
      <c r="R43" s="164">
        <f t="shared" si="32"/>
        <v>-7.8550181778120565E-2</v>
      </c>
      <c r="S43" s="165">
        <f t="shared" si="33"/>
        <v>0.14137554585152845</v>
      </c>
      <c r="T43" s="164">
        <f t="shared" si="34"/>
        <v>3.1746610127031988E-3</v>
      </c>
      <c r="U43" s="163">
        <v>12385</v>
      </c>
      <c r="V43" s="163">
        <v>5400</v>
      </c>
      <c r="W43" s="163">
        <v>12810</v>
      </c>
      <c r="X43" s="163">
        <v>15002</v>
      </c>
      <c r="Y43" s="163">
        <v>14778</v>
      </c>
      <c r="Z43" s="164">
        <f t="shared" si="35"/>
        <v>-1.4931342487668364E-2</v>
      </c>
      <c r="AA43" s="165">
        <f t="shared" si="28"/>
        <v>0.193217601937828</v>
      </c>
      <c r="AB43" s="164">
        <f t="shared" si="36"/>
        <v>4.6209784541954655E-3</v>
      </c>
    </row>
    <row r="44" spans="1:28" x14ac:dyDescent="0.25">
      <c r="A44" s="56"/>
      <c r="B44" s="162" t="s">
        <v>123</v>
      </c>
      <c r="C44" s="163">
        <v>2221</v>
      </c>
      <c r="D44" s="163">
        <v>773</v>
      </c>
      <c r="E44" s="163">
        <v>389</v>
      </c>
      <c r="F44" s="163">
        <v>2303</v>
      </c>
      <c r="G44" s="163">
        <v>2347</v>
      </c>
      <c r="H44" s="163">
        <v>2815</v>
      </c>
      <c r="I44" s="164">
        <f t="shared" si="29"/>
        <v>0.19940349382190026</v>
      </c>
      <c r="J44" s="165">
        <f t="shared" si="30"/>
        <v>0.2674470959027464</v>
      </c>
      <c r="K44" s="164">
        <f t="shared" si="31"/>
        <v>4.996343705849361E-3</v>
      </c>
      <c r="L44" s="163">
        <v>18509</v>
      </c>
      <c r="M44" s="163">
        <v>5342</v>
      </c>
      <c r="N44" s="163">
        <v>5901</v>
      </c>
      <c r="O44" s="163">
        <v>21493</v>
      </c>
      <c r="P44" s="163">
        <v>19781</v>
      </c>
      <c r="Q44" s="163">
        <v>20917</v>
      </c>
      <c r="R44" s="164">
        <f t="shared" si="32"/>
        <v>5.7428845862190991E-2</v>
      </c>
      <c r="S44" s="165">
        <f t="shared" si="33"/>
        <v>0.13009887081960136</v>
      </c>
      <c r="T44" s="164">
        <f t="shared" si="34"/>
        <v>7.9393094694778579E-3</v>
      </c>
      <c r="U44" s="163">
        <v>20730</v>
      </c>
      <c r="V44" s="163">
        <v>6290</v>
      </c>
      <c r="W44" s="163">
        <v>23796</v>
      </c>
      <c r="X44" s="163">
        <v>22128</v>
      </c>
      <c r="Y44" s="163">
        <v>23732</v>
      </c>
      <c r="Z44" s="164">
        <f t="shared" si="35"/>
        <v>7.2487346348517612E-2</v>
      </c>
      <c r="AA44" s="165">
        <f t="shared" si="28"/>
        <v>0.14481427882296183</v>
      </c>
      <c r="AB44" s="164">
        <f t="shared" si="36"/>
        <v>7.4208323639847603E-3</v>
      </c>
    </row>
    <row r="45" spans="1:28" x14ac:dyDescent="0.25">
      <c r="A45" s="56"/>
      <c r="B45" s="162" t="s">
        <v>119</v>
      </c>
      <c r="C45" s="163">
        <v>1698</v>
      </c>
      <c r="D45" s="163">
        <v>993</v>
      </c>
      <c r="E45" s="163">
        <v>200</v>
      </c>
      <c r="F45" s="163">
        <v>1246</v>
      </c>
      <c r="G45" s="163">
        <v>1510</v>
      </c>
      <c r="H45" s="163">
        <v>1670</v>
      </c>
      <c r="I45" s="164">
        <f t="shared" si="29"/>
        <v>0.10596026490066235</v>
      </c>
      <c r="J45" s="165">
        <f t="shared" si="30"/>
        <v>-1.6489988221436991E-2</v>
      </c>
      <c r="K45" s="164">
        <f t="shared" si="31"/>
        <v>2.9640831221202247E-3</v>
      </c>
      <c r="L45" s="163">
        <v>22308</v>
      </c>
      <c r="M45" s="163">
        <v>9394</v>
      </c>
      <c r="N45" s="163">
        <v>7085</v>
      </c>
      <c r="O45" s="163">
        <v>20577</v>
      </c>
      <c r="P45" s="163">
        <v>24512</v>
      </c>
      <c r="Q45" s="163">
        <v>24813</v>
      </c>
      <c r="R45" s="164">
        <f t="shared" si="32"/>
        <v>1.2279699738903416E-2</v>
      </c>
      <c r="S45" s="165">
        <f t="shared" si="33"/>
        <v>0.11229155459924689</v>
      </c>
      <c r="T45" s="164">
        <f t="shared" si="34"/>
        <v>9.4180850918465422E-3</v>
      </c>
      <c r="U45" s="163">
        <v>24006</v>
      </c>
      <c r="V45" s="163">
        <v>7285</v>
      </c>
      <c r="W45" s="163">
        <v>21823</v>
      </c>
      <c r="X45" s="163">
        <v>26022</v>
      </c>
      <c r="Y45" s="163">
        <v>26483</v>
      </c>
      <c r="Z45" s="164">
        <f t="shared" si="35"/>
        <v>1.7715778956267858E-2</v>
      </c>
      <c r="AA45" s="165">
        <f t="shared" si="28"/>
        <v>0.10318253769890862</v>
      </c>
      <c r="AB45" s="164">
        <f t="shared" si="36"/>
        <v>8.2810510490227713E-3</v>
      </c>
    </row>
    <row r="46" spans="1:28" x14ac:dyDescent="0.25">
      <c r="A46" s="56"/>
      <c r="B46" s="162" t="s">
        <v>128</v>
      </c>
      <c r="C46" s="163">
        <v>2761</v>
      </c>
      <c r="D46" s="163">
        <v>1097</v>
      </c>
      <c r="E46" s="163">
        <v>13</v>
      </c>
      <c r="F46" s="163">
        <v>1662</v>
      </c>
      <c r="G46" s="163">
        <v>1718</v>
      </c>
      <c r="H46" s="163">
        <v>1021</v>
      </c>
      <c r="I46" s="164">
        <f t="shared" si="29"/>
        <v>-0.40570430733410945</v>
      </c>
      <c r="J46" s="165">
        <f t="shared" si="30"/>
        <v>-0.63020644693951466</v>
      </c>
      <c r="K46" s="164">
        <f t="shared" si="31"/>
        <v>1.8121729746615265E-3</v>
      </c>
      <c r="L46" s="163">
        <v>2686</v>
      </c>
      <c r="M46" s="163">
        <v>2224</v>
      </c>
      <c r="N46" s="163">
        <v>961</v>
      </c>
      <c r="O46" s="163">
        <v>3870</v>
      </c>
      <c r="P46" s="163">
        <v>4715</v>
      </c>
      <c r="Q46" s="163">
        <v>4415</v>
      </c>
      <c r="R46" s="164">
        <f t="shared" si="32"/>
        <v>-6.3626723223753956E-2</v>
      </c>
      <c r="S46" s="165">
        <f t="shared" si="33"/>
        <v>0.6437081161578555</v>
      </c>
      <c r="T46" s="164">
        <f t="shared" si="34"/>
        <v>1.6757685761698497E-3</v>
      </c>
      <c r="U46" s="163">
        <v>5447</v>
      </c>
      <c r="V46" s="163">
        <v>974</v>
      </c>
      <c r="W46" s="163">
        <v>5532</v>
      </c>
      <c r="X46" s="163">
        <v>6433</v>
      </c>
      <c r="Y46" s="163">
        <v>5436</v>
      </c>
      <c r="Z46" s="164">
        <f t="shared" si="35"/>
        <v>-0.15498212342608431</v>
      </c>
      <c r="AA46" s="165">
        <f t="shared" si="28"/>
        <v>-2.0194602533504247E-3</v>
      </c>
      <c r="AB46" s="164">
        <f t="shared" si="36"/>
        <v>1.6997996262692213E-3</v>
      </c>
    </row>
    <row r="47" spans="1:28" x14ac:dyDescent="0.25">
      <c r="A47" s="56"/>
      <c r="B47" s="162" t="s">
        <v>131</v>
      </c>
      <c r="C47" s="163">
        <v>2800</v>
      </c>
      <c r="D47" s="163">
        <v>1065</v>
      </c>
      <c r="E47" s="163">
        <v>15</v>
      </c>
      <c r="F47" s="163">
        <v>794</v>
      </c>
      <c r="G47" s="163">
        <v>1099</v>
      </c>
      <c r="H47" s="163">
        <v>888</v>
      </c>
      <c r="I47" s="164">
        <f t="shared" si="29"/>
        <v>-0.19199272065514106</v>
      </c>
      <c r="J47" s="165">
        <f t="shared" si="30"/>
        <v>-0.68285714285714283</v>
      </c>
      <c r="K47" s="164">
        <f t="shared" si="31"/>
        <v>1.5761112649357841E-3</v>
      </c>
      <c r="L47" s="163">
        <v>3800</v>
      </c>
      <c r="M47" s="163">
        <v>3698</v>
      </c>
      <c r="N47" s="163">
        <v>649</v>
      </c>
      <c r="O47" s="163">
        <v>3177</v>
      </c>
      <c r="P47" s="163">
        <v>4981</v>
      </c>
      <c r="Q47" s="163">
        <v>4526</v>
      </c>
      <c r="R47" s="164">
        <f t="shared" si="32"/>
        <v>-9.1347119052399117E-2</v>
      </c>
      <c r="S47" s="165">
        <f t="shared" si="33"/>
        <v>0.19105263157894736</v>
      </c>
      <c r="T47" s="164">
        <f t="shared" si="34"/>
        <v>1.7179000171562264E-3</v>
      </c>
      <c r="U47" s="163">
        <v>6600</v>
      </c>
      <c r="V47" s="163">
        <v>664</v>
      </c>
      <c r="W47" s="163">
        <v>3971</v>
      </c>
      <c r="X47" s="163">
        <v>6080</v>
      </c>
      <c r="Y47" s="163">
        <v>5414</v>
      </c>
      <c r="Z47" s="164">
        <f t="shared" si="35"/>
        <v>-0.10953947368421058</v>
      </c>
      <c r="AA47" s="165">
        <f t="shared" si="28"/>
        <v>-0.17969696969696969</v>
      </c>
      <c r="AB47" s="164">
        <f t="shared" si="36"/>
        <v>1.692920378333621E-3</v>
      </c>
    </row>
    <row r="48" spans="1:28" x14ac:dyDescent="0.25">
      <c r="A48" s="56"/>
      <c r="B48" s="168" t="s">
        <v>145</v>
      </c>
      <c r="C48" s="169">
        <f t="shared" ref="C48:H48" si="37">C40-SUM(C41:C47)</f>
        <v>29443</v>
      </c>
      <c r="D48" s="169">
        <f t="shared" si="37"/>
        <v>12631</v>
      </c>
      <c r="E48" s="169">
        <f t="shared" si="37"/>
        <v>7593</v>
      </c>
      <c r="F48" s="169">
        <f t="shared" si="37"/>
        <v>42670</v>
      </c>
      <c r="G48" s="169">
        <f t="shared" si="37"/>
        <v>48964</v>
      </c>
      <c r="H48" s="169">
        <f t="shared" si="37"/>
        <v>53990</v>
      </c>
      <c r="I48" s="170">
        <f t="shared" si="29"/>
        <v>0.10264684257822076</v>
      </c>
      <c r="J48" s="171">
        <f t="shared" si="30"/>
        <v>0.83371259722175051</v>
      </c>
      <c r="K48" s="170">
        <f t="shared" si="31"/>
        <v>9.582685494806642E-2</v>
      </c>
      <c r="L48" s="169">
        <f t="shared" ref="L48:Q48" si="38">L40-SUM(L41:L47)</f>
        <v>85335</v>
      </c>
      <c r="M48" s="169">
        <f t="shared" si="38"/>
        <v>29440</v>
      </c>
      <c r="N48" s="169">
        <f t="shared" si="38"/>
        <v>23197</v>
      </c>
      <c r="O48" s="169">
        <f t="shared" si="38"/>
        <v>100161</v>
      </c>
      <c r="P48" s="169">
        <f t="shared" si="38"/>
        <v>107145</v>
      </c>
      <c r="Q48" s="169">
        <f t="shared" si="38"/>
        <v>113909</v>
      </c>
      <c r="R48" s="170">
        <f t="shared" si="32"/>
        <v>6.3129404078585027E-2</v>
      </c>
      <c r="S48" s="171">
        <f t="shared" si="33"/>
        <v>0.33484502255815318</v>
      </c>
      <c r="T48" s="170">
        <f t="shared" si="34"/>
        <v>4.3235588390244939E-2</v>
      </c>
      <c r="U48" s="169">
        <f>U40-SUM(U41:U47)</f>
        <v>114778</v>
      </c>
      <c r="V48" s="169">
        <f>V40-SUM(V41:V47)</f>
        <v>30790</v>
      </c>
      <c r="W48" s="169">
        <f>W40-SUM(W41:W47)</f>
        <v>142831</v>
      </c>
      <c r="X48" s="169">
        <f>X40-SUM(X41:X47)</f>
        <v>156109</v>
      </c>
      <c r="Y48" s="169">
        <f>Y40-SUM(Y41:Y47)</f>
        <v>167899</v>
      </c>
      <c r="Z48" s="170">
        <f t="shared" si="35"/>
        <v>7.5524152995663396E-2</v>
      </c>
      <c r="AA48" s="171">
        <f t="shared" si="28"/>
        <v>0.46281517363954761</v>
      </c>
      <c r="AB48" s="170">
        <f t="shared" si="36"/>
        <v>5.2500856779061071E-2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1275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29035</v>
      </c>
      <c r="V50" s="176">
        <f>V51+V54</f>
        <v>11501</v>
      </c>
      <c r="W50" s="176">
        <f>W51+W54</f>
        <v>25651</v>
      </c>
      <c r="X50" s="176">
        <f>X51+X54</f>
        <v>36596</v>
      </c>
      <c r="Y50" s="176">
        <f>Y51+Y54</f>
        <v>31559</v>
      </c>
      <c r="Z50" s="177">
        <f>IFERROR(Y50/X50-1,"-")</f>
        <v>-0.13763799322330306</v>
      </c>
      <c r="AA50" s="177">
        <f t="shared" ref="AA50:AA62" si="41">IFERROR(Y50/U50-1,"-")</f>
        <v>8.6929567763044613E-2</v>
      </c>
      <c r="AB50" s="177">
        <f>Y50/Y$8</f>
        <v>9.868281163618535E-3</v>
      </c>
    </row>
    <row r="51" spans="1:28" x14ac:dyDescent="0.25">
      <c r="A51" s="56"/>
      <c r="B51" s="157" t="s">
        <v>97</v>
      </c>
      <c r="C51" s="158">
        <v>0</v>
      </c>
      <c r="D51" s="158">
        <v>1006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7052</v>
      </c>
      <c r="V51" s="158">
        <v>3943</v>
      </c>
      <c r="W51" s="158">
        <v>4228</v>
      </c>
      <c r="X51" s="158">
        <v>16245</v>
      </c>
      <c r="Y51" s="158">
        <v>8595</v>
      </c>
      <c r="Z51" s="159">
        <f>IFERROR(Y51/X51-1,"-")</f>
        <v>-0.47091412742382266</v>
      </c>
      <c r="AA51" s="160">
        <f t="shared" si="41"/>
        <v>0.21880317640385716</v>
      </c>
      <c r="AB51" s="159">
        <f>Y51/Y$8</f>
        <v>2.6875970912038183E-3</v>
      </c>
    </row>
    <row r="52" spans="1:28" x14ac:dyDescent="0.25">
      <c r="A52" s="56"/>
      <c r="B52" s="162" t="s">
        <v>103</v>
      </c>
      <c r="C52" s="163">
        <v>0</v>
      </c>
      <c r="D52" s="163">
        <v>965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3996</v>
      </c>
      <c r="V52" s="163">
        <v>1994</v>
      </c>
      <c r="W52" s="163">
        <v>2187</v>
      </c>
      <c r="X52" s="163">
        <v>12177</v>
      </c>
      <c r="Y52" s="163">
        <v>5827</v>
      </c>
      <c r="Z52" s="164">
        <f>IFERROR(Y52/X52-1,"-")</f>
        <v>-0.52147491171881422</v>
      </c>
      <c r="AA52" s="165">
        <f t="shared" si="41"/>
        <v>0.45820820820820818</v>
      </c>
      <c r="AB52" s="164">
        <f>Y52/Y$8</f>
        <v>1.8220626236701164E-3</v>
      </c>
    </row>
    <row r="53" spans="1:28" x14ac:dyDescent="0.25">
      <c r="A53" s="56"/>
      <c r="B53" s="162" t="s">
        <v>100</v>
      </c>
      <c r="C53" s="163">
        <v>0</v>
      </c>
      <c r="D53" s="163">
        <v>41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3056</v>
      </c>
      <c r="V53" s="163">
        <v>1949</v>
      </c>
      <c r="W53" s="163">
        <v>2041</v>
      </c>
      <c r="X53" s="163">
        <v>4068</v>
      </c>
      <c r="Y53" s="163">
        <v>2768</v>
      </c>
      <c r="Z53" s="164">
        <f>IFERROR(Y53/X53-1,"-")</f>
        <v>-0.31956735496558508</v>
      </c>
      <c r="AA53" s="165">
        <f t="shared" si="41"/>
        <v>-9.4240837696335067E-2</v>
      </c>
      <c r="AB53" s="164">
        <f>Y53/Y$8</f>
        <v>8.6553446753370202E-4</v>
      </c>
    </row>
    <row r="54" spans="1:28" x14ac:dyDescent="0.25">
      <c r="A54" s="56"/>
      <c r="B54" s="157" t="s">
        <v>107</v>
      </c>
      <c r="C54" s="158">
        <v>0</v>
      </c>
      <c r="D54" s="158">
        <v>269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21983</v>
      </c>
      <c r="V54" s="158">
        <v>7558</v>
      </c>
      <c r="W54" s="158">
        <v>21423</v>
      </c>
      <c r="X54" s="158">
        <v>20351</v>
      </c>
      <c r="Y54" s="158">
        <v>22964</v>
      </c>
      <c r="Z54" s="159">
        <f>IFERROR(Y54/X54-1,"-")</f>
        <v>0.12839663898579912</v>
      </c>
      <c r="AA54" s="160">
        <f t="shared" si="41"/>
        <v>4.4625392348633053E-2</v>
      </c>
      <c r="AB54" s="159">
        <f>Y54/Y$8</f>
        <v>7.1806840724147163E-3</v>
      </c>
    </row>
    <row r="55" spans="1:28" s="56" customFormat="1" x14ac:dyDescent="0.25">
      <c r="B55" s="162" t="s">
        <v>110</v>
      </c>
      <c r="C55" s="163">
        <v>0</v>
      </c>
      <c r="D55" s="163">
        <v>37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6545</v>
      </c>
      <c r="V55" s="163">
        <v>1039</v>
      </c>
      <c r="W55" s="163">
        <v>7632</v>
      </c>
      <c r="X55" s="163">
        <v>6643</v>
      </c>
      <c r="Y55" s="163">
        <v>8156</v>
      </c>
      <c r="Z55" s="164">
        <f t="shared" ref="Z55:Z62" si="48">IFERROR(Y55/X55-1,"-")</f>
        <v>0.22775854282703589</v>
      </c>
      <c r="AA55" s="165">
        <f t="shared" si="41"/>
        <v>0.24614209320091662</v>
      </c>
      <c r="AB55" s="164">
        <f t="shared" ref="AB55:AB62" si="49">Y55/Y$8</f>
        <v>2.5503248255797956E-3</v>
      </c>
    </row>
    <row r="56" spans="1:28" s="56" customFormat="1" x14ac:dyDescent="0.25">
      <c r="B56" s="162" t="s">
        <v>113</v>
      </c>
      <c r="C56" s="163">
        <v>0</v>
      </c>
      <c r="D56" s="163">
        <v>68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5918</v>
      </c>
      <c r="V56" s="163">
        <v>2433</v>
      </c>
      <c r="W56" s="163">
        <v>4682</v>
      </c>
      <c r="X56" s="163">
        <v>3480</v>
      </c>
      <c r="Y56" s="163">
        <v>4392</v>
      </c>
      <c r="Z56" s="164">
        <f t="shared" si="48"/>
        <v>0.26206896551724146</v>
      </c>
      <c r="AA56" s="165">
        <f t="shared" si="41"/>
        <v>-0.25785738425143634</v>
      </c>
      <c r="AB56" s="164">
        <f t="shared" si="49"/>
        <v>1.373348042416192E-3</v>
      </c>
    </row>
    <row r="57" spans="1:28" x14ac:dyDescent="0.25">
      <c r="A57" s="56"/>
      <c r="B57" s="162" t="s">
        <v>116</v>
      </c>
      <c r="C57" s="163">
        <v>0</v>
      </c>
      <c r="D57" s="163">
        <v>47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1648</v>
      </c>
      <c r="V57" s="163">
        <v>1034</v>
      </c>
      <c r="W57" s="163">
        <v>1821</v>
      </c>
      <c r="X57" s="163">
        <v>2075</v>
      </c>
      <c r="Y57" s="163">
        <v>1710</v>
      </c>
      <c r="Z57" s="164">
        <f t="shared" si="48"/>
        <v>-0.17590361445783131</v>
      </c>
      <c r="AA57" s="165">
        <f t="shared" si="41"/>
        <v>3.762135922330101E-2</v>
      </c>
      <c r="AB57" s="164">
        <f t="shared" si="49"/>
        <v>5.3470518044892719E-4</v>
      </c>
    </row>
    <row r="58" spans="1:28" x14ac:dyDescent="0.25">
      <c r="A58" s="56"/>
      <c r="B58" s="162" t="s">
        <v>123</v>
      </c>
      <c r="C58" s="163">
        <v>0</v>
      </c>
      <c r="D58" s="163">
        <v>25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433</v>
      </c>
      <c r="V58" s="163">
        <v>196</v>
      </c>
      <c r="W58" s="163">
        <v>605</v>
      </c>
      <c r="X58" s="163">
        <v>443</v>
      </c>
      <c r="Y58" s="163">
        <v>756</v>
      </c>
      <c r="Z58" s="164">
        <f t="shared" si="48"/>
        <v>0.70654627539503378</v>
      </c>
      <c r="AA58" s="165">
        <f t="shared" si="41"/>
        <v>0.74595842956120095</v>
      </c>
      <c r="AB58" s="164">
        <f t="shared" si="49"/>
        <v>2.3639597451426256E-4</v>
      </c>
    </row>
    <row r="59" spans="1:28" x14ac:dyDescent="0.25">
      <c r="A59" s="56"/>
      <c r="B59" s="162" t="s">
        <v>119</v>
      </c>
      <c r="C59" s="163">
        <v>0</v>
      </c>
      <c r="D59" s="163">
        <v>26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513</v>
      </c>
      <c r="V59" s="163">
        <v>219</v>
      </c>
      <c r="W59" s="163">
        <v>538</v>
      </c>
      <c r="X59" s="163">
        <v>447</v>
      </c>
      <c r="Y59" s="163">
        <v>502</v>
      </c>
      <c r="Z59" s="164">
        <f t="shared" si="48"/>
        <v>0.12304250559284124</v>
      </c>
      <c r="AA59" s="165">
        <f t="shared" si="41"/>
        <v>-2.1442495126705707E-2</v>
      </c>
      <c r="AB59" s="164">
        <f t="shared" si="49"/>
        <v>1.5697193016687804E-4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141</v>
      </c>
      <c r="V60" s="163">
        <v>42</v>
      </c>
      <c r="W60" s="163">
        <v>62</v>
      </c>
      <c r="X60" s="163">
        <v>165</v>
      </c>
      <c r="Y60" s="163">
        <v>96</v>
      </c>
      <c r="Z60" s="164">
        <f t="shared" si="48"/>
        <v>-0.41818181818181821</v>
      </c>
      <c r="AA60" s="165">
        <f t="shared" si="41"/>
        <v>-0.31914893617021278</v>
      </c>
      <c r="AB60" s="164">
        <f t="shared" si="49"/>
        <v>3.0018536446255563E-5</v>
      </c>
    </row>
    <row r="61" spans="1:28" x14ac:dyDescent="0.25">
      <c r="A61" s="56"/>
      <c r="B61" s="162" t="s">
        <v>131</v>
      </c>
      <c r="C61" s="163">
        <v>0</v>
      </c>
      <c r="D61" s="163">
        <v>0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230</v>
      </c>
      <c r="V61" s="163">
        <v>23</v>
      </c>
      <c r="W61" s="163">
        <v>97</v>
      </c>
      <c r="X61" s="163">
        <v>140</v>
      </c>
      <c r="Y61" s="163">
        <v>90</v>
      </c>
      <c r="Z61" s="164">
        <f t="shared" si="48"/>
        <v>-0.3571428571428571</v>
      </c>
      <c r="AA61" s="165">
        <f t="shared" si="41"/>
        <v>-0.60869565217391308</v>
      </c>
      <c r="AB61" s="164">
        <f t="shared" si="49"/>
        <v>2.8142377918364591E-5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66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6555</v>
      </c>
      <c r="V62" s="169">
        <f>V54-SUM(V55:V61)</f>
        <v>2572</v>
      </c>
      <c r="W62" s="169">
        <f>W54-SUM(W55:W61)</f>
        <v>5986</v>
      </c>
      <c r="X62" s="169">
        <f>X54-SUM(X55:X61)</f>
        <v>6958</v>
      </c>
      <c r="Y62" s="169">
        <f>Y54-SUM(Y55:Y61)</f>
        <v>7262</v>
      </c>
      <c r="Z62" s="170">
        <f t="shared" si="48"/>
        <v>4.3690715722908946E-2</v>
      </c>
      <c r="AA62" s="171">
        <f t="shared" si="41"/>
        <v>0.10785659801678116</v>
      </c>
      <c r="AB62" s="170">
        <f t="shared" si="49"/>
        <v>2.2707772049240407E-3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9898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92457</v>
      </c>
      <c r="M64" s="176">
        <f t="shared" si="53"/>
        <v>27988</v>
      </c>
      <c r="N64" s="176">
        <f t="shared" si="53"/>
        <v>32734</v>
      </c>
      <c r="O64" s="176">
        <f t="shared" si="53"/>
        <v>0</v>
      </c>
      <c r="P64" s="176">
        <f t="shared" si="53"/>
        <v>69914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102355</v>
      </c>
      <c r="V64" s="176">
        <f>V65+V68</f>
        <v>32734</v>
      </c>
      <c r="W64" s="176">
        <f>W65+W68</f>
        <v>110290</v>
      </c>
      <c r="X64" s="176">
        <f>X65+X68</f>
        <v>131067</v>
      </c>
      <c r="Y64" s="176">
        <f>Y65+Y68</f>
        <v>146251</v>
      </c>
      <c r="Z64" s="177">
        <f>IFERROR(Y64/X64-1,"-")</f>
        <v>0.11584914585669925</v>
      </c>
      <c r="AA64" s="177">
        <f t="shared" ref="AA64:AA76" si="54">IFERROR(Y64/U64-1,"-")</f>
        <v>0.42886033901616916</v>
      </c>
      <c r="AB64" s="177">
        <f>Y64/Y$8</f>
        <v>4.5731676810430444E-2</v>
      </c>
    </row>
    <row r="65" spans="1:28" x14ac:dyDescent="0.25">
      <c r="A65" s="56"/>
      <c r="B65" s="157" t="s">
        <v>97</v>
      </c>
      <c r="C65" s="158">
        <v>1365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32063</v>
      </c>
      <c r="M65" s="158">
        <v>11254</v>
      </c>
      <c r="N65" s="158">
        <v>19069</v>
      </c>
      <c r="O65" s="158">
        <v>0</v>
      </c>
      <c r="P65" s="158">
        <v>32115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33428</v>
      </c>
      <c r="V65" s="158">
        <v>19069</v>
      </c>
      <c r="W65" s="158">
        <v>28303</v>
      </c>
      <c r="X65" s="158">
        <v>37924</v>
      </c>
      <c r="Y65" s="158">
        <v>46749</v>
      </c>
      <c r="Z65" s="159">
        <f>IFERROR(Y65/X65-1,"-")</f>
        <v>0.23270224659846006</v>
      </c>
      <c r="AA65" s="160">
        <f t="shared" si="54"/>
        <v>0.39849826492760565</v>
      </c>
      <c r="AB65" s="159">
        <f>Y65/Y$8</f>
        <v>1.4618089170062513E-2</v>
      </c>
    </row>
    <row r="66" spans="1:28" x14ac:dyDescent="0.25">
      <c r="A66" s="56"/>
      <c r="B66" s="162" t="s">
        <v>103</v>
      </c>
      <c r="C66" s="163">
        <v>1007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17186</v>
      </c>
      <c r="M66" s="163">
        <v>3946</v>
      </c>
      <c r="N66" s="163">
        <v>16643</v>
      </c>
      <c r="O66" s="163">
        <v>0</v>
      </c>
      <c r="P66" s="163">
        <v>23633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18193</v>
      </c>
      <c r="V66" s="163">
        <v>16643</v>
      </c>
      <c r="W66" s="163">
        <v>22434</v>
      </c>
      <c r="X66" s="163">
        <v>27984</v>
      </c>
      <c r="Y66" s="163">
        <v>28822</v>
      </c>
      <c r="Z66" s="164">
        <f>IFERROR(Y66/X66-1,"-")</f>
        <v>2.9945683247569965E-2</v>
      </c>
      <c r="AA66" s="165">
        <f t="shared" si="54"/>
        <v>0.5842356950475458</v>
      </c>
      <c r="AB66" s="164">
        <f>Y66/Y$8</f>
        <v>9.0124401818122684E-3</v>
      </c>
    </row>
    <row r="67" spans="1:28" x14ac:dyDescent="0.25">
      <c r="A67" s="56"/>
      <c r="B67" s="162" t="s">
        <v>100</v>
      </c>
      <c r="C67" s="163">
        <v>358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14877</v>
      </c>
      <c r="M67" s="163">
        <v>7308</v>
      </c>
      <c r="N67" s="163">
        <v>2426</v>
      </c>
      <c r="O67" s="163">
        <v>0</v>
      </c>
      <c r="P67" s="163">
        <v>8482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15235</v>
      </c>
      <c r="V67" s="163">
        <v>2426</v>
      </c>
      <c r="W67" s="163">
        <v>5869</v>
      </c>
      <c r="X67" s="163">
        <v>9940</v>
      </c>
      <c r="Y67" s="163">
        <v>17927</v>
      </c>
      <c r="Z67" s="164">
        <f>IFERROR(Y67/X67-1,"-")</f>
        <v>0.80352112676056331</v>
      </c>
      <c r="AA67" s="165">
        <f t="shared" si="54"/>
        <v>0.17669839186084668</v>
      </c>
      <c r="AB67" s="164">
        <f>Y67/Y$8</f>
        <v>5.6056489882502442E-3</v>
      </c>
    </row>
    <row r="68" spans="1:28" x14ac:dyDescent="0.25">
      <c r="A68" s="56"/>
      <c r="B68" s="157" t="s">
        <v>107</v>
      </c>
      <c r="C68" s="158">
        <v>8533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60394</v>
      </c>
      <c r="M68" s="158">
        <v>16734</v>
      </c>
      <c r="N68" s="158">
        <v>13665</v>
      </c>
      <c r="O68" s="158">
        <v>0</v>
      </c>
      <c r="P68" s="158">
        <v>37799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68927</v>
      </c>
      <c r="V68" s="158">
        <v>13665</v>
      </c>
      <c r="W68" s="158">
        <v>81987</v>
      </c>
      <c r="X68" s="158">
        <v>93143</v>
      </c>
      <c r="Y68" s="158">
        <v>99502</v>
      </c>
      <c r="Z68" s="159">
        <f>IFERROR(Y68/X68-1,"-")</f>
        <v>6.82713676819513E-2</v>
      </c>
      <c r="AA68" s="160">
        <f t="shared" si="54"/>
        <v>0.44358524235785679</v>
      </c>
      <c r="AB68" s="159">
        <f>Y68/Y$8</f>
        <v>3.1113587640367927E-2</v>
      </c>
    </row>
    <row r="69" spans="1:28" s="56" customFormat="1" x14ac:dyDescent="0.25">
      <c r="B69" s="162" t="s">
        <v>110</v>
      </c>
      <c r="C69" s="163">
        <v>1305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29121</v>
      </c>
      <c r="M69" s="163">
        <v>6895</v>
      </c>
      <c r="N69" s="163">
        <v>2176</v>
      </c>
      <c r="O69" s="163">
        <v>0</v>
      </c>
      <c r="P69" s="163">
        <v>15523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30426</v>
      </c>
      <c r="V69" s="163">
        <v>2176</v>
      </c>
      <c r="W69" s="163">
        <v>38844</v>
      </c>
      <c r="X69" s="163">
        <v>35609</v>
      </c>
      <c r="Y69" s="163">
        <v>34444</v>
      </c>
      <c r="Z69" s="164">
        <f t="shared" ref="Z69:Z76" si="61">IFERROR(Y69/X69-1,"-")</f>
        <v>-3.2716448088966232E-2</v>
      </c>
      <c r="AA69" s="165">
        <f t="shared" si="54"/>
        <v>0.13205810819693675</v>
      </c>
      <c r="AB69" s="164">
        <f t="shared" ref="AB69:AB76" si="62">Y69/Y$8</f>
        <v>1.0770400722446111E-2</v>
      </c>
    </row>
    <row r="70" spans="1:28" s="56" customFormat="1" x14ac:dyDescent="0.25">
      <c r="B70" s="162" t="s">
        <v>113</v>
      </c>
      <c r="C70" s="163">
        <v>1501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6520</v>
      </c>
      <c r="M70" s="163">
        <v>2038</v>
      </c>
      <c r="N70" s="163">
        <v>1757</v>
      </c>
      <c r="O70" s="163">
        <v>0</v>
      </c>
      <c r="P70" s="163">
        <v>3330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8021</v>
      </c>
      <c r="V70" s="163">
        <v>1757</v>
      </c>
      <c r="W70" s="163">
        <v>5542</v>
      </c>
      <c r="X70" s="163">
        <v>6459</v>
      </c>
      <c r="Y70" s="163">
        <v>6633</v>
      </c>
      <c r="Z70" s="164">
        <f t="shared" si="61"/>
        <v>2.6939154667905196E-2</v>
      </c>
      <c r="AA70" s="165">
        <f t="shared" si="54"/>
        <v>-0.17304575489340479</v>
      </c>
      <c r="AB70" s="164">
        <f t="shared" si="62"/>
        <v>2.0740932525834701E-3</v>
      </c>
    </row>
    <row r="71" spans="1:28" x14ac:dyDescent="0.25">
      <c r="A71" s="56"/>
      <c r="B71" s="162" t="s">
        <v>116</v>
      </c>
      <c r="C71" s="163">
        <v>1906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5858</v>
      </c>
      <c r="M71" s="163">
        <v>1895</v>
      </c>
      <c r="N71" s="163">
        <v>2662</v>
      </c>
      <c r="O71" s="163">
        <v>0</v>
      </c>
      <c r="P71" s="163">
        <v>2991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7764</v>
      </c>
      <c r="V71" s="163">
        <v>2662</v>
      </c>
      <c r="W71" s="163">
        <v>11009</v>
      </c>
      <c r="X71" s="163">
        <v>10476</v>
      </c>
      <c r="Y71" s="163">
        <v>13838</v>
      </c>
      <c r="Z71" s="164">
        <f t="shared" si="61"/>
        <v>0.32092401680030536</v>
      </c>
      <c r="AA71" s="165">
        <f t="shared" si="54"/>
        <v>0.78232869654817105</v>
      </c>
      <c r="AB71" s="164">
        <f t="shared" si="62"/>
        <v>4.3270469514925464E-3</v>
      </c>
    </row>
    <row r="72" spans="1:28" x14ac:dyDescent="0.25">
      <c r="A72" s="56"/>
      <c r="B72" s="162" t="s">
        <v>123</v>
      </c>
      <c r="C72" s="163">
        <v>78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1189</v>
      </c>
      <c r="M72" s="163">
        <v>228</v>
      </c>
      <c r="N72" s="163">
        <v>658</v>
      </c>
      <c r="O72" s="163">
        <v>0</v>
      </c>
      <c r="P72" s="163">
        <v>1135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1267</v>
      </c>
      <c r="V72" s="163">
        <v>658</v>
      </c>
      <c r="W72" s="163">
        <v>1360</v>
      </c>
      <c r="X72" s="163">
        <v>2515</v>
      </c>
      <c r="Y72" s="163">
        <v>3267</v>
      </c>
      <c r="Z72" s="164">
        <f t="shared" si="61"/>
        <v>0.29900596421471182</v>
      </c>
      <c r="AA72" s="165">
        <f t="shared" si="54"/>
        <v>1.5785319652722967</v>
      </c>
      <c r="AB72" s="164">
        <f t="shared" si="62"/>
        <v>1.0215683184366345E-3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1598</v>
      </c>
      <c r="M73" s="163">
        <v>591</v>
      </c>
      <c r="N73" s="163">
        <v>763</v>
      </c>
      <c r="O73" s="163">
        <v>0</v>
      </c>
      <c r="P73" s="163">
        <v>981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1598</v>
      </c>
      <c r="V73" s="163">
        <v>763</v>
      </c>
      <c r="W73" s="163">
        <v>2196</v>
      </c>
      <c r="X73" s="163">
        <v>1917</v>
      </c>
      <c r="Y73" s="163">
        <v>2865</v>
      </c>
      <c r="Z73" s="164">
        <f t="shared" si="61"/>
        <v>0.49452269170579033</v>
      </c>
      <c r="AA73" s="165">
        <f t="shared" si="54"/>
        <v>0.79286608260325409</v>
      </c>
      <c r="AB73" s="164">
        <f t="shared" si="62"/>
        <v>8.9586569706793942E-4</v>
      </c>
    </row>
    <row r="74" spans="1:28" x14ac:dyDescent="0.25">
      <c r="A74" s="56"/>
      <c r="B74" s="162" t="s">
        <v>128</v>
      </c>
      <c r="C74" s="163">
        <v>165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1018</v>
      </c>
      <c r="M74" s="163">
        <v>551</v>
      </c>
      <c r="N74" s="163">
        <v>22</v>
      </c>
      <c r="O74" s="163">
        <v>0</v>
      </c>
      <c r="P74" s="163">
        <v>30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1183</v>
      </c>
      <c r="V74" s="163">
        <v>22</v>
      </c>
      <c r="W74" s="163">
        <v>897</v>
      </c>
      <c r="X74" s="163">
        <v>3209</v>
      </c>
      <c r="Y74" s="163">
        <v>1645</v>
      </c>
      <c r="Z74" s="164">
        <f t="shared" si="61"/>
        <v>-0.4873792458709878</v>
      </c>
      <c r="AA74" s="165">
        <f t="shared" si="54"/>
        <v>0.39053254437869822</v>
      </c>
      <c r="AB74" s="164">
        <f t="shared" si="62"/>
        <v>5.1438012973010832E-4</v>
      </c>
    </row>
    <row r="75" spans="1:28" x14ac:dyDescent="0.25">
      <c r="A75" s="56"/>
      <c r="B75" s="162" t="s">
        <v>131</v>
      </c>
      <c r="C75" s="163">
        <v>111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1227</v>
      </c>
      <c r="M75" s="163">
        <v>710</v>
      </c>
      <c r="N75" s="163">
        <v>7</v>
      </c>
      <c r="O75" s="163">
        <v>0</v>
      </c>
      <c r="P75" s="163">
        <v>42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1338</v>
      </c>
      <c r="V75" s="163">
        <v>7</v>
      </c>
      <c r="W75" s="163">
        <v>291</v>
      </c>
      <c r="X75" s="163">
        <v>930</v>
      </c>
      <c r="Y75" s="163">
        <v>205</v>
      </c>
      <c r="Z75" s="164">
        <f t="shared" si="61"/>
        <v>-0.77956989247311825</v>
      </c>
      <c r="AA75" s="165">
        <f t="shared" si="54"/>
        <v>-0.84678624813153958</v>
      </c>
      <c r="AB75" s="164">
        <f t="shared" si="62"/>
        <v>6.4102083036274895E-5</v>
      </c>
    </row>
    <row r="76" spans="1:28" x14ac:dyDescent="0.25">
      <c r="A76" s="56"/>
      <c r="B76" s="168" t="s">
        <v>145</v>
      </c>
      <c r="C76" s="169">
        <f t="shared" ref="C76:H76" si="63">C68-SUM(C69:C75)</f>
        <v>3467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13863</v>
      </c>
      <c r="M76" s="169">
        <f t="shared" si="64"/>
        <v>3826</v>
      </c>
      <c r="N76" s="169">
        <f t="shared" si="64"/>
        <v>5620</v>
      </c>
      <c r="O76" s="169">
        <f t="shared" si="64"/>
        <v>0</v>
      </c>
      <c r="P76" s="169">
        <f t="shared" si="64"/>
        <v>13767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17330</v>
      </c>
      <c r="V76" s="169">
        <f>V68-SUM(V69:V75)</f>
        <v>5620</v>
      </c>
      <c r="W76" s="169">
        <f>W68-SUM(W69:W75)</f>
        <v>21848</v>
      </c>
      <c r="X76" s="169">
        <f>X68-SUM(X69:X75)</f>
        <v>32028</v>
      </c>
      <c r="Y76" s="169">
        <f>Y68-SUM(Y69:Y75)</f>
        <v>36605</v>
      </c>
      <c r="Z76" s="170">
        <f t="shared" si="61"/>
        <v>0.14290620706881474</v>
      </c>
      <c r="AA76" s="171">
        <f t="shared" si="54"/>
        <v>1.1122331217541834</v>
      </c>
      <c r="AB76" s="170">
        <f t="shared" si="62"/>
        <v>1.1446130485574843E-2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99189</v>
      </c>
      <c r="D78" s="176">
        <f t="shared" si="65"/>
        <v>27254</v>
      </c>
      <c r="E78" s="176">
        <f t="shared" si="65"/>
        <v>43215</v>
      </c>
      <c r="F78" s="176">
        <f t="shared" si="65"/>
        <v>75459</v>
      </c>
      <c r="G78" s="176">
        <f t="shared" si="65"/>
        <v>77593</v>
      </c>
      <c r="H78" s="176">
        <f t="shared" si="65"/>
        <v>87151</v>
      </c>
      <c r="I78" s="177">
        <f>IFERROR(H78/G78-1,"-")</f>
        <v>0.1231812148003042</v>
      </c>
      <c r="J78" s="177">
        <f>IFERROR(H78/C78-1,"-")</f>
        <v>-0.12136426418252022</v>
      </c>
      <c r="K78" s="177">
        <f>H78/H$8</f>
        <v>0.15468431627299384</v>
      </c>
      <c r="L78" s="176">
        <f t="shared" ref="L78:Q78" si="66">L79+L82</f>
        <v>374546</v>
      </c>
      <c r="M78" s="176">
        <f t="shared" si="66"/>
        <v>120222</v>
      </c>
      <c r="N78" s="176">
        <f t="shared" si="66"/>
        <v>124348</v>
      </c>
      <c r="O78" s="176">
        <f t="shared" si="66"/>
        <v>348211</v>
      </c>
      <c r="P78" s="176">
        <f t="shared" si="66"/>
        <v>409555</v>
      </c>
      <c r="Q78" s="176">
        <f t="shared" si="66"/>
        <v>470041</v>
      </c>
      <c r="R78" s="177">
        <f>IFERROR(Q78/P78-1,"-")</f>
        <v>0.14768712382952232</v>
      </c>
      <c r="S78" s="177">
        <f>IFERROR(Q78/L78-1,"-")</f>
        <v>0.25496200733688257</v>
      </c>
      <c r="T78" s="177">
        <f>Q78/Q$8</f>
        <v>0.17840995182592351</v>
      </c>
      <c r="U78" s="176">
        <f>U79+U82</f>
        <v>473735</v>
      </c>
      <c r="V78" s="176">
        <f>V79+V82</f>
        <v>167563</v>
      </c>
      <c r="W78" s="176">
        <f>W79+W82</f>
        <v>423670</v>
      </c>
      <c r="X78" s="176">
        <f>X79+X82</f>
        <v>487148</v>
      </c>
      <c r="Y78" s="176">
        <f>Y79+Y82</f>
        <v>557192</v>
      </c>
      <c r="Z78" s="177">
        <f>IFERROR(Y78/X78-1,"-")</f>
        <v>0.14378381929105744</v>
      </c>
      <c r="AA78" s="177">
        <f t="shared" ref="AA78:AA90" si="67">IFERROR(Y78/U78-1,"-")</f>
        <v>0.17616811086366857</v>
      </c>
      <c r="AB78" s="177">
        <f>Y78/Y$8</f>
        <v>0.17423008707877113</v>
      </c>
    </row>
    <row r="79" spans="1:28" x14ac:dyDescent="0.25">
      <c r="A79" s="56"/>
      <c r="B79" s="157" t="s">
        <v>97</v>
      </c>
      <c r="C79" s="158">
        <v>45443</v>
      </c>
      <c r="D79" s="158">
        <v>10700</v>
      </c>
      <c r="E79" s="158">
        <v>26508</v>
      </c>
      <c r="F79" s="158">
        <v>39701</v>
      </c>
      <c r="G79" s="158">
        <v>39900</v>
      </c>
      <c r="H79" s="158">
        <v>43179</v>
      </c>
      <c r="I79" s="159">
        <f>IFERROR(H79/G79-1,"-")</f>
        <v>8.2180451127819465E-2</v>
      </c>
      <c r="J79" s="160">
        <f>IFERROR(H79/C79-1,"-")</f>
        <v>-4.9820654446229296E-2</v>
      </c>
      <c r="K79" s="159">
        <f>H79/H$8</f>
        <v>7.6638410257502509E-2</v>
      </c>
      <c r="L79" s="158">
        <v>175043</v>
      </c>
      <c r="M79" s="158">
        <v>52662</v>
      </c>
      <c r="N79" s="158">
        <v>75017</v>
      </c>
      <c r="O79" s="158">
        <v>177815</v>
      </c>
      <c r="P79" s="158">
        <v>185055</v>
      </c>
      <c r="Q79" s="158">
        <v>194018</v>
      </c>
      <c r="R79" s="159">
        <f>IFERROR(Q79/P79-1,"-")</f>
        <v>4.8434249277241825E-2</v>
      </c>
      <c r="S79" s="160">
        <f>IFERROR(Q79/L79-1,"-")</f>
        <v>0.10840193552441391</v>
      </c>
      <c r="T79" s="159">
        <f>Q79/Q$8</f>
        <v>7.3641963218872453E-2</v>
      </c>
      <c r="U79" s="158">
        <v>220486</v>
      </c>
      <c r="V79" s="158">
        <v>101525</v>
      </c>
      <c r="W79" s="158">
        <v>217516</v>
      </c>
      <c r="X79" s="158">
        <v>224955</v>
      </c>
      <c r="Y79" s="158">
        <v>237197</v>
      </c>
      <c r="Z79" s="159">
        <f>IFERROR(Y79/X79-1,"-")</f>
        <v>5.441977284345767E-2</v>
      </c>
      <c r="AA79" s="160">
        <f t="shared" si="67"/>
        <v>7.5791660241466552E-2</v>
      </c>
      <c r="AB79" s="159">
        <f>Y79/Y$8</f>
        <v>7.4169862390025834E-2</v>
      </c>
    </row>
    <row r="80" spans="1:28" x14ac:dyDescent="0.25">
      <c r="A80" s="56"/>
      <c r="B80" s="162" t="s">
        <v>103</v>
      </c>
      <c r="C80" s="163">
        <v>15514</v>
      </c>
      <c r="D80" s="163">
        <v>4497</v>
      </c>
      <c r="E80" s="163">
        <v>16691</v>
      </c>
      <c r="F80" s="163">
        <v>24487</v>
      </c>
      <c r="G80" s="163">
        <v>25295</v>
      </c>
      <c r="H80" s="163">
        <v>22887</v>
      </c>
      <c r="I80" s="164">
        <f>IFERROR(H80/G80-1,"-")</f>
        <v>-9.5196679185609812E-2</v>
      </c>
      <c r="J80" s="165">
        <f>IFERROR(H80/C80-1,"-")</f>
        <v>0.47524816294959393</v>
      </c>
      <c r="K80" s="164">
        <f>H80/H$8</f>
        <v>4.0622137973632087E-2</v>
      </c>
      <c r="L80" s="163">
        <v>22398</v>
      </c>
      <c r="M80" s="163">
        <v>8348</v>
      </c>
      <c r="N80" s="163">
        <v>16350</v>
      </c>
      <c r="O80" s="163">
        <v>27645</v>
      </c>
      <c r="P80" s="163">
        <v>23534</v>
      </c>
      <c r="Q80" s="163">
        <v>35427</v>
      </c>
      <c r="R80" s="164">
        <f>IFERROR(Q80/P80-1,"-")</f>
        <v>0.50535395597858423</v>
      </c>
      <c r="S80" s="165">
        <f>IFERROR(Q80/L80-1,"-")</f>
        <v>0.58170372354674527</v>
      </c>
      <c r="T80" s="164">
        <f>Q80/Q$8</f>
        <v>1.344676180021954E-2</v>
      </c>
      <c r="U80" s="163">
        <v>37912</v>
      </c>
      <c r="V80" s="163">
        <v>33041</v>
      </c>
      <c r="W80" s="163">
        <v>52132</v>
      </c>
      <c r="X80" s="163">
        <v>48829</v>
      </c>
      <c r="Y80" s="163">
        <v>58314</v>
      </c>
      <c r="Z80" s="164">
        <f>IFERROR(Y80/X80-1,"-")</f>
        <v>0.19424931905220255</v>
      </c>
      <c r="AA80" s="165">
        <f t="shared" si="67"/>
        <v>0.53814095800801853</v>
      </c>
      <c r="AB80" s="164">
        <f>Y80/Y$8</f>
        <v>1.8234384732572363E-2</v>
      </c>
    </row>
    <row r="81" spans="1:28" x14ac:dyDescent="0.25">
      <c r="A81" s="56"/>
      <c r="B81" s="162" t="s">
        <v>100</v>
      </c>
      <c r="C81" s="163">
        <v>29929</v>
      </c>
      <c r="D81" s="163">
        <v>6203</v>
      </c>
      <c r="E81" s="163">
        <v>9817</v>
      </c>
      <c r="F81" s="163">
        <v>15214</v>
      </c>
      <c r="G81" s="163">
        <v>14605</v>
      </c>
      <c r="H81" s="163">
        <v>20292</v>
      </c>
      <c r="I81" s="164">
        <f>IFERROR(H81/G81-1,"-")</f>
        <v>0.38938719616569673</v>
      </c>
      <c r="J81" s="165">
        <f>IFERROR(H81/C81-1,"-")</f>
        <v>-0.32199538908750713</v>
      </c>
      <c r="K81" s="164">
        <f>H81/H$8</f>
        <v>3.6016272283870415E-2</v>
      </c>
      <c r="L81" s="163">
        <v>152645</v>
      </c>
      <c r="M81" s="163">
        <v>44314</v>
      </c>
      <c r="N81" s="163">
        <v>58667</v>
      </c>
      <c r="O81" s="163">
        <v>150170</v>
      </c>
      <c r="P81" s="163">
        <v>161521</v>
      </c>
      <c r="Q81" s="163">
        <v>158591</v>
      </c>
      <c r="R81" s="164">
        <f>IFERROR(Q81/P81-1,"-")</f>
        <v>-1.814005609177749E-2</v>
      </c>
      <c r="S81" s="165">
        <f>IFERROR(Q81/L81-1,"-")</f>
        <v>3.8953126535425264E-2</v>
      </c>
      <c r="T81" s="164">
        <f>Q81/Q$8</f>
        <v>6.0195201418652915E-2</v>
      </c>
      <c r="U81" s="163">
        <v>182574</v>
      </c>
      <c r="V81" s="163">
        <v>68484</v>
      </c>
      <c r="W81" s="163">
        <v>165384</v>
      </c>
      <c r="X81" s="163">
        <v>176126</v>
      </c>
      <c r="Y81" s="163">
        <v>178883</v>
      </c>
      <c r="Z81" s="164">
        <f>IFERROR(Y81/X81-1,"-")</f>
        <v>1.565356619692726E-2</v>
      </c>
      <c r="AA81" s="165">
        <f t="shared" si="67"/>
        <v>-2.0216460175052298E-2</v>
      </c>
      <c r="AB81" s="164">
        <f>Y81/Y$8</f>
        <v>5.5935477657453478E-2</v>
      </c>
    </row>
    <row r="82" spans="1:28" x14ac:dyDescent="0.25">
      <c r="A82" s="56"/>
      <c r="B82" s="157" t="s">
        <v>107</v>
      </c>
      <c r="C82" s="158">
        <v>53746</v>
      </c>
      <c r="D82" s="158">
        <v>16554</v>
      </c>
      <c r="E82" s="158">
        <v>16707</v>
      </c>
      <c r="F82" s="158">
        <v>35758</v>
      </c>
      <c r="G82" s="158">
        <v>37693</v>
      </c>
      <c r="H82" s="158">
        <v>43972</v>
      </c>
      <c r="I82" s="159">
        <f>IFERROR(H82/G82-1,"-")</f>
        <v>0.16658265460430322</v>
      </c>
      <c r="J82" s="160">
        <f>IFERROR(H82/C82-1,"-")</f>
        <v>-0.18185539388977789</v>
      </c>
      <c r="K82" s="159">
        <f>H82/H$8</f>
        <v>7.8045906015491329E-2</v>
      </c>
      <c r="L82" s="158">
        <v>199503</v>
      </c>
      <c r="M82" s="158">
        <v>67560</v>
      </c>
      <c r="N82" s="158">
        <v>49331</v>
      </c>
      <c r="O82" s="158">
        <v>170396</v>
      </c>
      <c r="P82" s="158">
        <v>224500</v>
      </c>
      <c r="Q82" s="158">
        <v>276023</v>
      </c>
      <c r="R82" s="159">
        <f>IFERROR(Q82/P82-1,"-")</f>
        <v>0.2295011135857461</v>
      </c>
      <c r="S82" s="160">
        <f>IFERROR(Q82/L82-1,"-")</f>
        <v>0.38355312952687437</v>
      </c>
      <c r="T82" s="159">
        <f>Q82/Q$8</f>
        <v>0.10476798860705105</v>
      </c>
      <c r="U82" s="158">
        <v>253249</v>
      </c>
      <c r="V82" s="158">
        <v>66038</v>
      </c>
      <c r="W82" s="158">
        <v>206154</v>
      </c>
      <c r="X82" s="158">
        <v>262193</v>
      </c>
      <c r="Y82" s="158">
        <v>319995</v>
      </c>
      <c r="Z82" s="159">
        <f>IFERROR(Y82/X82-1,"-")</f>
        <v>0.22045592368980094</v>
      </c>
      <c r="AA82" s="160">
        <f t="shared" si="67"/>
        <v>0.26355878996560689</v>
      </c>
      <c r="AB82" s="159">
        <f>Y82/Y$8</f>
        <v>0.1000602246887453</v>
      </c>
    </row>
    <row r="83" spans="1:28" s="56" customFormat="1" x14ac:dyDescent="0.25">
      <c r="B83" s="162" t="s">
        <v>110</v>
      </c>
      <c r="C83" s="163">
        <v>6978</v>
      </c>
      <c r="D83" s="163">
        <v>2224</v>
      </c>
      <c r="E83" s="163">
        <v>1949</v>
      </c>
      <c r="F83" s="163">
        <v>4027</v>
      </c>
      <c r="G83" s="163">
        <v>5120</v>
      </c>
      <c r="H83" s="163">
        <v>6588</v>
      </c>
      <c r="I83" s="164">
        <f t="shared" ref="I83:I90" si="68">IFERROR(H83/G83-1,"-")</f>
        <v>0.28671874999999991</v>
      </c>
      <c r="J83" s="165">
        <f t="shared" ref="J83:J90" si="69">IFERROR(H83/C83-1,"-")</f>
        <v>-5.5889939810834011E-2</v>
      </c>
      <c r="K83" s="164">
        <f t="shared" ref="K83:K90" si="70">H83/H$8</f>
        <v>1.1693041681753316E-2</v>
      </c>
      <c r="L83" s="163">
        <v>39428</v>
      </c>
      <c r="M83" s="163">
        <v>13920</v>
      </c>
      <c r="N83" s="163">
        <v>3523</v>
      </c>
      <c r="O83" s="163">
        <v>40046</v>
      </c>
      <c r="P83" s="163">
        <v>52990</v>
      </c>
      <c r="Q83" s="163">
        <v>64151</v>
      </c>
      <c r="R83" s="164">
        <f t="shared" ref="R83:R90" si="71">IFERROR(Q83/P83-1,"-")</f>
        <v>0.21062464615965282</v>
      </c>
      <c r="S83" s="165">
        <f t="shared" ref="S83:S90" si="72">IFERROR(Q83/L83-1,"-")</f>
        <v>0.62704169625646755</v>
      </c>
      <c r="T83" s="164">
        <f t="shared" ref="T83:T90" si="73">Q83/Q$8</f>
        <v>2.4349315952405894E-2</v>
      </c>
      <c r="U83" s="163">
        <v>46406</v>
      </c>
      <c r="V83" s="163">
        <v>5472</v>
      </c>
      <c r="W83" s="163">
        <v>44073</v>
      </c>
      <c r="X83" s="163">
        <v>58110</v>
      </c>
      <c r="Y83" s="163">
        <v>70739</v>
      </c>
      <c r="Z83" s="164">
        <f t="shared" ref="Z83:Z90" si="74">IFERROR(Y83/X83-1,"-")</f>
        <v>0.21732920323524341</v>
      </c>
      <c r="AA83" s="165">
        <f t="shared" si="67"/>
        <v>0.52435029953023315</v>
      </c>
      <c r="AB83" s="164">
        <f t="shared" ref="AB83:AB90" si="75">Y83/Y$8</f>
        <v>2.2119596350746586E-2</v>
      </c>
    </row>
    <row r="84" spans="1:28" s="56" customFormat="1" x14ac:dyDescent="0.25">
      <c r="B84" s="162" t="s">
        <v>113</v>
      </c>
      <c r="C84" s="163">
        <v>14550</v>
      </c>
      <c r="D84" s="163">
        <v>4799</v>
      </c>
      <c r="E84" s="163">
        <v>3436</v>
      </c>
      <c r="F84" s="163">
        <v>8884</v>
      </c>
      <c r="G84" s="163">
        <v>10047</v>
      </c>
      <c r="H84" s="163">
        <v>10506</v>
      </c>
      <c r="I84" s="164">
        <f t="shared" si="68"/>
        <v>4.5685279187817285E-2</v>
      </c>
      <c r="J84" s="165">
        <f t="shared" si="69"/>
        <v>-0.27793814432989694</v>
      </c>
      <c r="K84" s="164">
        <f t="shared" si="70"/>
        <v>1.8647100168260527E-2</v>
      </c>
      <c r="L84" s="163">
        <v>87341</v>
      </c>
      <c r="M84" s="163">
        <v>25360</v>
      </c>
      <c r="N84" s="163">
        <v>13631</v>
      </c>
      <c r="O84" s="163">
        <v>57389</v>
      </c>
      <c r="P84" s="163">
        <v>67461</v>
      </c>
      <c r="Q84" s="163">
        <v>75520</v>
      </c>
      <c r="R84" s="164">
        <f t="shared" si="71"/>
        <v>0.11946161485895557</v>
      </c>
      <c r="S84" s="165">
        <f t="shared" si="72"/>
        <v>-0.13534308056926303</v>
      </c>
      <c r="T84" s="164">
        <f t="shared" si="73"/>
        <v>2.8664562371992535E-2</v>
      </c>
      <c r="U84" s="163">
        <v>101891</v>
      </c>
      <c r="V84" s="163">
        <v>17067</v>
      </c>
      <c r="W84" s="163">
        <v>66273</v>
      </c>
      <c r="X84" s="163">
        <v>77508</v>
      </c>
      <c r="Y84" s="163">
        <v>86026</v>
      </c>
      <c r="Z84" s="164">
        <f t="shared" si="74"/>
        <v>0.1098983330752954</v>
      </c>
      <c r="AA84" s="165">
        <f t="shared" si="67"/>
        <v>-0.15570560697215652</v>
      </c>
      <c r="AB84" s="164">
        <f t="shared" si="75"/>
        <v>2.6899735586724802E-2</v>
      </c>
    </row>
    <row r="85" spans="1:28" x14ac:dyDescent="0.25">
      <c r="A85" s="56"/>
      <c r="B85" s="162" t="s">
        <v>116</v>
      </c>
      <c r="C85" s="163">
        <v>3941</v>
      </c>
      <c r="D85" s="163">
        <v>1395</v>
      </c>
      <c r="E85" s="163">
        <v>3495</v>
      </c>
      <c r="F85" s="163">
        <v>4488</v>
      </c>
      <c r="G85" s="163">
        <v>4114</v>
      </c>
      <c r="H85" s="163">
        <v>4421</v>
      </c>
      <c r="I85" s="164">
        <f t="shared" si="68"/>
        <v>7.4623237724841918E-2</v>
      </c>
      <c r="J85" s="165">
        <f t="shared" si="69"/>
        <v>0.12179649835067252</v>
      </c>
      <c r="K85" s="164">
        <f t="shared" si="70"/>
        <v>7.8468332232895285E-3</v>
      </c>
      <c r="L85" s="163">
        <v>11499</v>
      </c>
      <c r="M85" s="163">
        <v>4325</v>
      </c>
      <c r="N85" s="163">
        <v>6321</v>
      </c>
      <c r="O85" s="163">
        <v>14433</v>
      </c>
      <c r="P85" s="163">
        <v>22774</v>
      </c>
      <c r="Q85" s="163">
        <v>35467</v>
      </c>
      <c r="R85" s="164">
        <f t="shared" si="71"/>
        <v>0.55734609642574862</v>
      </c>
      <c r="S85" s="165">
        <f t="shared" si="72"/>
        <v>2.0843551613183755</v>
      </c>
      <c r="T85" s="164">
        <f t="shared" si="73"/>
        <v>1.3461944301475891E-2</v>
      </c>
      <c r="U85" s="163">
        <v>15440</v>
      </c>
      <c r="V85" s="163">
        <v>9816</v>
      </c>
      <c r="W85" s="163">
        <v>18921</v>
      </c>
      <c r="X85" s="163">
        <v>26888</v>
      </c>
      <c r="Y85" s="163">
        <v>39888</v>
      </c>
      <c r="Z85" s="164">
        <f t="shared" si="74"/>
        <v>0.48348705742338582</v>
      </c>
      <c r="AA85" s="165">
        <f t="shared" si="67"/>
        <v>1.5834196891191712</v>
      </c>
      <c r="AB85" s="164">
        <f t="shared" si="75"/>
        <v>1.2472701893419187E-2</v>
      </c>
    </row>
    <row r="86" spans="1:28" x14ac:dyDescent="0.25">
      <c r="A86" s="56"/>
      <c r="B86" s="162" t="s">
        <v>123</v>
      </c>
      <c r="C86" s="163">
        <v>1516</v>
      </c>
      <c r="D86" s="163">
        <v>246</v>
      </c>
      <c r="E86" s="163">
        <v>345</v>
      </c>
      <c r="F86" s="163">
        <v>845</v>
      </c>
      <c r="G86" s="163">
        <v>806</v>
      </c>
      <c r="H86" s="163">
        <v>1051</v>
      </c>
      <c r="I86" s="164">
        <f t="shared" si="68"/>
        <v>0.30397022332506207</v>
      </c>
      <c r="J86" s="165">
        <f t="shared" si="69"/>
        <v>-0.30672823218997358</v>
      </c>
      <c r="K86" s="164">
        <f t="shared" si="70"/>
        <v>1.8654199768553031E-3</v>
      </c>
      <c r="L86" s="163">
        <v>3240</v>
      </c>
      <c r="M86" s="163">
        <v>1093</v>
      </c>
      <c r="N86" s="163">
        <v>1428</v>
      </c>
      <c r="O86" s="163">
        <v>3122</v>
      </c>
      <c r="P86" s="163">
        <v>4296</v>
      </c>
      <c r="Q86" s="163">
        <v>8016</v>
      </c>
      <c r="R86" s="164">
        <f t="shared" si="71"/>
        <v>0.86592178770949713</v>
      </c>
      <c r="S86" s="165">
        <f t="shared" si="72"/>
        <v>1.4740740740740739</v>
      </c>
      <c r="T86" s="164">
        <f t="shared" si="73"/>
        <v>3.0425732517729365E-3</v>
      </c>
      <c r="U86" s="163">
        <v>4756</v>
      </c>
      <c r="V86" s="163">
        <v>1773</v>
      </c>
      <c r="W86" s="163">
        <v>3967</v>
      </c>
      <c r="X86" s="163">
        <v>5102</v>
      </c>
      <c r="Y86" s="163">
        <v>9067</v>
      </c>
      <c r="Z86" s="164">
        <f t="shared" si="74"/>
        <v>0.77714621716973742</v>
      </c>
      <c r="AA86" s="165">
        <f t="shared" si="67"/>
        <v>0.90643397813288473</v>
      </c>
      <c r="AB86" s="164">
        <f t="shared" si="75"/>
        <v>2.8351882287312416E-3</v>
      </c>
    </row>
    <row r="87" spans="1:28" x14ac:dyDescent="0.25">
      <c r="A87" s="56"/>
      <c r="B87" s="162" t="s">
        <v>119</v>
      </c>
      <c r="C87" s="163">
        <v>801</v>
      </c>
      <c r="D87" s="163">
        <v>188</v>
      </c>
      <c r="E87" s="163">
        <v>331</v>
      </c>
      <c r="F87" s="163">
        <v>685</v>
      </c>
      <c r="G87" s="163">
        <v>543</v>
      </c>
      <c r="H87" s="163">
        <v>562</v>
      </c>
      <c r="I87" s="164">
        <f t="shared" si="68"/>
        <v>3.4990791896869267E-2</v>
      </c>
      <c r="J87" s="165">
        <f t="shared" si="69"/>
        <v>-0.29837702871410732</v>
      </c>
      <c r="K87" s="164">
        <f t="shared" si="70"/>
        <v>9.9749384109674619E-4</v>
      </c>
      <c r="L87" s="163">
        <v>3623</v>
      </c>
      <c r="M87" s="163">
        <v>1411</v>
      </c>
      <c r="N87" s="163">
        <v>1899</v>
      </c>
      <c r="O87" s="163">
        <v>2962</v>
      </c>
      <c r="P87" s="163">
        <v>4028</v>
      </c>
      <c r="Q87" s="163">
        <v>5211</v>
      </c>
      <c r="R87" s="164">
        <f t="shared" si="71"/>
        <v>0.29369414101290969</v>
      </c>
      <c r="S87" s="165">
        <f t="shared" si="72"/>
        <v>0.4383107921611924</v>
      </c>
      <c r="T87" s="164">
        <f t="shared" si="73"/>
        <v>1.9779003511712539E-3</v>
      </c>
      <c r="U87" s="163">
        <v>4424</v>
      </c>
      <c r="V87" s="163">
        <v>2230</v>
      </c>
      <c r="W87" s="163">
        <v>3647</v>
      </c>
      <c r="X87" s="163">
        <v>4571</v>
      </c>
      <c r="Y87" s="163">
        <v>5773</v>
      </c>
      <c r="Z87" s="164">
        <f t="shared" si="74"/>
        <v>0.26296215270181578</v>
      </c>
      <c r="AA87" s="165">
        <f t="shared" si="67"/>
        <v>0.30492766726943943</v>
      </c>
      <c r="AB87" s="164">
        <f t="shared" si="75"/>
        <v>1.8051771969190976E-3</v>
      </c>
    </row>
    <row r="88" spans="1:28" x14ac:dyDescent="0.25">
      <c r="A88" s="56"/>
      <c r="B88" s="162" t="s">
        <v>128</v>
      </c>
      <c r="C88" s="163">
        <v>642</v>
      </c>
      <c r="D88" s="163">
        <v>282</v>
      </c>
      <c r="E88" s="163">
        <v>120</v>
      </c>
      <c r="F88" s="163">
        <v>282</v>
      </c>
      <c r="G88" s="163">
        <v>306</v>
      </c>
      <c r="H88" s="163">
        <v>351</v>
      </c>
      <c r="I88" s="164">
        <f t="shared" si="68"/>
        <v>0.14705882352941169</v>
      </c>
      <c r="J88" s="165">
        <f t="shared" si="69"/>
        <v>-0.45327102803738317</v>
      </c>
      <c r="K88" s="164">
        <f t="shared" si="70"/>
        <v>6.2298992566718495E-4</v>
      </c>
      <c r="L88" s="163">
        <v>1953</v>
      </c>
      <c r="M88" s="163">
        <v>1415</v>
      </c>
      <c r="N88" s="163">
        <v>87</v>
      </c>
      <c r="O88" s="163">
        <v>1710</v>
      </c>
      <c r="P88" s="163">
        <v>2258</v>
      </c>
      <c r="Q88" s="163">
        <v>2196</v>
      </c>
      <c r="R88" s="164">
        <f t="shared" si="71"/>
        <v>-2.7457927369353374E-2</v>
      </c>
      <c r="S88" s="165">
        <f t="shared" si="72"/>
        <v>0.12442396313364057</v>
      </c>
      <c r="T88" s="164">
        <f t="shared" si="73"/>
        <v>8.3351931897372364E-4</v>
      </c>
      <c r="U88" s="163">
        <v>2595</v>
      </c>
      <c r="V88" s="163">
        <v>207</v>
      </c>
      <c r="W88" s="163">
        <v>1992</v>
      </c>
      <c r="X88" s="163">
        <v>2564</v>
      </c>
      <c r="Y88" s="163">
        <v>2547</v>
      </c>
      <c r="Z88" s="164">
        <f t="shared" si="74"/>
        <v>-6.6302652106083881E-3</v>
      </c>
      <c r="AA88" s="165">
        <f t="shared" si="67"/>
        <v>-1.8497109826589586E-2</v>
      </c>
      <c r="AB88" s="164">
        <f t="shared" si="75"/>
        <v>7.9642929508971793E-4</v>
      </c>
    </row>
    <row r="89" spans="1:28" x14ac:dyDescent="0.25">
      <c r="A89" s="56"/>
      <c r="B89" s="162" t="s">
        <v>131</v>
      </c>
      <c r="C89" s="163">
        <v>1559</v>
      </c>
      <c r="D89" s="163">
        <v>389</v>
      </c>
      <c r="E89" s="163">
        <v>139</v>
      </c>
      <c r="F89" s="163">
        <v>417</v>
      </c>
      <c r="G89" s="163">
        <v>408</v>
      </c>
      <c r="H89" s="163">
        <v>387</v>
      </c>
      <c r="I89" s="164">
        <f t="shared" si="68"/>
        <v>-5.1470588235294157E-2</v>
      </c>
      <c r="J89" s="165">
        <f t="shared" si="69"/>
        <v>-0.75176395125080187</v>
      </c>
      <c r="K89" s="164">
        <f t="shared" si="70"/>
        <v>6.8688632829971667E-4</v>
      </c>
      <c r="L89" s="163">
        <v>2482</v>
      </c>
      <c r="M89" s="163">
        <v>1895</v>
      </c>
      <c r="N89" s="163">
        <v>147</v>
      </c>
      <c r="O89" s="163">
        <v>1354</v>
      </c>
      <c r="P89" s="163">
        <v>2179</v>
      </c>
      <c r="Q89" s="163">
        <v>2731</v>
      </c>
      <c r="R89" s="164">
        <f t="shared" si="71"/>
        <v>0.25332721431849481</v>
      </c>
      <c r="S89" s="165">
        <f t="shared" si="72"/>
        <v>0.10032232070910552</v>
      </c>
      <c r="T89" s="164">
        <f t="shared" si="73"/>
        <v>1.0365852732774313E-3</v>
      </c>
      <c r="U89" s="163">
        <v>4041</v>
      </c>
      <c r="V89" s="163">
        <v>286</v>
      </c>
      <c r="W89" s="163">
        <v>1771</v>
      </c>
      <c r="X89" s="163">
        <v>2587</v>
      </c>
      <c r="Y89" s="163">
        <v>3118</v>
      </c>
      <c r="Z89" s="164">
        <f t="shared" si="74"/>
        <v>0.20525705450328569</v>
      </c>
      <c r="AA89" s="165">
        <f t="shared" si="67"/>
        <v>-0.2284088097005692</v>
      </c>
      <c r="AB89" s="164">
        <f t="shared" si="75"/>
        <v>9.7497704832734215E-4</v>
      </c>
    </row>
    <row r="90" spans="1:28" x14ac:dyDescent="0.25">
      <c r="A90" s="56"/>
      <c r="B90" s="168" t="s">
        <v>145</v>
      </c>
      <c r="C90" s="169">
        <f t="shared" ref="C90:H90" si="76">C82-SUM(C83:C89)</f>
        <v>23759</v>
      </c>
      <c r="D90" s="169">
        <f t="shared" si="76"/>
        <v>7031</v>
      </c>
      <c r="E90" s="169">
        <f t="shared" si="76"/>
        <v>6892</v>
      </c>
      <c r="F90" s="169">
        <f t="shared" si="76"/>
        <v>16130</v>
      </c>
      <c r="G90" s="169">
        <f t="shared" si="76"/>
        <v>16349</v>
      </c>
      <c r="H90" s="169">
        <f t="shared" si="76"/>
        <v>20106</v>
      </c>
      <c r="I90" s="170">
        <f t="shared" si="68"/>
        <v>0.22979998776683597</v>
      </c>
      <c r="J90" s="171">
        <f t="shared" si="69"/>
        <v>-0.15375226230060191</v>
      </c>
      <c r="K90" s="170">
        <f t="shared" si="70"/>
        <v>3.5686140870269001E-2</v>
      </c>
      <c r="L90" s="169">
        <f t="shared" ref="L90:Q90" si="77">L82-SUM(L83:L89)</f>
        <v>49937</v>
      </c>
      <c r="M90" s="169">
        <f t="shared" si="77"/>
        <v>18141</v>
      </c>
      <c r="N90" s="169">
        <f t="shared" si="77"/>
        <v>22295</v>
      </c>
      <c r="O90" s="169">
        <f t="shared" si="77"/>
        <v>49380</v>
      </c>
      <c r="P90" s="169">
        <f t="shared" si="77"/>
        <v>68514</v>
      </c>
      <c r="Q90" s="169">
        <f t="shared" si="77"/>
        <v>82731</v>
      </c>
      <c r="R90" s="170">
        <f t="shared" si="71"/>
        <v>0.20750503546720389</v>
      </c>
      <c r="S90" s="171">
        <f t="shared" si="72"/>
        <v>0.65670745138874986</v>
      </c>
      <c r="T90" s="170">
        <f t="shared" si="73"/>
        <v>3.1401587785981393E-2</v>
      </c>
      <c r="U90" s="169">
        <f>U82-SUM(U83:U89)</f>
        <v>73696</v>
      </c>
      <c r="V90" s="169">
        <f>V82-SUM(V83:V89)</f>
        <v>29187</v>
      </c>
      <c r="W90" s="169">
        <f>W82-SUM(W83:W89)</f>
        <v>65510</v>
      </c>
      <c r="X90" s="169">
        <f>X82-SUM(X83:X89)</f>
        <v>84863</v>
      </c>
      <c r="Y90" s="169">
        <f>Y82-SUM(Y83:Y89)</f>
        <v>102837</v>
      </c>
      <c r="Z90" s="170">
        <f t="shared" si="74"/>
        <v>0.211800195609394</v>
      </c>
      <c r="AA90" s="171">
        <f t="shared" si="67"/>
        <v>0.39542173252279644</v>
      </c>
      <c r="AB90" s="170">
        <f t="shared" si="75"/>
        <v>3.2156419088787323E-2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9488</v>
      </c>
      <c r="D92" s="176">
        <f t="shared" si="78"/>
        <v>4061</v>
      </c>
      <c r="E92" s="176">
        <f t="shared" si="78"/>
        <v>0</v>
      </c>
      <c r="F92" s="176">
        <f t="shared" si="78"/>
        <v>2892</v>
      </c>
      <c r="G92" s="176">
        <f t="shared" si="78"/>
        <v>4491</v>
      </c>
      <c r="H92" s="176">
        <f t="shared" si="78"/>
        <v>5405</v>
      </c>
      <c r="I92" s="177">
        <f>IFERROR(H92/G92-1,"-")</f>
        <v>0.20351814740592289</v>
      </c>
      <c r="J92" s="177">
        <f>IFERROR(H92/C92-1,"-")</f>
        <v>-0.43033305227655982</v>
      </c>
      <c r="K92" s="177">
        <f>H92/H$8</f>
        <v>9.5933348952453971E-3</v>
      </c>
      <c r="L92" s="176">
        <f t="shared" ref="L92:Q92" si="79">L93+L96</f>
        <v>29935</v>
      </c>
      <c r="M92" s="176">
        <f t="shared" si="79"/>
        <v>8693</v>
      </c>
      <c r="N92" s="176">
        <f t="shared" si="79"/>
        <v>0</v>
      </c>
      <c r="O92" s="176">
        <f t="shared" si="79"/>
        <v>22120</v>
      </c>
      <c r="P92" s="176">
        <f t="shared" si="79"/>
        <v>30713</v>
      </c>
      <c r="Q92" s="176">
        <f t="shared" si="79"/>
        <v>36372</v>
      </c>
      <c r="R92" s="177">
        <f>IFERROR(Q92/P92-1,"-")</f>
        <v>0.18425422459544816</v>
      </c>
      <c r="S92" s="177">
        <f>IFERROR(Q92/L92-1,"-")</f>
        <v>0.21503257056956748</v>
      </c>
      <c r="T92" s="177">
        <f>Q92/Q$8</f>
        <v>1.3805448392400855E-2</v>
      </c>
      <c r="U92" s="176">
        <f>U93+U96</f>
        <v>39423</v>
      </c>
      <c r="V92" s="176">
        <f>V93+V96</f>
        <v>21073</v>
      </c>
      <c r="W92" s="176">
        <f>W93+W96</f>
        <v>37456</v>
      </c>
      <c r="X92" s="176">
        <f>X93+X96</f>
        <v>44189</v>
      </c>
      <c r="Y92" s="176">
        <f>Y93+Y96</f>
        <v>41777</v>
      </c>
      <c r="Z92" s="177">
        <f>IFERROR(Y92/X92-1,"-")</f>
        <v>-5.4583719930299424E-2</v>
      </c>
      <c r="AA92" s="177">
        <f t="shared" ref="AA92:AA104" si="80">IFERROR(Y92/U92-1,"-")</f>
        <v>5.9711336022119088E-2</v>
      </c>
      <c r="AB92" s="177">
        <f>Y92/Y$8</f>
        <v>1.306337913661686E-2</v>
      </c>
    </row>
    <row r="93" spans="1:28" x14ac:dyDescent="0.25">
      <c r="A93" s="56"/>
      <c r="B93" s="157" t="s">
        <v>97</v>
      </c>
      <c r="C93" s="158">
        <v>6625</v>
      </c>
      <c r="D93" s="158">
        <v>2731</v>
      </c>
      <c r="E93" s="158">
        <v>0</v>
      </c>
      <c r="F93" s="158">
        <v>2345</v>
      </c>
      <c r="G93" s="158">
        <v>3131</v>
      </c>
      <c r="H93" s="158">
        <v>3940</v>
      </c>
      <c r="I93" s="159">
        <f>IFERROR(H93/G93-1,"-")</f>
        <v>0.25838390290641966</v>
      </c>
      <c r="J93" s="160">
        <f>IFERROR(H93/C93-1,"-")</f>
        <v>-0.4052830188679245</v>
      </c>
      <c r="K93" s="159">
        <f>H93/H$8</f>
        <v>6.9931062881159788E-3</v>
      </c>
      <c r="L93" s="158">
        <v>19633</v>
      </c>
      <c r="M93" s="158">
        <v>4723</v>
      </c>
      <c r="N93" s="158">
        <v>0</v>
      </c>
      <c r="O93" s="158">
        <v>15738</v>
      </c>
      <c r="P93" s="158">
        <v>20171</v>
      </c>
      <c r="Q93" s="158">
        <v>22213</v>
      </c>
      <c r="R93" s="159">
        <f>IFERROR(Q93/P93-1,"-")</f>
        <v>0.10123444549105143</v>
      </c>
      <c r="S93" s="160">
        <f>IFERROR(Q93/L93-1,"-")</f>
        <v>0.13141139917485867</v>
      </c>
      <c r="T93" s="159">
        <f>Q93/Q$8</f>
        <v>8.431222510183663E-3</v>
      </c>
      <c r="U93" s="158">
        <v>26258</v>
      </c>
      <c r="V93" s="158">
        <v>13958</v>
      </c>
      <c r="W93" s="158">
        <v>24786</v>
      </c>
      <c r="X93" s="158">
        <v>29860</v>
      </c>
      <c r="Y93" s="158">
        <v>26153</v>
      </c>
      <c r="Z93" s="159">
        <f>IFERROR(Y93/X93-1,"-")</f>
        <v>-0.12414601473543196</v>
      </c>
      <c r="AA93" s="160">
        <f t="shared" si="80"/>
        <v>-3.9987813237870595E-3</v>
      </c>
      <c r="AB93" s="159">
        <f>Y93/Y$8</f>
        <v>8.1778623299887682E-3</v>
      </c>
    </row>
    <row r="94" spans="1:28" x14ac:dyDescent="0.25">
      <c r="A94" s="56"/>
      <c r="B94" s="162" t="s">
        <v>103</v>
      </c>
      <c r="C94" s="163">
        <v>4918</v>
      </c>
      <c r="D94" s="163">
        <v>2063</v>
      </c>
      <c r="E94" s="163">
        <v>0</v>
      </c>
      <c r="F94" s="163">
        <v>1741</v>
      </c>
      <c r="G94" s="163">
        <v>2207</v>
      </c>
      <c r="H94" s="163">
        <v>2841</v>
      </c>
      <c r="I94" s="164">
        <f>IFERROR(H94/G94-1,"-")</f>
        <v>0.28726778432260991</v>
      </c>
      <c r="J94" s="165">
        <f>IFERROR(H94/C94-1,"-")</f>
        <v>-0.42232614884099229</v>
      </c>
      <c r="K94" s="164">
        <f>H94/H$8</f>
        <v>5.0424911077506336E-3</v>
      </c>
      <c r="L94" s="163">
        <v>7992</v>
      </c>
      <c r="M94" s="163">
        <v>2176</v>
      </c>
      <c r="N94" s="163">
        <v>0</v>
      </c>
      <c r="O94" s="163">
        <v>6916</v>
      </c>
      <c r="P94" s="163">
        <v>4680</v>
      </c>
      <c r="Q94" s="163">
        <v>5361</v>
      </c>
      <c r="R94" s="164">
        <f>IFERROR(Q94/P94-1,"-")</f>
        <v>0.14551282051282044</v>
      </c>
      <c r="S94" s="165">
        <f>IFERROR(Q94/L94-1,"-")</f>
        <v>-0.32920420420420415</v>
      </c>
      <c r="T94" s="164">
        <f>Q94/Q$8</f>
        <v>2.0348347308825738E-3</v>
      </c>
      <c r="U94" s="163">
        <v>12910</v>
      </c>
      <c r="V94" s="163">
        <v>7014</v>
      </c>
      <c r="W94" s="163">
        <v>11891</v>
      </c>
      <c r="X94" s="163">
        <v>9535</v>
      </c>
      <c r="Y94" s="163">
        <v>8202</v>
      </c>
      <c r="Z94" s="164">
        <f>IFERROR(Y94/X94-1,"-")</f>
        <v>-0.13980073413738858</v>
      </c>
      <c r="AA94" s="165">
        <f t="shared" si="80"/>
        <v>-0.36467854376452358</v>
      </c>
      <c r="AB94" s="164">
        <f>Y94/Y$8</f>
        <v>2.5647087076269598E-3</v>
      </c>
    </row>
    <row r="95" spans="1:28" x14ac:dyDescent="0.25">
      <c r="A95" s="56"/>
      <c r="B95" s="162" t="s">
        <v>100</v>
      </c>
      <c r="C95" s="163">
        <v>1707</v>
      </c>
      <c r="D95" s="163">
        <v>668</v>
      </c>
      <c r="E95" s="163">
        <v>0</v>
      </c>
      <c r="F95" s="163">
        <v>604</v>
      </c>
      <c r="G95" s="163">
        <v>924</v>
      </c>
      <c r="H95" s="163">
        <v>1099</v>
      </c>
      <c r="I95" s="164">
        <f>IFERROR(H95/G95-1,"-")</f>
        <v>0.18939393939393945</v>
      </c>
      <c r="J95" s="165">
        <f>IFERROR(H95/C95-1,"-")</f>
        <v>-0.35618043350908024</v>
      </c>
      <c r="K95" s="164">
        <f>H95/H$8</f>
        <v>1.9506151803653454E-3</v>
      </c>
      <c r="L95" s="163">
        <v>11641</v>
      </c>
      <c r="M95" s="163">
        <v>2547</v>
      </c>
      <c r="N95" s="163">
        <v>0</v>
      </c>
      <c r="O95" s="163">
        <v>8822</v>
      </c>
      <c r="P95" s="163">
        <v>15491</v>
      </c>
      <c r="Q95" s="163">
        <v>16852</v>
      </c>
      <c r="R95" s="164">
        <f>IFERROR(Q95/P95-1,"-")</f>
        <v>8.7857465625201803E-2</v>
      </c>
      <c r="S95" s="165">
        <f>IFERROR(Q95/L95-1,"-")</f>
        <v>0.44764195515849159</v>
      </c>
      <c r="T95" s="164">
        <f>Q95/Q$8</f>
        <v>6.3963877793010888E-3</v>
      </c>
      <c r="U95" s="163">
        <v>13348</v>
      </c>
      <c r="V95" s="163">
        <v>6944</v>
      </c>
      <c r="W95" s="163">
        <v>12895</v>
      </c>
      <c r="X95" s="163">
        <v>20325</v>
      </c>
      <c r="Y95" s="163">
        <v>17951</v>
      </c>
      <c r="Z95" s="164">
        <f>IFERROR(Y95/X95-1,"-")</f>
        <v>-0.11680196801968024</v>
      </c>
      <c r="AA95" s="165">
        <f t="shared" si="80"/>
        <v>0.34484566976326048</v>
      </c>
      <c r="AB95" s="164">
        <f>Y95/Y$8</f>
        <v>5.613153622361808E-3</v>
      </c>
    </row>
    <row r="96" spans="1:28" x14ac:dyDescent="0.25">
      <c r="A96" s="56"/>
      <c r="B96" s="157" t="s">
        <v>107</v>
      </c>
      <c r="C96" s="158">
        <v>2863</v>
      </c>
      <c r="D96" s="158">
        <v>1330</v>
      </c>
      <c r="E96" s="158">
        <v>0</v>
      </c>
      <c r="F96" s="158">
        <v>547</v>
      </c>
      <c r="G96" s="158">
        <v>1360</v>
      </c>
      <c r="H96" s="158">
        <v>1465</v>
      </c>
      <c r="I96" s="159">
        <f>IFERROR(H96/G96-1,"-")</f>
        <v>7.7205882352941124E-2</v>
      </c>
      <c r="J96" s="160">
        <f>IFERROR(H96/C96-1,"-")</f>
        <v>-0.48829898707649322</v>
      </c>
      <c r="K96" s="159">
        <f>H96/H$8</f>
        <v>2.6002286071294188E-3</v>
      </c>
      <c r="L96" s="158">
        <v>10302</v>
      </c>
      <c r="M96" s="158">
        <v>3970</v>
      </c>
      <c r="N96" s="158">
        <v>0</v>
      </c>
      <c r="O96" s="158">
        <v>6382</v>
      </c>
      <c r="P96" s="158">
        <v>10542</v>
      </c>
      <c r="Q96" s="158">
        <v>14159</v>
      </c>
      <c r="R96" s="159">
        <f>IFERROR(Q96/P96-1,"-")</f>
        <v>0.34310377537469172</v>
      </c>
      <c r="S96" s="160">
        <f>IFERROR(Q96/L96-1,"-")</f>
        <v>0.37439332168510964</v>
      </c>
      <c r="T96" s="159">
        <f>Q96/Q$8</f>
        <v>5.3742258822171915E-3</v>
      </c>
      <c r="U96" s="158">
        <v>13165</v>
      </c>
      <c r="V96" s="158">
        <v>7115</v>
      </c>
      <c r="W96" s="158">
        <v>12670</v>
      </c>
      <c r="X96" s="158">
        <v>14329</v>
      </c>
      <c r="Y96" s="158">
        <v>15624</v>
      </c>
      <c r="Z96" s="159">
        <f>IFERROR(Y96/X96-1,"-")</f>
        <v>9.0376160234489467E-2</v>
      </c>
      <c r="AA96" s="160">
        <f t="shared" si="80"/>
        <v>0.18678313710596273</v>
      </c>
      <c r="AB96" s="159">
        <f>Y96/Y$8</f>
        <v>4.8855168066280928E-3</v>
      </c>
    </row>
    <row r="97" spans="1:28" s="56" customFormat="1" x14ac:dyDescent="0.25">
      <c r="B97" s="162" t="s">
        <v>110</v>
      </c>
      <c r="C97" s="163">
        <v>126</v>
      </c>
      <c r="D97" s="163">
        <v>79</v>
      </c>
      <c r="E97" s="163">
        <v>0</v>
      </c>
      <c r="F97" s="163">
        <v>11</v>
      </c>
      <c r="G97" s="163">
        <v>68</v>
      </c>
      <c r="H97" s="163">
        <v>133</v>
      </c>
      <c r="I97" s="164">
        <f t="shared" ref="I97:I104" si="81">IFERROR(H97/G97-1,"-")</f>
        <v>0.95588235294117641</v>
      </c>
      <c r="J97" s="165">
        <f t="shared" ref="J97:J104" si="82">IFERROR(H97/C97-1,"-")</f>
        <v>5.555555555555558E-2</v>
      </c>
      <c r="K97" s="164">
        <f t="shared" ref="K97:K104" si="83">H97/H$8</f>
        <v>2.3606170972574245E-4</v>
      </c>
      <c r="L97" s="163">
        <v>1642</v>
      </c>
      <c r="M97" s="163">
        <v>915</v>
      </c>
      <c r="N97" s="163">
        <v>0</v>
      </c>
      <c r="O97" s="163">
        <v>735</v>
      </c>
      <c r="P97" s="163">
        <v>1637</v>
      </c>
      <c r="Q97" s="163">
        <v>2113</v>
      </c>
      <c r="R97" s="164">
        <f t="shared" ref="R97:R104" si="84">IFERROR(Q97/P97-1,"-")</f>
        <v>0.29077580940745262</v>
      </c>
      <c r="S97" s="165">
        <f t="shared" ref="S97:S104" si="85">IFERROR(Q97/L97-1,"-")</f>
        <v>0.28684531059683316</v>
      </c>
      <c r="T97" s="164">
        <f t="shared" ref="T97:T104" si="86">Q97/Q$8</f>
        <v>8.0201562886679327E-4</v>
      </c>
      <c r="U97" s="163">
        <v>1768</v>
      </c>
      <c r="V97" s="163">
        <v>346</v>
      </c>
      <c r="W97" s="163">
        <v>1661</v>
      </c>
      <c r="X97" s="163">
        <v>2018</v>
      </c>
      <c r="Y97" s="163">
        <v>2246</v>
      </c>
      <c r="Z97" s="164">
        <f t="shared" ref="Z97:Z104" si="87">IFERROR(Y97/X97-1,"-")</f>
        <v>0.11298315163528239</v>
      </c>
      <c r="AA97" s="165">
        <f t="shared" si="80"/>
        <v>0.27036199095022617</v>
      </c>
      <c r="AB97" s="164">
        <f t="shared" ref="AB97:AB104" si="88">Y97/Y$8</f>
        <v>7.0230867560718739E-4</v>
      </c>
    </row>
    <row r="98" spans="1:28" s="56" customFormat="1" x14ac:dyDescent="0.25">
      <c r="B98" s="162" t="s">
        <v>113</v>
      </c>
      <c r="C98" s="163">
        <v>383</v>
      </c>
      <c r="D98" s="163">
        <v>299</v>
      </c>
      <c r="E98" s="163">
        <v>0</v>
      </c>
      <c r="F98" s="163">
        <v>73</v>
      </c>
      <c r="G98" s="163">
        <v>177</v>
      </c>
      <c r="H98" s="163">
        <v>258</v>
      </c>
      <c r="I98" s="164">
        <f t="shared" si="81"/>
        <v>0.45762711864406769</v>
      </c>
      <c r="J98" s="165">
        <f t="shared" si="82"/>
        <v>-0.32637075718015662</v>
      </c>
      <c r="K98" s="164">
        <f t="shared" si="83"/>
        <v>4.579242188664778E-4</v>
      </c>
      <c r="L98" s="163">
        <v>2210</v>
      </c>
      <c r="M98" s="163">
        <v>772</v>
      </c>
      <c r="N98" s="163">
        <v>0</v>
      </c>
      <c r="O98" s="163">
        <v>1193</v>
      </c>
      <c r="P98" s="163">
        <v>2069</v>
      </c>
      <c r="Q98" s="163">
        <v>2752</v>
      </c>
      <c r="R98" s="164">
        <f t="shared" si="84"/>
        <v>0.33011116481391967</v>
      </c>
      <c r="S98" s="165">
        <f t="shared" si="85"/>
        <v>0.24524886877828056</v>
      </c>
      <c r="T98" s="164">
        <f t="shared" si="86"/>
        <v>1.0445560864370161E-3</v>
      </c>
      <c r="U98" s="163">
        <v>2593</v>
      </c>
      <c r="V98" s="163">
        <v>1176</v>
      </c>
      <c r="W98" s="163">
        <v>2396</v>
      </c>
      <c r="X98" s="163">
        <v>2589</v>
      </c>
      <c r="Y98" s="163">
        <v>3010</v>
      </c>
      <c r="Z98" s="164">
        <f t="shared" si="87"/>
        <v>0.16261104673619164</v>
      </c>
      <c r="AA98" s="165">
        <f t="shared" si="80"/>
        <v>0.16081758580794436</v>
      </c>
      <c r="AB98" s="164">
        <f t="shared" si="88"/>
        <v>9.4120619482530464E-4</v>
      </c>
    </row>
    <row r="99" spans="1:28" x14ac:dyDescent="0.25">
      <c r="A99" s="56"/>
      <c r="B99" s="162" t="s">
        <v>116</v>
      </c>
      <c r="C99" s="163">
        <v>881</v>
      </c>
      <c r="D99" s="163">
        <v>539</v>
      </c>
      <c r="E99" s="163">
        <v>0</v>
      </c>
      <c r="F99" s="163">
        <v>177</v>
      </c>
      <c r="G99" s="163">
        <v>566</v>
      </c>
      <c r="H99" s="163">
        <v>412</v>
      </c>
      <c r="I99" s="164">
        <f t="shared" si="81"/>
        <v>-0.27208480565371029</v>
      </c>
      <c r="J99" s="165">
        <f t="shared" si="82"/>
        <v>-0.53234960272417708</v>
      </c>
      <c r="K99" s="164">
        <f t="shared" si="83"/>
        <v>7.3125883012786384E-4</v>
      </c>
      <c r="L99" s="163">
        <v>1928</v>
      </c>
      <c r="M99" s="163">
        <v>622</v>
      </c>
      <c r="N99" s="163">
        <v>0</v>
      </c>
      <c r="O99" s="163">
        <v>1270</v>
      </c>
      <c r="P99" s="163">
        <v>1759</v>
      </c>
      <c r="Q99" s="163">
        <v>2340</v>
      </c>
      <c r="R99" s="164">
        <f t="shared" si="84"/>
        <v>0.33030130756111431</v>
      </c>
      <c r="S99" s="165">
        <f t="shared" si="85"/>
        <v>0.21369294605809119</v>
      </c>
      <c r="T99" s="164">
        <f t="shared" si="86"/>
        <v>8.881763234965908E-4</v>
      </c>
      <c r="U99" s="163">
        <v>2809</v>
      </c>
      <c r="V99" s="163">
        <v>2663</v>
      </c>
      <c r="W99" s="163">
        <v>2543</v>
      </c>
      <c r="X99" s="163">
        <v>2839</v>
      </c>
      <c r="Y99" s="163">
        <v>2752</v>
      </c>
      <c r="Z99" s="164">
        <f t="shared" si="87"/>
        <v>-3.0644593166607947E-2</v>
      </c>
      <c r="AA99" s="165">
        <f t="shared" si="80"/>
        <v>-2.0291918832324618E-2</v>
      </c>
      <c r="AB99" s="164">
        <f t="shared" si="88"/>
        <v>8.6053137812599275E-4</v>
      </c>
    </row>
    <row r="100" spans="1:28" x14ac:dyDescent="0.25">
      <c r="A100" s="56"/>
      <c r="B100" s="162" t="s">
        <v>123</v>
      </c>
      <c r="C100" s="163">
        <v>49</v>
      </c>
      <c r="D100" s="163">
        <v>55</v>
      </c>
      <c r="E100" s="163">
        <v>0</v>
      </c>
      <c r="F100" s="163">
        <v>15</v>
      </c>
      <c r="G100" s="163">
        <v>17</v>
      </c>
      <c r="H100" s="163">
        <v>60</v>
      </c>
      <c r="I100" s="164">
        <f t="shared" si="81"/>
        <v>2.5294117647058822</v>
      </c>
      <c r="J100" s="165">
        <f t="shared" si="82"/>
        <v>0.22448979591836737</v>
      </c>
      <c r="K100" s="164">
        <f t="shared" si="83"/>
        <v>1.0649400438755298E-4</v>
      </c>
      <c r="L100" s="163">
        <v>393</v>
      </c>
      <c r="M100" s="163">
        <v>210</v>
      </c>
      <c r="N100" s="163">
        <v>0</v>
      </c>
      <c r="O100" s="163">
        <v>469</v>
      </c>
      <c r="P100" s="163">
        <v>545</v>
      </c>
      <c r="Q100" s="163">
        <v>641</v>
      </c>
      <c r="R100" s="164">
        <f t="shared" si="84"/>
        <v>0.1761467889908257</v>
      </c>
      <c r="S100" s="165">
        <f t="shared" si="85"/>
        <v>0.63104325699745556</v>
      </c>
      <c r="T100" s="164">
        <f t="shared" si="86"/>
        <v>2.4329958263304046E-4</v>
      </c>
      <c r="U100" s="163">
        <v>442</v>
      </c>
      <c r="V100" s="163">
        <v>162</v>
      </c>
      <c r="W100" s="163">
        <v>886</v>
      </c>
      <c r="X100" s="163">
        <v>646</v>
      </c>
      <c r="Y100" s="163">
        <v>701</v>
      </c>
      <c r="Z100" s="164">
        <f t="shared" si="87"/>
        <v>8.5139318885449011E-2</v>
      </c>
      <c r="AA100" s="165">
        <f t="shared" si="80"/>
        <v>0.58597285067873295</v>
      </c>
      <c r="AB100" s="164">
        <f t="shared" si="88"/>
        <v>2.1919785467526198E-4</v>
      </c>
    </row>
    <row r="101" spans="1:28" x14ac:dyDescent="0.25">
      <c r="A101" s="56"/>
      <c r="B101" s="162" t="s">
        <v>119</v>
      </c>
      <c r="C101" s="163">
        <v>56</v>
      </c>
      <c r="D101" s="163">
        <v>30</v>
      </c>
      <c r="E101" s="163">
        <v>0</v>
      </c>
      <c r="F101" s="163">
        <v>5</v>
      </c>
      <c r="G101" s="163">
        <v>61</v>
      </c>
      <c r="H101" s="163">
        <v>30</v>
      </c>
      <c r="I101" s="164">
        <f t="shared" si="81"/>
        <v>-0.50819672131147542</v>
      </c>
      <c r="J101" s="165">
        <f t="shared" si="82"/>
        <v>-0.4642857142857143</v>
      </c>
      <c r="K101" s="164">
        <f t="shared" si="83"/>
        <v>5.3247002193776492E-5</v>
      </c>
      <c r="L101" s="163">
        <v>317</v>
      </c>
      <c r="M101" s="163">
        <v>102</v>
      </c>
      <c r="N101" s="163">
        <v>0</v>
      </c>
      <c r="O101" s="163">
        <v>268</v>
      </c>
      <c r="P101" s="163">
        <v>273</v>
      </c>
      <c r="Q101" s="163">
        <v>609</v>
      </c>
      <c r="R101" s="164">
        <f t="shared" si="84"/>
        <v>1.2307692307692308</v>
      </c>
      <c r="S101" s="165">
        <f t="shared" si="85"/>
        <v>0.92113564668769721</v>
      </c>
      <c r="T101" s="164">
        <f t="shared" si="86"/>
        <v>2.3115358162795888E-4</v>
      </c>
      <c r="U101" s="163">
        <v>373</v>
      </c>
      <c r="V101" s="163">
        <v>272</v>
      </c>
      <c r="W101" s="163">
        <v>523</v>
      </c>
      <c r="X101" s="163">
        <v>426</v>
      </c>
      <c r="Y101" s="163">
        <v>639</v>
      </c>
      <c r="Z101" s="164">
        <f t="shared" si="87"/>
        <v>0.5</v>
      </c>
      <c r="AA101" s="165">
        <f t="shared" si="80"/>
        <v>0.71313672922252014</v>
      </c>
      <c r="AB101" s="164">
        <f t="shared" si="88"/>
        <v>1.9981088322038859E-4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9</v>
      </c>
      <c r="H102" s="163">
        <v>16</v>
      </c>
      <c r="I102" s="164">
        <f t="shared" si="81"/>
        <v>0.77777777777777768</v>
      </c>
      <c r="J102" s="165">
        <f t="shared" si="82"/>
        <v>-0.46666666666666667</v>
      </c>
      <c r="K102" s="164">
        <f t="shared" si="83"/>
        <v>2.8398401170014127E-5</v>
      </c>
      <c r="L102" s="163">
        <v>77</v>
      </c>
      <c r="M102" s="163">
        <v>90</v>
      </c>
      <c r="N102" s="163">
        <v>0</v>
      </c>
      <c r="O102" s="163">
        <v>63</v>
      </c>
      <c r="P102" s="163">
        <v>82</v>
      </c>
      <c r="Q102" s="163">
        <v>162</v>
      </c>
      <c r="R102" s="164">
        <f t="shared" si="84"/>
        <v>0.97560975609756095</v>
      </c>
      <c r="S102" s="165">
        <f t="shared" si="85"/>
        <v>1.1038961038961039</v>
      </c>
      <c r="T102" s="164">
        <f t="shared" si="86"/>
        <v>6.1489130088225518E-5</v>
      </c>
      <c r="U102" s="163">
        <v>107</v>
      </c>
      <c r="V102" s="163">
        <v>20</v>
      </c>
      <c r="W102" s="163">
        <v>222</v>
      </c>
      <c r="X102" s="163">
        <v>106</v>
      </c>
      <c r="Y102" s="163">
        <v>178</v>
      </c>
      <c r="Z102" s="164">
        <f t="shared" si="87"/>
        <v>0.679245283018868</v>
      </c>
      <c r="AA102" s="165">
        <f t="shared" si="80"/>
        <v>0.66355140186915884</v>
      </c>
      <c r="AB102" s="164">
        <f t="shared" si="88"/>
        <v>5.5659369660765523E-5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14</v>
      </c>
      <c r="I103" s="164" t="str">
        <f t="shared" si="81"/>
        <v>-</v>
      </c>
      <c r="J103" s="165">
        <f t="shared" si="82"/>
        <v>-0.6216216216216216</v>
      </c>
      <c r="K103" s="164">
        <f t="shared" si="83"/>
        <v>2.4848601023762361E-5</v>
      </c>
      <c r="L103" s="163">
        <v>109</v>
      </c>
      <c r="M103" s="163">
        <v>61</v>
      </c>
      <c r="N103" s="163">
        <v>0</v>
      </c>
      <c r="O103" s="163">
        <v>45</v>
      </c>
      <c r="P103" s="163">
        <v>167</v>
      </c>
      <c r="Q103" s="163">
        <v>268</v>
      </c>
      <c r="R103" s="164">
        <f t="shared" si="84"/>
        <v>0.60479041916167664</v>
      </c>
      <c r="S103" s="165">
        <f t="shared" si="85"/>
        <v>1.4587155963302751</v>
      </c>
      <c r="T103" s="164">
        <f t="shared" si="86"/>
        <v>1.0172275841755826E-4</v>
      </c>
      <c r="U103" s="163">
        <v>146</v>
      </c>
      <c r="V103" s="163">
        <v>63</v>
      </c>
      <c r="W103" s="163">
        <v>114</v>
      </c>
      <c r="X103" s="163">
        <v>190</v>
      </c>
      <c r="Y103" s="163">
        <v>282</v>
      </c>
      <c r="Z103" s="164">
        <f t="shared" si="87"/>
        <v>0.48421052631578942</v>
      </c>
      <c r="AA103" s="165">
        <f t="shared" si="80"/>
        <v>0.93150684931506844</v>
      </c>
      <c r="AB103" s="164">
        <f t="shared" si="88"/>
        <v>8.8179450810875714E-5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1301</v>
      </c>
      <c r="D104" s="169">
        <f t="shared" si="89"/>
        <v>306</v>
      </c>
      <c r="E104" s="169">
        <f t="shared" si="89"/>
        <v>0</v>
      </c>
      <c r="F104" s="169">
        <f t="shared" si="89"/>
        <v>266</v>
      </c>
      <c r="G104" s="169">
        <f t="shared" si="89"/>
        <v>462</v>
      </c>
      <c r="H104" s="169">
        <f t="shared" si="89"/>
        <v>542</v>
      </c>
      <c r="I104" s="170">
        <f t="shared" si="81"/>
        <v>0.17316017316017307</v>
      </c>
      <c r="J104" s="171">
        <f t="shared" si="82"/>
        <v>-0.58339738662567253</v>
      </c>
      <c r="K104" s="170">
        <f t="shared" si="83"/>
        <v>9.6199583963422857E-4</v>
      </c>
      <c r="L104" s="169">
        <f t="shared" ref="L104:Q104" si="90">L96-SUM(L97:L103)</f>
        <v>3626</v>
      </c>
      <c r="M104" s="169">
        <f t="shared" si="90"/>
        <v>1198</v>
      </c>
      <c r="N104" s="169">
        <f t="shared" si="90"/>
        <v>0</v>
      </c>
      <c r="O104" s="169">
        <f t="shared" si="90"/>
        <v>2339</v>
      </c>
      <c r="P104" s="169">
        <f t="shared" si="90"/>
        <v>4010</v>
      </c>
      <c r="Q104" s="169">
        <f t="shared" si="90"/>
        <v>5274</v>
      </c>
      <c r="R104" s="170">
        <f t="shared" si="84"/>
        <v>0.31521197007481305</v>
      </c>
      <c r="S104" s="171">
        <f t="shared" si="85"/>
        <v>0.4544953116381687</v>
      </c>
      <c r="T104" s="170">
        <f t="shared" si="86"/>
        <v>2.0018127906500085E-3</v>
      </c>
      <c r="U104" s="169">
        <f>U96-SUM(U97:U103)</f>
        <v>4927</v>
      </c>
      <c r="V104" s="169">
        <f>V96-SUM(V97:V103)</f>
        <v>2413</v>
      </c>
      <c r="W104" s="169">
        <f>W96-SUM(W97:W103)</f>
        <v>4325</v>
      </c>
      <c r="X104" s="169">
        <f>X96-SUM(X97:X103)</f>
        <v>5515</v>
      </c>
      <c r="Y104" s="169">
        <f>Y96-SUM(Y97:Y103)</f>
        <v>5816</v>
      </c>
      <c r="Z104" s="170">
        <f t="shared" si="87"/>
        <v>5.4578422484134137E-2</v>
      </c>
      <c r="AA104" s="171">
        <f t="shared" si="80"/>
        <v>0.18043434138420955</v>
      </c>
      <c r="AB104" s="170">
        <f t="shared" si="88"/>
        <v>1.8186229997023161E-3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63582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63582</v>
      </c>
      <c r="V106" s="176">
        <f>V107+V110</f>
        <v>62554</v>
      </c>
      <c r="W106" s="176">
        <f>W107+W110</f>
        <v>124607</v>
      </c>
      <c r="X106" s="176">
        <f>X107+X110</f>
        <v>163429</v>
      </c>
      <c r="Y106" s="176">
        <f>Y107+Y110</f>
        <v>157299</v>
      </c>
      <c r="Z106" s="177">
        <f>IFERROR(Y106/X106-1,"-")</f>
        <v>-3.7508642896915467E-2</v>
      </c>
      <c r="AA106" s="177">
        <f t="shared" ref="AA106:AA118" si="93">IFERROR(Y106/U106-1,"-")</f>
        <v>1.4739548928942154</v>
      </c>
      <c r="AB106" s="177">
        <f>Y106/Y$8</f>
        <v>4.9186310046453685E-2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13571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13571</v>
      </c>
      <c r="V107" s="158">
        <v>33144</v>
      </c>
      <c r="W107" s="158">
        <v>31290</v>
      </c>
      <c r="X107" s="158">
        <v>37406</v>
      </c>
      <c r="Y107" s="158">
        <v>35367</v>
      </c>
      <c r="Z107" s="159">
        <f>IFERROR(Y107/X107-1,"-")</f>
        <v>-5.4509971662300205E-2</v>
      </c>
      <c r="AA107" s="160">
        <f t="shared" si="93"/>
        <v>1.6060717706874952</v>
      </c>
      <c r="AB107" s="159">
        <f>Y107/Y$8</f>
        <v>1.1059016442653339E-2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2488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2488</v>
      </c>
      <c r="V108" s="163">
        <v>17889</v>
      </c>
      <c r="W108" s="163">
        <v>8698</v>
      </c>
      <c r="X108" s="163">
        <v>12435</v>
      </c>
      <c r="Y108" s="163">
        <v>10145</v>
      </c>
      <c r="Z108" s="164">
        <f>IFERROR(Y108/X108-1,"-")</f>
        <v>-0.18415761962203459</v>
      </c>
      <c r="AA108" s="165">
        <f t="shared" si="93"/>
        <v>3.077572347266881</v>
      </c>
      <c r="AB108" s="164">
        <f>Y108/Y$8</f>
        <v>3.172271377575653E-3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11083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11083</v>
      </c>
      <c r="V109" s="163">
        <v>15255</v>
      </c>
      <c r="W109" s="163">
        <v>22592</v>
      </c>
      <c r="X109" s="163">
        <v>24971</v>
      </c>
      <c r="Y109" s="163">
        <v>25222</v>
      </c>
      <c r="Z109" s="164">
        <f>IFERROR(Y109/X109-1,"-")</f>
        <v>1.0051659925513601E-2</v>
      </c>
      <c r="AA109" s="165">
        <f t="shared" si="93"/>
        <v>1.2757376161689074</v>
      </c>
      <c r="AB109" s="164">
        <f>Y109/Y$8</f>
        <v>7.8867450650776851E-3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50011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50011</v>
      </c>
      <c r="V110" s="158">
        <v>29410</v>
      </c>
      <c r="W110" s="158">
        <v>93317</v>
      </c>
      <c r="X110" s="158">
        <v>126023</v>
      </c>
      <c r="Y110" s="158">
        <v>121932</v>
      </c>
      <c r="Z110" s="159">
        <f>IFERROR(Y110/X110-1,"-")</f>
        <v>-3.2462328305150612E-2</v>
      </c>
      <c r="AA110" s="160">
        <f t="shared" si="93"/>
        <v>1.4381036172042152</v>
      </c>
      <c r="AB110" s="159">
        <f>Y110/Y$8</f>
        <v>3.812729360380035E-2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28201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28201</v>
      </c>
      <c r="V111" s="163">
        <v>8851</v>
      </c>
      <c r="W111" s="163">
        <v>56042</v>
      </c>
      <c r="X111" s="163">
        <v>83042</v>
      </c>
      <c r="Y111" s="163">
        <v>76715</v>
      </c>
      <c r="Z111" s="164">
        <f t="shared" ref="Z111:Z118" si="100">IFERROR(Y111/X111-1,"-")</f>
        <v>-7.6190361503817305E-2</v>
      </c>
      <c r="AA111" s="165">
        <f t="shared" si="93"/>
        <v>1.7202936066096948</v>
      </c>
      <c r="AB111" s="164">
        <f t="shared" ref="AB111:AB118" si="101">Y111/Y$8</f>
        <v>2.3988250244525996E-2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3326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3326</v>
      </c>
      <c r="V112" s="163">
        <v>4836</v>
      </c>
      <c r="W112" s="163">
        <v>4079</v>
      </c>
      <c r="X112" s="163">
        <v>5399</v>
      </c>
      <c r="Y112" s="163">
        <v>5111</v>
      </c>
      <c r="Z112" s="164">
        <f t="shared" si="100"/>
        <v>-5.3343211705871418E-2</v>
      </c>
      <c r="AA112" s="165">
        <f t="shared" si="93"/>
        <v>0.53668069753457615</v>
      </c>
      <c r="AB112" s="164">
        <f t="shared" si="101"/>
        <v>1.5981743726751268E-3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7744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7744</v>
      </c>
      <c r="V113" s="163">
        <v>4386</v>
      </c>
      <c r="W113" s="163">
        <v>6231</v>
      </c>
      <c r="X113" s="163">
        <v>9908</v>
      </c>
      <c r="Y113" s="163">
        <v>9298</v>
      </c>
      <c r="Z113" s="164">
        <f t="shared" si="100"/>
        <v>-6.1566410981025443E-2</v>
      </c>
      <c r="AA113" s="165">
        <f t="shared" si="93"/>
        <v>0.20067148760330578</v>
      </c>
      <c r="AB113" s="164">
        <f t="shared" si="101"/>
        <v>2.907420332055044E-3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798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798</v>
      </c>
      <c r="V114" s="163">
        <v>2087</v>
      </c>
      <c r="W114" s="163">
        <v>4297</v>
      </c>
      <c r="X114" s="163">
        <v>3974</v>
      </c>
      <c r="Y114" s="163">
        <v>4038</v>
      </c>
      <c r="Z114" s="164">
        <f t="shared" si="100"/>
        <v>1.6104680422747819E-2</v>
      </c>
      <c r="AA114" s="165">
        <f t="shared" si="93"/>
        <v>4.0601503759398501</v>
      </c>
      <c r="AB114" s="164">
        <f t="shared" si="101"/>
        <v>1.2626546892706245E-3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2385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2385</v>
      </c>
      <c r="V115" s="163">
        <v>2579</v>
      </c>
      <c r="W115" s="163">
        <v>3452</v>
      </c>
      <c r="X115" s="163">
        <v>3657</v>
      </c>
      <c r="Y115" s="163">
        <v>3285</v>
      </c>
      <c r="Z115" s="164">
        <f t="shared" si="100"/>
        <v>-0.10172272354388845</v>
      </c>
      <c r="AA115" s="165">
        <f t="shared" si="93"/>
        <v>0.37735849056603765</v>
      </c>
      <c r="AB115" s="164">
        <f t="shared" si="101"/>
        <v>1.0271967940203076E-3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247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247</v>
      </c>
      <c r="V116" s="163">
        <v>48</v>
      </c>
      <c r="W116" s="163">
        <v>484</v>
      </c>
      <c r="X116" s="163">
        <v>797</v>
      </c>
      <c r="Y116" s="163">
        <v>839</v>
      </c>
      <c r="Z116" s="164">
        <f t="shared" si="100"/>
        <v>5.2697616060225938E-2</v>
      </c>
      <c r="AA116" s="165">
        <f t="shared" si="93"/>
        <v>2.3967611336032388</v>
      </c>
      <c r="AB116" s="164">
        <f t="shared" si="101"/>
        <v>2.6234950081675432E-4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696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696</v>
      </c>
      <c r="V117" s="163">
        <v>32</v>
      </c>
      <c r="W117" s="163">
        <v>645</v>
      </c>
      <c r="X117" s="163">
        <v>414</v>
      </c>
      <c r="Y117" s="163">
        <v>1046</v>
      </c>
      <c r="Z117" s="164">
        <f t="shared" si="100"/>
        <v>1.5265700483091789</v>
      </c>
      <c r="AA117" s="165">
        <f t="shared" si="93"/>
        <v>0.50287356321839072</v>
      </c>
      <c r="AB117" s="164">
        <f t="shared" si="101"/>
        <v>3.2707697002899288E-4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6614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6614</v>
      </c>
      <c r="V118" s="169">
        <f>V110-SUM(V111:V117)</f>
        <v>6591</v>
      </c>
      <c r="W118" s="169">
        <f>W110-SUM(W111:W117)</f>
        <v>18087</v>
      </c>
      <c r="X118" s="169">
        <f>X110-SUM(X111:X117)</f>
        <v>18832</v>
      </c>
      <c r="Y118" s="169">
        <f>Y110-SUM(Y111:Y117)</f>
        <v>21600</v>
      </c>
      <c r="Z118" s="170">
        <f t="shared" si="100"/>
        <v>0.14698385726423102</v>
      </c>
      <c r="AA118" s="171">
        <f t="shared" si="93"/>
        <v>2.2657998185666766</v>
      </c>
      <c r="AB118" s="170">
        <f t="shared" si="101"/>
        <v>6.7541707004075014E-3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78582</v>
      </c>
      <c r="D120" s="176">
        <f t="shared" si="104"/>
        <v>33292</v>
      </c>
      <c r="E120" s="176">
        <f t="shared" si="104"/>
        <v>38912</v>
      </c>
      <c r="F120" s="176">
        <f t="shared" si="104"/>
        <v>62934</v>
      </c>
      <c r="G120" s="176">
        <f t="shared" si="104"/>
        <v>69792</v>
      </c>
      <c r="H120" s="176">
        <f t="shared" si="104"/>
        <v>75011</v>
      </c>
      <c r="I120" s="177">
        <f>IFERROR(H120/G120-1,"-")</f>
        <v>7.4779344337459808E-2</v>
      </c>
      <c r="J120" s="177">
        <f>IFERROR(H120/C120-1,"-")</f>
        <v>-4.5442976763126364E-2</v>
      </c>
      <c r="K120" s="177">
        <f>H120/H$8</f>
        <v>0.1331370293852456</v>
      </c>
      <c r="L120" s="176">
        <f t="shared" ref="L120:Q120" si="105">L121+L124</f>
        <v>80548</v>
      </c>
      <c r="M120" s="176">
        <f t="shared" si="105"/>
        <v>33760</v>
      </c>
      <c r="N120" s="176">
        <f t="shared" si="105"/>
        <v>64687</v>
      </c>
      <c r="O120" s="176">
        <f t="shared" si="105"/>
        <v>95049</v>
      </c>
      <c r="P120" s="176">
        <f t="shared" si="105"/>
        <v>104520</v>
      </c>
      <c r="Q120" s="176">
        <f t="shared" si="105"/>
        <v>106809</v>
      </c>
      <c r="R120" s="177">
        <f>IFERROR(Q120/P120-1,"-")</f>
        <v>2.1900114810562643E-2</v>
      </c>
      <c r="S120" s="177">
        <f>IFERROR(Q120/L120-1,"-")</f>
        <v>0.32602919998013613</v>
      </c>
      <c r="T120" s="177">
        <f>Q120/Q$8</f>
        <v>4.0540694417242465E-2</v>
      </c>
      <c r="U120" s="176">
        <f>U121+U124</f>
        <v>159130</v>
      </c>
      <c r="V120" s="176">
        <f>V121+V124</f>
        <v>103599</v>
      </c>
      <c r="W120" s="176">
        <f>W121+W124</f>
        <v>157983</v>
      </c>
      <c r="X120" s="176">
        <f>X121+X124</f>
        <v>174312</v>
      </c>
      <c r="Y120" s="176">
        <f>Y121+Y124</f>
        <v>181820</v>
      </c>
      <c r="Z120" s="177">
        <f>IFERROR(Y120/X120-1,"-")</f>
        <v>4.307219239065585E-2</v>
      </c>
      <c r="AA120" s="177">
        <f t="shared" ref="AA120:AA132" si="106">IFERROR(Y120/U120-1,"-")</f>
        <v>0.14258782127820013</v>
      </c>
      <c r="AB120" s="177">
        <f>Y120/Y$8</f>
        <v>5.6853857256856107E-2</v>
      </c>
    </row>
    <row r="121" spans="1:28" x14ac:dyDescent="0.25">
      <c r="A121" s="56"/>
      <c r="B121" s="157" t="s">
        <v>97</v>
      </c>
      <c r="C121" s="158">
        <v>35977</v>
      </c>
      <c r="D121" s="158">
        <v>15436</v>
      </c>
      <c r="E121" s="158">
        <v>20875</v>
      </c>
      <c r="F121" s="158">
        <v>36797</v>
      </c>
      <c r="G121" s="158">
        <v>45435</v>
      </c>
      <c r="H121" s="158">
        <v>52085</v>
      </c>
      <c r="I121" s="159">
        <f>IFERROR(H121/G121-1,"-")</f>
        <v>0.14636293606250694</v>
      </c>
      <c r="J121" s="160">
        <f>IFERROR(H121/C121-1,"-")</f>
        <v>0.44773049448258617</v>
      </c>
      <c r="K121" s="159">
        <f>H121/H$8</f>
        <v>9.2445670308761621E-2</v>
      </c>
      <c r="L121" s="158">
        <v>51537</v>
      </c>
      <c r="M121" s="158">
        <v>20894</v>
      </c>
      <c r="N121" s="158">
        <v>47965</v>
      </c>
      <c r="O121" s="158">
        <v>60445</v>
      </c>
      <c r="P121" s="158">
        <v>62889</v>
      </c>
      <c r="Q121" s="158">
        <v>63766</v>
      </c>
      <c r="R121" s="159">
        <f>IFERROR(Q121/P121-1,"-")</f>
        <v>1.3945205043807363E-2</v>
      </c>
      <c r="S121" s="160">
        <f>IFERROR(Q121/L121-1,"-")</f>
        <v>0.2372858334788599</v>
      </c>
      <c r="T121" s="159">
        <f>Q121/Q$8</f>
        <v>2.4203184377813509E-2</v>
      </c>
      <c r="U121" s="158">
        <v>87514</v>
      </c>
      <c r="V121" s="158">
        <v>68840</v>
      </c>
      <c r="W121" s="158">
        <v>97242</v>
      </c>
      <c r="X121" s="158">
        <v>108324</v>
      </c>
      <c r="Y121" s="158">
        <v>115851</v>
      </c>
      <c r="Z121" s="159">
        <f>IFERROR(Y121/X121-1,"-")</f>
        <v>6.9485986484989493E-2</v>
      </c>
      <c r="AA121" s="160">
        <f t="shared" si="106"/>
        <v>0.32379962063212742</v>
      </c>
      <c r="AB121" s="159">
        <f>Y121/Y$8</f>
        <v>3.6225806935782846E-2</v>
      </c>
    </row>
    <row r="122" spans="1:28" x14ac:dyDescent="0.25">
      <c r="A122" s="56"/>
      <c r="B122" s="162" t="s">
        <v>103</v>
      </c>
      <c r="C122" s="163">
        <v>17805</v>
      </c>
      <c r="D122" s="163">
        <v>7502</v>
      </c>
      <c r="E122" s="163">
        <v>9953</v>
      </c>
      <c r="F122" s="163">
        <v>21247</v>
      </c>
      <c r="G122" s="163">
        <v>20704</v>
      </c>
      <c r="H122" s="163">
        <v>31006</v>
      </c>
      <c r="I122" s="164">
        <f>IFERROR(H122/G122-1,"-")</f>
        <v>0.49758500772797531</v>
      </c>
      <c r="J122" s="165">
        <f>IFERROR(H122/C122-1,"-")</f>
        <v>0.74142094917158108</v>
      </c>
      <c r="K122" s="164">
        <f>H122/H$8</f>
        <v>5.5032551667341126E-2</v>
      </c>
      <c r="L122" s="163">
        <v>26446</v>
      </c>
      <c r="M122" s="163">
        <v>9189</v>
      </c>
      <c r="N122" s="163">
        <v>24995</v>
      </c>
      <c r="O122" s="163">
        <v>29459</v>
      </c>
      <c r="P122" s="163">
        <v>28111</v>
      </c>
      <c r="Q122" s="163">
        <v>26429</v>
      </c>
      <c r="R122" s="164">
        <f>IFERROR(Q122/P122-1,"-")</f>
        <v>-5.9834228593788952E-2</v>
      </c>
      <c r="S122" s="165">
        <f>IFERROR(Q122/L122-1,"-")</f>
        <v>-6.4281932995535751E-4</v>
      </c>
      <c r="T122" s="164">
        <f>Q122/Q$8</f>
        <v>1.0031458142603162E-2</v>
      </c>
      <c r="U122" s="163">
        <v>44251</v>
      </c>
      <c r="V122" s="163">
        <v>34948</v>
      </c>
      <c r="W122" s="163">
        <v>50706</v>
      </c>
      <c r="X122" s="163">
        <v>48815</v>
      </c>
      <c r="Y122" s="163">
        <v>57435</v>
      </c>
      <c r="Z122" s="164">
        <f>IFERROR(Y122/X122-1,"-")</f>
        <v>0.17658506606575841</v>
      </c>
      <c r="AA122" s="165">
        <f t="shared" si="106"/>
        <v>0.29793676979051331</v>
      </c>
      <c r="AB122" s="164">
        <f>Y122/Y$8</f>
        <v>1.7959527508236334E-2</v>
      </c>
    </row>
    <row r="123" spans="1:28" x14ac:dyDescent="0.25">
      <c r="A123" s="56"/>
      <c r="B123" s="162" t="s">
        <v>100</v>
      </c>
      <c r="C123" s="163">
        <v>18172</v>
      </c>
      <c r="D123" s="163">
        <v>7934</v>
      </c>
      <c r="E123" s="163">
        <v>10922</v>
      </c>
      <c r="F123" s="163">
        <v>15550</v>
      </c>
      <c r="G123" s="163">
        <v>24731</v>
      </c>
      <c r="H123" s="163">
        <v>21079</v>
      </c>
      <c r="I123" s="164">
        <f>IFERROR(H123/G123-1,"-")</f>
        <v>-0.14766891755286882</v>
      </c>
      <c r="J123" s="165">
        <f>IFERROR(H123/C123-1,"-")</f>
        <v>0.1599713845476558</v>
      </c>
      <c r="K123" s="164">
        <f>H123/H$8</f>
        <v>3.7413118641420488E-2</v>
      </c>
      <c r="L123" s="163">
        <v>25091</v>
      </c>
      <c r="M123" s="163">
        <v>11705</v>
      </c>
      <c r="N123" s="163">
        <v>22970</v>
      </c>
      <c r="O123" s="163">
        <v>30986</v>
      </c>
      <c r="P123" s="163">
        <v>34778</v>
      </c>
      <c r="Q123" s="163">
        <v>37337</v>
      </c>
      <c r="R123" s="164">
        <f>IFERROR(Q123/P123-1,"-")</f>
        <v>7.3580999482431464E-2</v>
      </c>
      <c r="S123" s="165">
        <f>IFERROR(Q123/L123-1,"-")</f>
        <v>0.4880634490454745</v>
      </c>
      <c r="T123" s="164">
        <f>Q123/Q$8</f>
        <v>1.4171726235210347E-2</v>
      </c>
      <c r="U123" s="163">
        <v>43263</v>
      </c>
      <c r="V123" s="163">
        <v>33892</v>
      </c>
      <c r="W123" s="163">
        <v>46536</v>
      </c>
      <c r="X123" s="163">
        <v>59509</v>
      </c>
      <c r="Y123" s="163">
        <v>58416</v>
      </c>
      <c r="Z123" s="164">
        <f>IFERROR(Y123/X123-1,"-")</f>
        <v>-1.8366969702061864E-2</v>
      </c>
      <c r="AA123" s="165">
        <f t="shared" si="106"/>
        <v>0.35025310311351499</v>
      </c>
      <c r="AB123" s="164">
        <f>Y123/Y$8</f>
        <v>1.8266279427546508E-2</v>
      </c>
    </row>
    <row r="124" spans="1:28" x14ac:dyDescent="0.25">
      <c r="A124" s="56"/>
      <c r="B124" s="157" t="s">
        <v>107</v>
      </c>
      <c r="C124" s="158">
        <v>42605</v>
      </c>
      <c r="D124" s="158">
        <v>17856</v>
      </c>
      <c r="E124" s="158">
        <v>18037</v>
      </c>
      <c r="F124" s="158">
        <v>26137</v>
      </c>
      <c r="G124" s="158">
        <v>24357</v>
      </c>
      <c r="H124" s="158">
        <v>22926</v>
      </c>
      <c r="I124" s="159">
        <f>IFERROR(H124/G124-1,"-")</f>
        <v>-5.8751077718930955E-2</v>
      </c>
      <c r="J124" s="160">
        <f>IFERROR(H124/C124-1,"-")</f>
        <v>-0.4618941438798263</v>
      </c>
      <c r="K124" s="159">
        <f>H124/H$8</f>
        <v>4.0691359076483996E-2</v>
      </c>
      <c r="L124" s="158">
        <v>29011</v>
      </c>
      <c r="M124" s="158">
        <v>12866</v>
      </c>
      <c r="N124" s="158">
        <v>16722</v>
      </c>
      <c r="O124" s="158">
        <v>34604</v>
      </c>
      <c r="P124" s="158">
        <v>41631</v>
      </c>
      <c r="Q124" s="158">
        <v>43043</v>
      </c>
      <c r="R124" s="159">
        <f>IFERROR(Q124/P124-1,"-")</f>
        <v>3.3917032980231188E-2</v>
      </c>
      <c r="S124" s="160">
        <f>IFERROR(Q124/L124-1,"-")</f>
        <v>0.48367860466719526</v>
      </c>
      <c r="T124" s="159">
        <f>Q124/Q$8</f>
        <v>1.6337510039428956E-2</v>
      </c>
      <c r="U124" s="158">
        <v>71616</v>
      </c>
      <c r="V124" s="158">
        <v>34759</v>
      </c>
      <c r="W124" s="158">
        <v>60741</v>
      </c>
      <c r="X124" s="158">
        <v>65988</v>
      </c>
      <c r="Y124" s="158">
        <v>65969</v>
      </c>
      <c r="Z124" s="159">
        <f>IFERROR(Y124/X124-1,"-")</f>
        <v>-2.8793113899494571E-4</v>
      </c>
      <c r="AA124" s="160">
        <f t="shared" si="106"/>
        <v>-7.8851094727435234E-2</v>
      </c>
      <c r="AB124" s="159">
        <f>Y124/Y$8</f>
        <v>2.0628050321073264E-2</v>
      </c>
    </row>
    <row r="125" spans="1:28" s="56" customFormat="1" x14ac:dyDescent="0.25">
      <c r="B125" s="162" t="s">
        <v>110</v>
      </c>
      <c r="C125" s="163">
        <v>2151</v>
      </c>
      <c r="D125" s="163">
        <v>1098</v>
      </c>
      <c r="E125" s="163">
        <v>260</v>
      </c>
      <c r="F125" s="163">
        <v>1769</v>
      </c>
      <c r="G125" s="163">
        <v>2494</v>
      </c>
      <c r="H125" s="163">
        <v>1771</v>
      </c>
      <c r="I125" s="164">
        <f t="shared" ref="I125:I132" si="107">IFERROR(H125/G125-1,"-")</f>
        <v>-0.28989574979951882</v>
      </c>
      <c r="J125" s="165">
        <f t="shared" ref="J125:J132" si="108">IFERROR(H125/C125-1,"-")</f>
        <v>-0.17666201766620182</v>
      </c>
      <c r="K125" s="164">
        <f t="shared" ref="K125:K132" si="109">H125/H$8</f>
        <v>3.1433480295059387E-3</v>
      </c>
      <c r="L125" s="163">
        <v>5504</v>
      </c>
      <c r="M125" s="163">
        <v>1921</v>
      </c>
      <c r="N125" s="163">
        <v>1076</v>
      </c>
      <c r="O125" s="163">
        <v>4920</v>
      </c>
      <c r="P125" s="163">
        <v>6187</v>
      </c>
      <c r="Q125" s="163">
        <v>6027</v>
      </c>
      <c r="R125" s="164">
        <f t="shared" ref="R125:R132" si="110">IFERROR(Q125/P125-1,"-")</f>
        <v>-2.5860675610150263E-2</v>
      </c>
      <c r="S125" s="165">
        <f t="shared" ref="S125:S132" si="111">IFERROR(Q125/L125-1,"-")</f>
        <v>9.5021802325581328E-2</v>
      </c>
      <c r="T125" s="164">
        <f t="shared" ref="T125:T132" si="112">Q125/Q$8</f>
        <v>2.2876233768008344E-3</v>
      </c>
      <c r="U125" s="163">
        <v>7655</v>
      </c>
      <c r="V125" s="163">
        <v>1336</v>
      </c>
      <c r="W125" s="163">
        <v>6689</v>
      </c>
      <c r="X125" s="163">
        <v>8681</v>
      </c>
      <c r="Y125" s="163">
        <v>7798</v>
      </c>
      <c r="Z125" s="164">
        <f t="shared" ref="Z125:Z132" si="113">IFERROR(Y125/X125-1,"-")</f>
        <v>-0.10171639212072336</v>
      </c>
      <c r="AA125" s="165">
        <f t="shared" si="106"/>
        <v>1.8680600914434908E-2</v>
      </c>
      <c r="AB125" s="164">
        <f t="shared" ref="AB125:AB132" si="114">Y125/Y$8</f>
        <v>2.4383807000823007E-3</v>
      </c>
    </row>
    <row r="126" spans="1:28" s="56" customFormat="1" x14ac:dyDescent="0.25">
      <c r="B126" s="162" t="s">
        <v>113</v>
      </c>
      <c r="C126" s="163">
        <v>2847</v>
      </c>
      <c r="D126" s="163">
        <v>1350</v>
      </c>
      <c r="E126" s="163">
        <v>1336</v>
      </c>
      <c r="F126" s="163">
        <v>2110</v>
      </c>
      <c r="G126" s="163">
        <v>3208</v>
      </c>
      <c r="H126" s="163">
        <v>3221</v>
      </c>
      <c r="I126" s="164">
        <f t="shared" si="107"/>
        <v>4.0523690773066612E-3</v>
      </c>
      <c r="J126" s="165">
        <f t="shared" si="108"/>
        <v>0.13136635054443269</v>
      </c>
      <c r="K126" s="164">
        <f t="shared" si="109"/>
        <v>5.7169531355384688E-3</v>
      </c>
      <c r="L126" s="163">
        <v>3647</v>
      </c>
      <c r="M126" s="163">
        <v>1835</v>
      </c>
      <c r="N126" s="163">
        <v>2133</v>
      </c>
      <c r="O126" s="163">
        <v>4261</v>
      </c>
      <c r="P126" s="163">
        <v>6018</v>
      </c>
      <c r="Q126" s="163">
        <v>5594</v>
      </c>
      <c r="R126" s="164">
        <f t="shared" si="110"/>
        <v>-7.0455300764373563E-2</v>
      </c>
      <c r="S126" s="165">
        <f t="shared" si="111"/>
        <v>0.53386344941047437</v>
      </c>
      <c r="T126" s="164">
        <f t="shared" si="112"/>
        <v>2.1232728007008241E-3</v>
      </c>
      <c r="U126" s="163">
        <v>6494</v>
      </c>
      <c r="V126" s="163">
        <v>3469</v>
      </c>
      <c r="W126" s="163">
        <v>6371</v>
      </c>
      <c r="X126" s="163">
        <v>9226</v>
      </c>
      <c r="Y126" s="163">
        <v>8815</v>
      </c>
      <c r="Z126" s="164">
        <f t="shared" si="113"/>
        <v>-4.4548016475178809E-2</v>
      </c>
      <c r="AA126" s="165">
        <f t="shared" si="106"/>
        <v>0.35740683708038179</v>
      </c>
      <c r="AB126" s="164">
        <f t="shared" si="114"/>
        <v>2.7563895705598209E-3</v>
      </c>
    </row>
    <row r="127" spans="1:28" x14ac:dyDescent="0.25">
      <c r="A127" s="56"/>
      <c r="B127" s="162" t="s">
        <v>116</v>
      </c>
      <c r="C127" s="163">
        <v>2179</v>
      </c>
      <c r="D127" s="163">
        <v>1002</v>
      </c>
      <c r="E127" s="163">
        <v>1422</v>
      </c>
      <c r="F127" s="163">
        <v>1806</v>
      </c>
      <c r="G127" s="163">
        <v>2154</v>
      </c>
      <c r="H127" s="163">
        <v>1918</v>
      </c>
      <c r="I127" s="164">
        <f t="shared" si="107"/>
        <v>-0.10956360259981435</v>
      </c>
      <c r="J127" s="165">
        <f t="shared" si="108"/>
        <v>-0.11977971546581001</v>
      </c>
      <c r="K127" s="164">
        <f t="shared" si="109"/>
        <v>3.4042583402554435E-3</v>
      </c>
      <c r="L127" s="163">
        <v>2740</v>
      </c>
      <c r="M127" s="163">
        <v>1222</v>
      </c>
      <c r="N127" s="163">
        <v>3461</v>
      </c>
      <c r="O127" s="163">
        <v>4071</v>
      </c>
      <c r="P127" s="163">
        <v>4167</v>
      </c>
      <c r="Q127" s="163">
        <v>4323</v>
      </c>
      <c r="R127" s="164">
        <f t="shared" si="110"/>
        <v>3.7437005039596905E-2</v>
      </c>
      <c r="S127" s="165">
        <f t="shared" si="111"/>
        <v>0.57773722627737234</v>
      </c>
      <c r="T127" s="164">
        <f t="shared" si="112"/>
        <v>1.6408488232802401E-3</v>
      </c>
      <c r="U127" s="163">
        <v>4919</v>
      </c>
      <c r="V127" s="163">
        <v>4883</v>
      </c>
      <c r="W127" s="163">
        <v>5877</v>
      </c>
      <c r="X127" s="163">
        <v>6321</v>
      </c>
      <c r="Y127" s="163">
        <v>6241</v>
      </c>
      <c r="Z127" s="164">
        <f t="shared" si="113"/>
        <v>-1.2656225280810007E-2</v>
      </c>
      <c r="AA127" s="165">
        <f t="shared" si="106"/>
        <v>0.26875381175035584</v>
      </c>
      <c r="AB127" s="164">
        <f t="shared" si="114"/>
        <v>1.9515175620945934E-3</v>
      </c>
    </row>
    <row r="128" spans="1:28" x14ac:dyDescent="0.25">
      <c r="A128" s="56"/>
      <c r="B128" s="162" t="s">
        <v>123</v>
      </c>
      <c r="C128" s="163">
        <v>573</v>
      </c>
      <c r="D128" s="163">
        <v>296</v>
      </c>
      <c r="E128" s="163">
        <v>184</v>
      </c>
      <c r="F128" s="163">
        <v>602</v>
      </c>
      <c r="G128" s="163">
        <v>504</v>
      </c>
      <c r="H128" s="163">
        <v>432</v>
      </c>
      <c r="I128" s="164">
        <f t="shared" si="107"/>
        <v>-0.1428571428571429</v>
      </c>
      <c r="J128" s="165">
        <f t="shared" si="108"/>
        <v>-0.24607329842931935</v>
      </c>
      <c r="K128" s="164">
        <f t="shared" si="109"/>
        <v>7.6675683159038146E-4</v>
      </c>
      <c r="L128" s="163">
        <v>646</v>
      </c>
      <c r="M128" s="163">
        <v>298</v>
      </c>
      <c r="N128" s="163">
        <v>482</v>
      </c>
      <c r="O128" s="163">
        <v>1251</v>
      </c>
      <c r="P128" s="163">
        <v>1392</v>
      </c>
      <c r="Q128" s="163">
        <v>1257</v>
      </c>
      <c r="R128" s="164">
        <f t="shared" si="110"/>
        <v>-9.6982758620689613E-2</v>
      </c>
      <c r="S128" s="165">
        <f t="shared" si="111"/>
        <v>0.94582043343653255</v>
      </c>
      <c r="T128" s="164">
        <f t="shared" si="112"/>
        <v>4.7711010198086092E-4</v>
      </c>
      <c r="U128" s="163">
        <v>1219</v>
      </c>
      <c r="V128" s="163">
        <v>666</v>
      </c>
      <c r="W128" s="163">
        <v>1853</v>
      </c>
      <c r="X128" s="163">
        <v>1896</v>
      </c>
      <c r="Y128" s="163">
        <v>1689</v>
      </c>
      <c r="Z128" s="164">
        <f t="shared" si="113"/>
        <v>-0.10917721518987344</v>
      </c>
      <c r="AA128" s="165">
        <f t="shared" si="106"/>
        <v>0.38556193601312549</v>
      </c>
      <c r="AB128" s="164">
        <f t="shared" si="114"/>
        <v>5.2813862560130876E-4</v>
      </c>
    </row>
    <row r="129" spans="1:28" x14ac:dyDescent="0.25">
      <c r="A129" s="56"/>
      <c r="B129" s="162" t="s">
        <v>119</v>
      </c>
      <c r="C129" s="163">
        <v>471</v>
      </c>
      <c r="D129" s="163">
        <v>233</v>
      </c>
      <c r="E129" s="163">
        <v>134</v>
      </c>
      <c r="F129" s="163">
        <v>438</v>
      </c>
      <c r="G129" s="163">
        <v>374</v>
      </c>
      <c r="H129" s="163">
        <v>383</v>
      </c>
      <c r="I129" s="164">
        <f t="shared" si="107"/>
        <v>2.4064171122994749E-2</v>
      </c>
      <c r="J129" s="165">
        <f t="shared" si="108"/>
        <v>-0.18683651804670909</v>
      </c>
      <c r="K129" s="164">
        <f t="shared" si="109"/>
        <v>6.7978672800721315E-4</v>
      </c>
      <c r="L129" s="163">
        <v>564</v>
      </c>
      <c r="M129" s="163">
        <v>345</v>
      </c>
      <c r="N129" s="163">
        <v>444</v>
      </c>
      <c r="O129" s="163">
        <v>825</v>
      </c>
      <c r="P129" s="163">
        <v>922</v>
      </c>
      <c r="Q129" s="163">
        <v>1008</v>
      </c>
      <c r="R129" s="164">
        <f t="shared" si="110"/>
        <v>9.3275488069414214E-2</v>
      </c>
      <c r="S129" s="165">
        <f t="shared" si="111"/>
        <v>0.7872340425531914</v>
      </c>
      <c r="T129" s="164">
        <f t="shared" si="112"/>
        <v>3.8259903166006987E-4</v>
      </c>
      <c r="U129" s="163">
        <v>1035</v>
      </c>
      <c r="V129" s="163">
        <v>578</v>
      </c>
      <c r="W129" s="163">
        <v>1263</v>
      </c>
      <c r="X129" s="163">
        <v>1296</v>
      </c>
      <c r="Y129" s="163">
        <v>1391</v>
      </c>
      <c r="Z129" s="164">
        <f t="shared" si="113"/>
        <v>7.3302469135802406E-2</v>
      </c>
      <c r="AA129" s="165">
        <f t="shared" si="106"/>
        <v>0.34396135265700489</v>
      </c>
      <c r="AB129" s="164">
        <f t="shared" si="114"/>
        <v>4.3495608538272385E-4</v>
      </c>
    </row>
    <row r="130" spans="1:28" x14ac:dyDescent="0.25">
      <c r="A130" s="56"/>
      <c r="B130" s="162" t="s">
        <v>128</v>
      </c>
      <c r="C130" s="163">
        <v>332</v>
      </c>
      <c r="D130" s="163">
        <v>174</v>
      </c>
      <c r="E130" s="163">
        <v>32</v>
      </c>
      <c r="F130" s="163">
        <v>167</v>
      </c>
      <c r="G130" s="163">
        <v>164</v>
      </c>
      <c r="H130" s="163">
        <v>171</v>
      </c>
      <c r="I130" s="164">
        <f t="shared" si="107"/>
        <v>4.2682926829268331E-2</v>
      </c>
      <c r="J130" s="165">
        <f t="shared" si="108"/>
        <v>-0.48493975903614461</v>
      </c>
      <c r="K130" s="164">
        <f t="shared" si="109"/>
        <v>3.0350791250452599E-4</v>
      </c>
      <c r="L130" s="163">
        <v>804</v>
      </c>
      <c r="M130" s="163">
        <v>463</v>
      </c>
      <c r="N130" s="163">
        <v>66</v>
      </c>
      <c r="O130" s="163">
        <v>488</v>
      </c>
      <c r="P130" s="163">
        <v>697</v>
      </c>
      <c r="Q130" s="163">
        <v>775</v>
      </c>
      <c r="R130" s="164">
        <f t="shared" si="110"/>
        <v>0.11190817790530838</v>
      </c>
      <c r="S130" s="165">
        <f t="shared" si="111"/>
        <v>-3.6069651741293507E-2</v>
      </c>
      <c r="T130" s="164">
        <f t="shared" si="112"/>
        <v>2.9416096184181959E-4</v>
      </c>
      <c r="U130" s="163">
        <v>1136</v>
      </c>
      <c r="V130" s="163">
        <v>98</v>
      </c>
      <c r="W130" s="163">
        <v>655</v>
      </c>
      <c r="X130" s="163">
        <v>861</v>
      </c>
      <c r="Y130" s="163">
        <v>946</v>
      </c>
      <c r="Z130" s="164">
        <f t="shared" si="113"/>
        <v>9.8722415795586604E-2</v>
      </c>
      <c r="AA130" s="165">
        <f t="shared" si="106"/>
        <v>-0.16725352112676062</v>
      </c>
      <c r="AB130" s="164">
        <f t="shared" si="114"/>
        <v>2.9580766123081005E-4</v>
      </c>
    </row>
    <row r="131" spans="1:28" x14ac:dyDescent="0.25">
      <c r="A131" s="56"/>
      <c r="B131" s="162" t="s">
        <v>131</v>
      </c>
      <c r="C131" s="163">
        <v>332</v>
      </c>
      <c r="D131" s="163">
        <v>164</v>
      </c>
      <c r="E131" s="163">
        <v>81</v>
      </c>
      <c r="F131" s="163">
        <v>158</v>
      </c>
      <c r="G131" s="163">
        <v>271</v>
      </c>
      <c r="H131" s="163">
        <v>201</v>
      </c>
      <c r="I131" s="164">
        <f t="shared" si="107"/>
        <v>-0.25830258302583031</v>
      </c>
      <c r="J131" s="165">
        <f t="shared" si="108"/>
        <v>-0.39457831325301207</v>
      </c>
      <c r="K131" s="164">
        <f t="shared" si="109"/>
        <v>3.5675491469830249E-4</v>
      </c>
      <c r="L131" s="163">
        <v>1356</v>
      </c>
      <c r="M131" s="163">
        <v>846</v>
      </c>
      <c r="N131" s="163">
        <v>146</v>
      </c>
      <c r="O131" s="163">
        <v>947</v>
      </c>
      <c r="P131" s="163">
        <v>1293</v>
      </c>
      <c r="Q131" s="163">
        <v>1226</v>
      </c>
      <c r="R131" s="164">
        <f t="shared" si="110"/>
        <v>-5.1817478731631894E-2</v>
      </c>
      <c r="S131" s="165">
        <f t="shared" si="111"/>
        <v>-9.587020648967548E-2</v>
      </c>
      <c r="T131" s="164">
        <f t="shared" si="112"/>
        <v>4.6534366350718816E-4</v>
      </c>
      <c r="U131" s="163">
        <v>1688</v>
      </c>
      <c r="V131" s="163">
        <v>227</v>
      </c>
      <c r="W131" s="163">
        <v>1105</v>
      </c>
      <c r="X131" s="163">
        <v>1564</v>
      </c>
      <c r="Y131" s="163">
        <v>1427</v>
      </c>
      <c r="Z131" s="164">
        <f t="shared" si="113"/>
        <v>-8.7595907928388783E-2</v>
      </c>
      <c r="AA131" s="165">
        <f t="shared" si="106"/>
        <v>-0.15462085308056872</v>
      </c>
      <c r="AB131" s="164">
        <f t="shared" si="114"/>
        <v>4.4621303655006966E-4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33720</v>
      </c>
      <c r="D132" s="169">
        <f t="shared" si="115"/>
        <v>13539</v>
      </c>
      <c r="E132" s="169">
        <f t="shared" si="115"/>
        <v>14588</v>
      </c>
      <c r="F132" s="169">
        <f t="shared" si="115"/>
        <v>19087</v>
      </c>
      <c r="G132" s="169">
        <f t="shared" si="115"/>
        <v>15188</v>
      </c>
      <c r="H132" s="169">
        <f t="shared" si="115"/>
        <v>14829</v>
      </c>
      <c r="I132" s="170">
        <f t="shared" si="107"/>
        <v>-2.3637081906768498E-2</v>
      </c>
      <c r="J132" s="171">
        <f t="shared" si="108"/>
        <v>-0.5602313167259787</v>
      </c>
      <c r="K132" s="170">
        <f t="shared" si="109"/>
        <v>2.631999318438372E-2</v>
      </c>
      <c r="L132" s="169">
        <f t="shared" ref="L132:Q132" si="116">L124-SUM(L125:L131)</f>
        <v>13750</v>
      </c>
      <c r="M132" s="169">
        <f t="shared" si="116"/>
        <v>5936</v>
      </c>
      <c r="N132" s="169">
        <f t="shared" si="116"/>
        <v>8914</v>
      </c>
      <c r="O132" s="169">
        <f t="shared" si="116"/>
        <v>17841</v>
      </c>
      <c r="P132" s="169">
        <f t="shared" si="116"/>
        <v>20955</v>
      </c>
      <c r="Q132" s="169">
        <f t="shared" si="116"/>
        <v>22833</v>
      </c>
      <c r="R132" s="170">
        <f t="shared" si="110"/>
        <v>8.962061560486756E-2</v>
      </c>
      <c r="S132" s="171">
        <f t="shared" si="111"/>
        <v>0.66058181818181816</v>
      </c>
      <c r="T132" s="170">
        <f t="shared" si="112"/>
        <v>8.6665512796571184E-3</v>
      </c>
      <c r="U132" s="169">
        <f>U124-SUM(U125:U131)</f>
        <v>47470</v>
      </c>
      <c r="V132" s="169">
        <f>V124-SUM(V125:V131)</f>
        <v>23502</v>
      </c>
      <c r="W132" s="169">
        <f>W124-SUM(W125:W131)</f>
        <v>36928</v>
      </c>
      <c r="X132" s="169">
        <f>X124-SUM(X125:X131)</f>
        <v>36143</v>
      </c>
      <c r="Y132" s="169">
        <f>Y124-SUM(Y125:Y131)</f>
        <v>37662</v>
      </c>
      <c r="Z132" s="170">
        <f t="shared" si="113"/>
        <v>4.2027501867581529E-2</v>
      </c>
      <c r="AA132" s="171">
        <f t="shared" si="106"/>
        <v>-0.20661470402359383</v>
      </c>
      <c r="AB132" s="170">
        <f t="shared" si="114"/>
        <v>1.1776647079571635E-2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21908</v>
      </c>
      <c r="D134" s="176">
        <f t="shared" si="117"/>
        <v>9862</v>
      </c>
      <c r="E134" s="176">
        <f t="shared" si="117"/>
        <v>12187</v>
      </c>
      <c r="F134" s="176">
        <f t="shared" si="117"/>
        <v>36976</v>
      </c>
      <c r="G134" s="176">
        <f t="shared" si="117"/>
        <v>36097</v>
      </c>
      <c r="H134" s="176">
        <f t="shared" si="117"/>
        <v>40056</v>
      </c>
      <c r="I134" s="177">
        <f>IFERROR(H134/G134-1,"-")</f>
        <v>0.10967670443527155</v>
      </c>
      <c r="J134" s="177">
        <f>IFERROR(H134/C134-1,"-")</f>
        <v>0.82837319700566003</v>
      </c>
      <c r="K134" s="177">
        <f>H134/H$8</f>
        <v>7.1095397329130366E-2</v>
      </c>
      <c r="L134" s="176">
        <f t="shared" ref="L134:Q134" si="118">L135+L138</f>
        <v>111607</v>
      </c>
      <c r="M134" s="176">
        <f t="shared" si="118"/>
        <v>40956</v>
      </c>
      <c r="N134" s="176">
        <f t="shared" si="118"/>
        <v>25030</v>
      </c>
      <c r="O134" s="176">
        <f t="shared" si="118"/>
        <v>120299</v>
      </c>
      <c r="P134" s="176">
        <f t="shared" si="118"/>
        <v>132879</v>
      </c>
      <c r="Q134" s="176">
        <f t="shared" si="118"/>
        <v>136256</v>
      </c>
      <c r="R134" s="177">
        <f>IFERROR(Q134/P134-1,"-")</f>
        <v>2.5414098540777808E-2</v>
      </c>
      <c r="S134" s="177">
        <f>IFERROR(Q134/L134-1,"-")</f>
        <v>0.22085532269481312</v>
      </c>
      <c r="T134" s="177">
        <f>Q134/Q$8</f>
        <v>5.1717672279637382E-2</v>
      </c>
      <c r="U134" s="176">
        <f>U135+U138</f>
        <v>133515</v>
      </c>
      <c r="V134" s="176">
        <f>V135+V138</f>
        <v>64813</v>
      </c>
      <c r="W134" s="176">
        <f>W135+W138</f>
        <v>157275</v>
      </c>
      <c r="X134" s="176">
        <f>X135+X138</f>
        <v>168976</v>
      </c>
      <c r="Y134" s="176">
        <f>Y135+Y138</f>
        <v>176312</v>
      </c>
      <c r="Z134" s="177">
        <f>IFERROR(Y134/X134-1,"-")</f>
        <v>4.3414449389262311E-2</v>
      </c>
      <c r="AA134" s="177">
        <f t="shared" ref="AA134:AA146" si="119">IFERROR(Y134/U134-1,"-")</f>
        <v>0.32054076321012626</v>
      </c>
      <c r="AB134" s="177">
        <f>Y134/Y$8</f>
        <v>5.5131543728252193E-2</v>
      </c>
    </row>
    <row r="135" spans="1:28" x14ac:dyDescent="0.25">
      <c r="A135" s="56"/>
      <c r="B135" s="157" t="s">
        <v>97</v>
      </c>
      <c r="C135" s="158">
        <v>7332</v>
      </c>
      <c r="D135" s="158">
        <v>2454</v>
      </c>
      <c r="E135" s="158">
        <v>4622</v>
      </c>
      <c r="F135" s="158">
        <v>4456</v>
      </c>
      <c r="G135" s="158">
        <v>5848</v>
      </c>
      <c r="H135" s="158">
        <v>6251</v>
      </c>
      <c r="I135" s="159">
        <f>IFERROR(H135/G135-1,"-")</f>
        <v>6.8912448700410467E-2</v>
      </c>
      <c r="J135" s="160">
        <f>IFERROR(H135/C135-1,"-")</f>
        <v>-0.14743589743589747</v>
      </c>
      <c r="K135" s="159">
        <f>H135/H$8</f>
        <v>1.1094900357109895E-2</v>
      </c>
      <c r="L135" s="158">
        <v>21521</v>
      </c>
      <c r="M135" s="158">
        <v>6197</v>
      </c>
      <c r="N135" s="158">
        <v>10309</v>
      </c>
      <c r="O135" s="158">
        <v>13389</v>
      </c>
      <c r="P135" s="158">
        <v>13122</v>
      </c>
      <c r="Q135" s="158">
        <v>10192</v>
      </c>
      <c r="R135" s="159">
        <f>IFERROR(Q135/P135-1,"-")</f>
        <v>-0.2232891327541533</v>
      </c>
      <c r="S135" s="160">
        <f>IFERROR(Q135/L135-1,"-")</f>
        <v>-0.52641605873333019</v>
      </c>
      <c r="T135" s="159">
        <f>Q135/Q$8</f>
        <v>3.8685013201184841E-3</v>
      </c>
      <c r="U135" s="158">
        <v>28853</v>
      </c>
      <c r="V135" s="158">
        <v>31570</v>
      </c>
      <c r="W135" s="158">
        <v>17845</v>
      </c>
      <c r="X135" s="158">
        <v>18970</v>
      </c>
      <c r="Y135" s="158">
        <v>16443</v>
      </c>
      <c r="Z135" s="159">
        <f>IFERROR(Y135/X135-1,"-")</f>
        <v>-0.13321033210332101</v>
      </c>
      <c r="AA135" s="160">
        <f t="shared" si="119"/>
        <v>-0.43011125359581326</v>
      </c>
      <c r="AB135" s="159">
        <f>Y135/Y$8</f>
        <v>5.1416124456852104E-3</v>
      </c>
    </row>
    <row r="136" spans="1:28" x14ac:dyDescent="0.25">
      <c r="A136" s="56"/>
      <c r="B136" s="162" t="s">
        <v>103</v>
      </c>
      <c r="C136" s="163">
        <v>7332</v>
      </c>
      <c r="D136" s="163">
        <v>2454</v>
      </c>
      <c r="E136" s="163">
        <v>4622</v>
      </c>
      <c r="F136" s="163">
        <v>4385</v>
      </c>
      <c r="G136" s="163">
        <v>5848</v>
      </c>
      <c r="H136" s="163">
        <v>6251</v>
      </c>
      <c r="I136" s="164">
        <f>IFERROR(H136/G136-1,"-")</f>
        <v>6.8912448700410467E-2</v>
      </c>
      <c r="J136" s="165">
        <f>IFERROR(H136/C136-1,"-")</f>
        <v>-0.14743589743589747</v>
      </c>
      <c r="K136" s="164">
        <f>H136/H$8</f>
        <v>1.1094900357109895E-2</v>
      </c>
      <c r="L136" s="163">
        <v>7370</v>
      </c>
      <c r="M136" s="163">
        <v>3528</v>
      </c>
      <c r="N136" s="163">
        <v>5691</v>
      </c>
      <c r="O136" s="163">
        <v>8111</v>
      </c>
      <c r="P136" s="163">
        <v>6381</v>
      </c>
      <c r="Q136" s="163">
        <v>4037</v>
      </c>
      <c r="R136" s="164">
        <f>IFERROR(Q136/P136-1,"-")</f>
        <v>-0.36734054223475943</v>
      </c>
      <c r="S136" s="165">
        <f>IFERROR(Q136/L136-1,"-")</f>
        <v>-0.4522388059701492</v>
      </c>
      <c r="T136" s="164">
        <f>Q136/Q$8</f>
        <v>1.5322939392973234E-3</v>
      </c>
      <c r="U136" s="163">
        <v>14702</v>
      </c>
      <c r="V136" s="163">
        <v>24857</v>
      </c>
      <c r="W136" s="163">
        <v>12496</v>
      </c>
      <c r="X136" s="163">
        <v>12229</v>
      </c>
      <c r="Y136" s="163">
        <v>10288</v>
      </c>
      <c r="Z136" s="164">
        <f>IFERROR(Y136/X136-1,"-")</f>
        <v>-0.15872107285959602</v>
      </c>
      <c r="AA136" s="165">
        <f t="shared" si="119"/>
        <v>-0.30023126105291797</v>
      </c>
      <c r="AB136" s="164">
        <f>Y136/Y$8</f>
        <v>3.2169864891570545E-3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14151</v>
      </c>
      <c r="M137" s="163">
        <v>2669</v>
      </c>
      <c r="N137" s="163">
        <v>4618</v>
      </c>
      <c r="O137" s="163">
        <v>5278</v>
      </c>
      <c r="P137" s="163">
        <v>6741</v>
      </c>
      <c r="Q137" s="163">
        <v>6155</v>
      </c>
      <c r="R137" s="164">
        <f>IFERROR(Q137/P137-1,"-")</f>
        <v>-8.6930722444741093E-2</v>
      </c>
      <c r="S137" s="165">
        <f>IFERROR(Q137/L137-1,"-")</f>
        <v>-0.56504840647304078</v>
      </c>
      <c r="T137" s="164">
        <f>Q137/Q$8</f>
        <v>2.3362073808211609E-3</v>
      </c>
      <c r="U137" s="163">
        <v>14151</v>
      </c>
      <c r="V137" s="163">
        <v>6713</v>
      </c>
      <c r="W137" s="163">
        <v>5349</v>
      </c>
      <c r="X137" s="163">
        <v>6741</v>
      </c>
      <c r="Y137" s="163">
        <v>6155</v>
      </c>
      <c r="Z137" s="164">
        <f>IFERROR(Y137/X137-1,"-")</f>
        <v>-8.6930722444741093E-2</v>
      </c>
      <c r="AA137" s="165">
        <f t="shared" si="119"/>
        <v>-0.56504840647304078</v>
      </c>
      <c r="AB137" s="164">
        <f>Y137/Y$8</f>
        <v>1.9246259565281561E-3</v>
      </c>
    </row>
    <row r="138" spans="1:28" x14ac:dyDescent="0.25">
      <c r="A138" s="56"/>
      <c r="B138" s="157" t="s">
        <v>107</v>
      </c>
      <c r="C138" s="158">
        <v>14576</v>
      </c>
      <c r="D138" s="158">
        <v>7408</v>
      </c>
      <c r="E138" s="158">
        <v>7565</v>
      </c>
      <c r="F138" s="158">
        <v>32520</v>
      </c>
      <c r="G138" s="158">
        <v>30249</v>
      </c>
      <c r="H138" s="158">
        <v>33805</v>
      </c>
      <c r="I138" s="159">
        <f>IFERROR(H138/G138-1,"-")</f>
        <v>0.11755760521008951</v>
      </c>
      <c r="J138" s="160">
        <f>IFERROR(H138/C138-1,"-")</f>
        <v>1.3192233809001097</v>
      </c>
      <c r="K138" s="159">
        <f>H138/H$8</f>
        <v>6.0000496972020478E-2</v>
      </c>
      <c r="L138" s="158">
        <v>90086</v>
      </c>
      <c r="M138" s="158">
        <v>34759</v>
      </c>
      <c r="N138" s="158">
        <v>14721</v>
      </c>
      <c r="O138" s="158">
        <v>106910</v>
      </c>
      <c r="P138" s="158">
        <v>119757</v>
      </c>
      <c r="Q138" s="158">
        <v>126064</v>
      </c>
      <c r="R138" s="159">
        <f>IFERROR(Q138/P138-1,"-")</f>
        <v>5.266497991766661E-2</v>
      </c>
      <c r="S138" s="160">
        <f>IFERROR(Q138/L138-1,"-")</f>
        <v>0.39937393157649348</v>
      </c>
      <c r="T138" s="159">
        <f>Q138/Q$8</f>
        <v>4.7849170959518898E-2</v>
      </c>
      <c r="U138" s="158">
        <v>104662</v>
      </c>
      <c r="V138" s="158">
        <v>33243</v>
      </c>
      <c r="W138" s="158">
        <v>139430</v>
      </c>
      <c r="X138" s="158">
        <v>150006</v>
      </c>
      <c r="Y138" s="158">
        <v>159869</v>
      </c>
      <c r="Z138" s="159">
        <f>IFERROR(Y138/X138-1,"-")</f>
        <v>6.5750703305201164E-2</v>
      </c>
      <c r="AA138" s="160">
        <f t="shared" si="119"/>
        <v>0.52747893218168973</v>
      </c>
      <c r="AB138" s="159">
        <f>Y138/Y$8</f>
        <v>4.9989931282566985E-2</v>
      </c>
    </row>
    <row r="139" spans="1:28" s="56" customFormat="1" x14ac:dyDescent="0.25">
      <c r="B139" s="162" t="s">
        <v>110</v>
      </c>
      <c r="C139" s="163">
        <v>8579</v>
      </c>
      <c r="D139" s="163">
        <v>3361</v>
      </c>
      <c r="E139" s="163">
        <v>3323</v>
      </c>
      <c r="F139" s="163">
        <v>16427</v>
      </c>
      <c r="G139" s="163">
        <v>15330</v>
      </c>
      <c r="H139" s="163">
        <v>19327</v>
      </c>
      <c r="I139" s="164">
        <f t="shared" ref="I139:I146" si="120">IFERROR(H139/G139-1,"-")</f>
        <v>0.26073059360730588</v>
      </c>
      <c r="J139" s="165">
        <f t="shared" ref="J139:J146" si="121">IFERROR(H139/C139-1,"-")</f>
        <v>1.2528266697750321</v>
      </c>
      <c r="K139" s="164">
        <f t="shared" ref="K139:K146" si="122">H139/H$8</f>
        <v>3.4303493713303941E-2</v>
      </c>
      <c r="L139" s="163">
        <v>41492</v>
      </c>
      <c r="M139" s="163">
        <v>12472</v>
      </c>
      <c r="N139" s="163">
        <v>1862</v>
      </c>
      <c r="O139" s="163">
        <v>44609</v>
      </c>
      <c r="P139" s="163">
        <v>50285</v>
      </c>
      <c r="Q139" s="163">
        <v>53456</v>
      </c>
      <c r="R139" s="164">
        <f t="shared" ref="R139:R146" si="123">IFERROR(Q139/P139-1,"-")</f>
        <v>6.3060554837426563E-2</v>
      </c>
      <c r="S139" s="165">
        <f t="shared" ref="S139:S146" si="124">IFERROR(Q139/L139-1,"-")</f>
        <v>0.28834474115492137</v>
      </c>
      <c r="T139" s="164">
        <f t="shared" ref="T139:T146" si="125">Q139/Q$8</f>
        <v>2.0289894678988785E-2</v>
      </c>
      <c r="U139" s="163">
        <v>50071</v>
      </c>
      <c r="V139" s="163">
        <v>5517</v>
      </c>
      <c r="W139" s="163">
        <v>61036</v>
      </c>
      <c r="X139" s="163">
        <v>65615</v>
      </c>
      <c r="Y139" s="163">
        <v>72783</v>
      </c>
      <c r="Z139" s="164">
        <f t="shared" ref="Z139:Z146" si="126">IFERROR(Y139/X139-1,"-")</f>
        <v>0.1092433132667836</v>
      </c>
      <c r="AA139" s="165">
        <f t="shared" si="119"/>
        <v>0.45359589383076027</v>
      </c>
      <c r="AB139" s="164">
        <f t="shared" ref="AB139:AB146" si="127">Y139/Y$8</f>
        <v>2.2758741022581443E-2</v>
      </c>
    </row>
    <row r="140" spans="1:28" s="56" customFormat="1" x14ac:dyDescent="0.25">
      <c r="B140" s="162" t="s">
        <v>113</v>
      </c>
      <c r="C140" s="163">
        <v>1278</v>
      </c>
      <c r="D140" s="163">
        <v>1257</v>
      </c>
      <c r="E140" s="163">
        <v>680</v>
      </c>
      <c r="F140" s="163">
        <v>1026</v>
      </c>
      <c r="G140" s="163">
        <v>1373</v>
      </c>
      <c r="H140" s="163">
        <v>1223</v>
      </c>
      <c r="I140" s="164">
        <f t="shared" si="120"/>
        <v>-0.10924981791697019</v>
      </c>
      <c r="J140" s="165">
        <f t="shared" si="121"/>
        <v>-4.3035993740219047E-2</v>
      </c>
      <c r="K140" s="164">
        <f t="shared" si="122"/>
        <v>2.1707027894329548E-3</v>
      </c>
      <c r="L140" s="163">
        <v>7664</v>
      </c>
      <c r="M140" s="163">
        <v>2280</v>
      </c>
      <c r="N140" s="163">
        <v>1466</v>
      </c>
      <c r="O140" s="163">
        <v>7720</v>
      </c>
      <c r="P140" s="163">
        <v>11483</v>
      </c>
      <c r="Q140" s="163">
        <v>12140</v>
      </c>
      <c r="R140" s="164">
        <f t="shared" si="123"/>
        <v>5.7215013498214784E-2</v>
      </c>
      <c r="S140" s="165">
        <f t="shared" si="124"/>
        <v>0.58402922755741127</v>
      </c>
      <c r="T140" s="164">
        <f t="shared" si="125"/>
        <v>4.6078891313028258E-3</v>
      </c>
      <c r="U140" s="163">
        <v>8942</v>
      </c>
      <c r="V140" s="163">
        <v>3377</v>
      </c>
      <c r="W140" s="163">
        <v>8746</v>
      </c>
      <c r="X140" s="163">
        <v>12856</v>
      </c>
      <c r="Y140" s="163">
        <v>13363</v>
      </c>
      <c r="Z140" s="164">
        <f t="shared" si="126"/>
        <v>3.9436838830118282E-2</v>
      </c>
      <c r="AA140" s="165">
        <f t="shared" si="119"/>
        <v>0.49440840975173339</v>
      </c>
      <c r="AB140" s="164">
        <f t="shared" si="127"/>
        <v>4.178517734701178E-3</v>
      </c>
    </row>
    <row r="141" spans="1:28" x14ac:dyDescent="0.25">
      <c r="A141" s="56"/>
      <c r="B141" s="162" t="s">
        <v>116</v>
      </c>
      <c r="C141" s="163">
        <v>646</v>
      </c>
      <c r="D141" s="163">
        <v>147</v>
      </c>
      <c r="E141" s="163">
        <v>371</v>
      </c>
      <c r="F141" s="163">
        <v>4892</v>
      </c>
      <c r="G141" s="163">
        <v>3993</v>
      </c>
      <c r="H141" s="163">
        <v>3899</v>
      </c>
      <c r="I141" s="164">
        <f t="shared" si="120"/>
        <v>-2.3541197094916089E-2</v>
      </c>
      <c r="J141" s="165">
        <f t="shared" si="121"/>
        <v>5.0356037151702786</v>
      </c>
      <c r="K141" s="164">
        <f t="shared" si="122"/>
        <v>6.9203353851178175E-3</v>
      </c>
      <c r="L141" s="163">
        <v>11924</v>
      </c>
      <c r="M141" s="163">
        <v>3786</v>
      </c>
      <c r="N141" s="163">
        <v>3158</v>
      </c>
      <c r="O141" s="163">
        <v>12813</v>
      </c>
      <c r="P141" s="163">
        <v>12029</v>
      </c>
      <c r="Q141" s="163">
        <v>12213</v>
      </c>
      <c r="R141" s="164">
        <f t="shared" si="123"/>
        <v>1.5296367112810794E-2</v>
      </c>
      <c r="S141" s="165">
        <f t="shared" si="124"/>
        <v>2.4236833277423653E-2</v>
      </c>
      <c r="T141" s="164">
        <f t="shared" si="125"/>
        <v>4.6355971960956683E-3</v>
      </c>
      <c r="U141" s="163">
        <v>12570</v>
      </c>
      <c r="V141" s="163">
        <v>7198</v>
      </c>
      <c r="W141" s="163">
        <v>17705</v>
      </c>
      <c r="X141" s="163">
        <v>16022</v>
      </c>
      <c r="Y141" s="163">
        <v>16112</v>
      </c>
      <c r="Z141" s="164">
        <f t="shared" si="126"/>
        <v>5.6172762451629499E-3</v>
      </c>
      <c r="AA141" s="165">
        <f t="shared" si="119"/>
        <v>0.28178202068416858</v>
      </c>
      <c r="AB141" s="164">
        <f t="shared" si="127"/>
        <v>5.0381110335632256E-3</v>
      </c>
    </row>
    <row r="142" spans="1:28" x14ac:dyDescent="0.25">
      <c r="A142" s="56"/>
      <c r="B142" s="162" t="s">
        <v>123</v>
      </c>
      <c r="C142" s="163">
        <v>446</v>
      </c>
      <c r="D142" s="163">
        <v>113</v>
      </c>
      <c r="E142" s="163">
        <v>613</v>
      </c>
      <c r="F142" s="163">
        <v>3543</v>
      </c>
      <c r="G142" s="163">
        <v>2717</v>
      </c>
      <c r="H142" s="163">
        <v>1486</v>
      </c>
      <c r="I142" s="164">
        <f t="shared" si="120"/>
        <v>-0.45307324254692671</v>
      </c>
      <c r="J142" s="165">
        <f t="shared" si="121"/>
        <v>2.3318385650224216</v>
      </c>
      <c r="K142" s="164">
        <f t="shared" si="122"/>
        <v>2.6375015086650623E-3</v>
      </c>
      <c r="L142" s="163">
        <v>1519</v>
      </c>
      <c r="M142" s="163">
        <v>447</v>
      </c>
      <c r="N142" s="163">
        <v>294</v>
      </c>
      <c r="O142" s="163">
        <v>3069</v>
      </c>
      <c r="P142" s="163">
        <v>2937</v>
      </c>
      <c r="Q142" s="163">
        <v>2319</v>
      </c>
      <c r="R142" s="164">
        <f t="shared" si="123"/>
        <v>-0.21041879468845759</v>
      </c>
      <c r="S142" s="165">
        <f t="shared" si="124"/>
        <v>0.52666227781435149</v>
      </c>
      <c r="T142" s="164">
        <f t="shared" si="125"/>
        <v>8.8020551033700595E-4</v>
      </c>
      <c r="U142" s="163">
        <v>1965</v>
      </c>
      <c r="V142" s="163">
        <v>1022</v>
      </c>
      <c r="W142" s="163">
        <v>6612</v>
      </c>
      <c r="X142" s="163">
        <v>5654</v>
      </c>
      <c r="Y142" s="163">
        <v>3805</v>
      </c>
      <c r="Z142" s="164">
        <f t="shared" si="126"/>
        <v>-0.32702511496285813</v>
      </c>
      <c r="AA142" s="165">
        <f t="shared" si="119"/>
        <v>0.93638676844783708</v>
      </c>
      <c r="AB142" s="164">
        <f t="shared" si="127"/>
        <v>1.1897971997708585E-3</v>
      </c>
    </row>
    <row r="143" spans="1:28" x14ac:dyDescent="0.25">
      <c r="A143" s="56"/>
      <c r="B143" s="162" t="s">
        <v>119</v>
      </c>
      <c r="C143" s="163">
        <v>152</v>
      </c>
      <c r="D143" s="163">
        <v>428</v>
      </c>
      <c r="E143" s="163">
        <v>765</v>
      </c>
      <c r="F143" s="163">
        <v>280</v>
      </c>
      <c r="G143" s="163">
        <v>774</v>
      </c>
      <c r="H143" s="163">
        <v>791</v>
      </c>
      <c r="I143" s="164">
        <f t="shared" si="120"/>
        <v>2.1963824289405576E-2</v>
      </c>
      <c r="J143" s="165">
        <f t="shared" si="121"/>
        <v>4.2039473684210522</v>
      </c>
      <c r="K143" s="164">
        <f t="shared" si="122"/>
        <v>1.4039459578425735E-3</v>
      </c>
      <c r="L143" s="163">
        <v>2535</v>
      </c>
      <c r="M143" s="163">
        <v>773</v>
      </c>
      <c r="N143" s="163">
        <v>469</v>
      </c>
      <c r="O143" s="163">
        <v>2355</v>
      </c>
      <c r="P143" s="163">
        <v>2569</v>
      </c>
      <c r="Q143" s="163">
        <v>2964</v>
      </c>
      <c r="R143" s="164">
        <f t="shared" si="123"/>
        <v>0.15375632541845086</v>
      </c>
      <c r="S143" s="165">
        <f t="shared" si="124"/>
        <v>0.1692307692307693</v>
      </c>
      <c r="T143" s="164">
        <f t="shared" si="125"/>
        <v>1.1250233430956816E-3</v>
      </c>
      <c r="U143" s="163">
        <v>2687</v>
      </c>
      <c r="V143" s="163">
        <v>1638</v>
      </c>
      <c r="W143" s="163">
        <v>2635</v>
      </c>
      <c r="X143" s="163">
        <v>3343</v>
      </c>
      <c r="Y143" s="163">
        <v>3755</v>
      </c>
      <c r="Z143" s="164">
        <f t="shared" si="126"/>
        <v>0.12324259647023639</v>
      </c>
      <c r="AA143" s="165">
        <f t="shared" si="119"/>
        <v>0.39746929661332331</v>
      </c>
      <c r="AB143" s="164">
        <f t="shared" si="127"/>
        <v>1.1741625453717671E-3</v>
      </c>
    </row>
    <row r="144" spans="1:28" x14ac:dyDescent="0.25">
      <c r="A144" s="56"/>
      <c r="B144" s="162" t="s">
        <v>128</v>
      </c>
      <c r="C144" s="163">
        <v>248</v>
      </c>
      <c r="D144" s="163">
        <v>142</v>
      </c>
      <c r="E144" s="163">
        <v>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-0.97580645161290325</v>
      </c>
      <c r="K144" s="164">
        <f t="shared" si="122"/>
        <v>1.0649400438755298E-5</v>
      </c>
      <c r="L144" s="163">
        <v>715</v>
      </c>
      <c r="M144" s="163">
        <v>1439</v>
      </c>
      <c r="N144" s="163">
        <v>17</v>
      </c>
      <c r="O144" s="163">
        <v>1578</v>
      </c>
      <c r="P144" s="163">
        <v>1825</v>
      </c>
      <c r="Q144" s="163">
        <v>1836</v>
      </c>
      <c r="R144" s="164">
        <f t="shared" si="123"/>
        <v>6.0273972602740145E-3</v>
      </c>
      <c r="S144" s="165">
        <f t="shared" si="124"/>
        <v>1.5678321678321678</v>
      </c>
      <c r="T144" s="164">
        <f t="shared" si="125"/>
        <v>6.9687680766655584E-4</v>
      </c>
      <c r="U144" s="163">
        <v>963</v>
      </c>
      <c r="V144" s="163">
        <v>36</v>
      </c>
      <c r="W144" s="163">
        <v>1657</v>
      </c>
      <c r="X144" s="163">
        <v>1964</v>
      </c>
      <c r="Y144" s="163">
        <v>1842</v>
      </c>
      <c r="Z144" s="164">
        <f t="shared" si="126"/>
        <v>-6.2118126272912466E-2</v>
      </c>
      <c r="AA144" s="165">
        <f t="shared" si="119"/>
        <v>0.91277258566978192</v>
      </c>
      <c r="AB144" s="164">
        <f t="shared" si="127"/>
        <v>5.7598066806252861E-4</v>
      </c>
    </row>
    <row r="145" spans="1:28" x14ac:dyDescent="0.25">
      <c r="A145" s="56"/>
      <c r="B145" s="162" t="s">
        <v>131</v>
      </c>
      <c r="C145" s="163">
        <v>73</v>
      </c>
      <c r="D145" s="163">
        <v>815</v>
      </c>
      <c r="E145" s="163">
        <v>2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-0.26027397260273977</v>
      </c>
      <c r="K145" s="164">
        <f t="shared" si="122"/>
        <v>9.5844603948797683E-5</v>
      </c>
      <c r="L145" s="163">
        <v>3120</v>
      </c>
      <c r="M145" s="163">
        <v>2465</v>
      </c>
      <c r="N145" s="163">
        <v>4</v>
      </c>
      <c r="O145" s="163">
        <v>693</v>
      </c>
      <c r="P145" s="163">
        <v>1267</v>
      </c>
      <c r="Q145" s="163">
        <v>1116</v>
      </c>
      <c r="R145" s="164">
        <f t="shared" si="123"/>
        <v>-0.11917916337805845</v>
      </c>
      <c r="S145" s="165">
        <f t="shared" si="124"/>
        <v>-0.64230769230769225</v>
      </c>
      <c r="T145" s="164">
        <f t="shared" si="125"/>
        <v>4.2359178505222019E-4</v>
      </c>
      <c r="U145" s="163">
        <v>3193</v>
      </c>
      <c r="V145" s="163">
        <v>43</v>
      </c>
      <c r="W145" s="163">
        <v>742</v>
      </c>
      <c r="X145" s="163">
        <v>1329</v>
      </c>
      <c r="Y145" s="163">
        <v>1170</v>
      </c>
      <c r="Z145" s="164">
        <f t="shared" si="126"/>
        <v>-0.11963882618510158</v>
      </c>
      <c r="AA145" s="165">
        <f t="shared" si="119"/>
        <v>-0.63357344190416542</v>
      </c>
      <c r="AB145" s="164">
        <f t="shared" si="127"/>
        <v>3.6585091293873966E-4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3154</v>
      </c>
      <c r="D146" s="169">
        <f t="shared" si="128"/>
        <v>1145</v>
      </c>
      <c r="E146" s="169">
        <f t="shared" si="128"/>
        <v>1811</v>
      </c>
      <c r="F146" s="169">
        <f t="shared" si="128"/>
        <v>6224</v>
      </c>
      <c r="G146" s="169">
        <f t="shared" si="128"/>
        <v>5861</v>
      </c>
      <c r="H146" s="169">
        <f t="shared" si="128"/>
        <v>7019</v>
      </c>
      <c r="I146" s="170">
        <f t="shared" si="120"/>
        <v>0.19757720525507594</v>
      </c>
      <c r="J146" s="171">
        <f t="shared" si="121"/>
        <v>1.2254280279010779</v>
      </c>
      <c r="K146" s="170">
        <f t="shared" si="122"/>
        <v>1.2458023613270574E-2</v>
      </c>
      <c r="L146" s="169">
        <f t="shared" ref="L146:Q146" si="129">L138-SUM(L139:L145)</f>
        <v>21117</v>
      </c>
      <c r="M146" s="169">
        <f t="shared" si="129"/>
        <v>11097</v>
      </c>
      <c r="N146" s="169">
        <f t="shared" si="129"/>
        <v>7451</v>
      </c>
      <c r="O146" s="169">
        <f t="shared" si="129"/>
        <v>34073</v>
      </c>
      <c r="P146" s="169">
        <f t="shared" si="129"/>
        <v>37362</v>
      </c>
      <c r="Q146" s="169">
        <f t="shared" si="129"/>
        <v>40020</v>
      </c>
      <c r="R146" s="170">
        <f t="shared" si="123"/>
        <v>7.1141801830737039E-2</v>
      </c>
      <c r="S146" s="171">
        <f t="shared" si="124"/>
        <v>0.89515556186958367</v>
      </c>
      <c r="T146" s="170">
        <f t="shared" si="125"/>
        <v>1.5190092506980155E-2</v>
      </c>
      <c r="U146" s="169">
        <f>U138-SUM(U139:U145)</f>
        <v>24271</v>
      </c>
      <c r="V146" s="169">
        <f>V138-SUM(V139:V145)</f>
        <v>14412</v>
      </c>
      <c r="W146" s="169">
        <f>W138-SUM(W139:W145)</f>
        <v>40297</v>
      </c>
      <c r="X146" s="169">
        <f>X138-SUM(X139:X145)</f>
        <v>43223</v>
      </c>
      <c r="Y146" s="169">
        <f>Y138-SUM(Y139:Y145)</f>
        <v>47039</v>
      </c>
      <c r="Z146" s="170">
        <f t="shared" si="126"/>
        <v>8.8286329037780886E-2</v>
      </c>
      <c r="AA146" s="171">
        <f t="shared" si="119"/>
        <v>0.93807424498372538</v>
      </c>
      <c r="AB146" s="170">
        <f t="shared" si="127"/>
        <v>1.4708770165577244E-2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20324</v>
      </c>
      <c r="D148" s="176">
        <f t="shared" si="130"/>
        <v>8632</v>
      </c>
      <c r="E148" s="176">
        <f t="shared" si="130"/>
        <v>8367</v>
      </c>
      <c r="F148" s="176">
        <f t="shared" si="130"/>
        <v>21427</v>
      </c>
      <c r="G148" s="176">
        <f t="shared" si="130"/>
        <v>21446</v>
      </c>
      <c r="H148" s="176">
        <f t="shared" si="130"/>
        <v>26088</v>
      </c>
      <c r="I148" s="177">
        <f>IFERROR(H148/G148-1,"-")</f>
        <v>0.21645062016226801</v>
      </c>
      <c r="J148" s="177">
        <f>IFERROR(H148/C148-1,"-")</f>
        <v>0.28360558945089553</v>
      </c>
      <c r="K148" s="177">
        <f>H148/H$8</f>
        <v>4.6303593107708034E-2</v>
      </c>
      <c r="L148" s="176">
        <f t="shared" ref="L148:Q148" si="131">L149+L152</f>
        <v>71706</v>
      </c>
      <c r="M148" s="176">
        <f t="shared" si="131"/>
        <v>21795</v>
      </c>
      <c r="N148" s="176">
        <f t="shared" si="131"/>
        <v>34156</v>
      </c>
      <c r="O148" s="176">
        <f t="shared" si="131"/>
        <v>57564</v>
      </c>
      <c r="P148" s="176">
        <f t="shared" si="131"/>
        <v>61552</v>
      </c>
      <c r="Q148" s="176">
        <f t="shared" si="131"/>
        <v>60228</v>
      </c>
      <c r="R148" s="177">
        <f>IFERROR(Q148/P148-1,"-")</f>
        <v>-2.1510267741096989E-2</v>
      </c>
      <c r="S148" s="177">
        <f>IFERROR(Q148/L148-1,"-")</f>
        <v>-0.16007028700527148</v>
      </c>
      <c r="T148" s="177">
        <f>Q148/Q$8</f>
        <v>2.2860292141689175E-2</v>
      </c>
      <c r="U148" s="176">
        <f>U149+U152</f>
        <v>92030</v>
      </c>
      <c r="V148" s="176">
        <f>V149+V152</f>
        <v>42523</v>
      </c>
      <c r="W148" s="176">
        <f>W149+W152</f>
        <v>78991</v>
      </c>
      <c r="X148" s="176">
        <f>X149+X152</f>
        <v>82998</v>
      </c>
      <c r="Y148" s="176">
        <f>Y149+Y152</f>
        <v>86316</v>
      </c>
      <c r="Z148" s="177">
        <f>IFERROR(Y148/X148-1,"-")</f>
        <v>3.9976866912455611E-2</v>
      </c>
      <c r="AA148" s="177">
        <f t="shared" ref="AA148:AA160" si="132">IFERROR(Y148/U148-1,"-")</f>
        <v>-6.2088449418667868E-2</v>
      </c>
      <c r="AB148" s="177">
        <f>Y148/Y$8</f>
        <v>2.6990416582239534E-2</v>
      </c>
    </row>
    <row r="149" spans="1:28" x14ac:dyDescent="0.25">
      <c r="A149" s="56"/>
      <c r="B149" s="157" t="s">
        <v>97</v>
      </c>
      <c r="C149" s="158">
        <v>13095</v>
      </c>
      <c r="D149" s="158">
        <v>5991</v>
      </c>
      <c r="E149" s="158">
        <v>4902</v>
      </c>
      <c r="F149" s="158">
        <v>13125</v>
      </c>
      <c r="G149" s="158">
        <v>13627</v>
      </c>
      <c r="H149" s="158">
        <v>14421</v>
      </c>
      <c r="I149" s="159">
        <f>IFERROR(H149/G149-1,"-")</f>
        <v>5.8266676451163235E-2</v>
      </c>
      <c r="J149" s="160">
        <f>IFERROR(H149/C149-1,"-")</f>
        <v>0.10126002290950753</v>
      </c>
      <c r="K149" s="159">
        <f>H149/H$8</f>
        <v>2.5595833954548359E-2</v>
      </c>
      <c r="L149" s="158">
        <v>28540</v>
      </c>
      <c r="M149" s="158">
        <v>7745</v>
      </c>
      <c r="N149" s="158">
        <v>22645</v>
      </c>
      <c r="O149" s="158">
        <v>30183</v>
      </c>
      <c r="P149" s="158">
        <v>30633</v>
      </c>
      <c r="Q149" s="158">
        <v>26091</v>
      </c>
      <c r="R149" s="159">
        <f>IFERROR(Q149/P149-1,"-")</f>
        <v>-0.14827147194202328</v>
      </c>
      <c r="S149" s="160">
        <f>IFERROR(Q149/L149-1,"-")</f>
        <v>-8.5809390329362301E-2</v>
      </c>
      <c r="T149" s="159">
        <f>Q149/Q$8</f>
        <v>9.9031660069869871E-3</v>
      </c>
      <c r="U149" s="158">
        <v>41635</v>
      </c>
      <c r="V149" s="158">
        <v>27547</v>
      </c>
      <c r="W149" s="158">
        <v>43308</v>
      </c>
      <c r="X149" s="158">
        <v>44260</v>
      </c>
      <c r="Y149" s="158">
        <v>40512</v>
      </c>
      <c r="Z149" s="159">
        <f>IFERROR(Y149/X149-1,"-")</f>
        <v>-8.4681427925892505E-2</v>
      </c>
      <c r="AA149" s="160">
        <f t="shared" si="132"/>
        <v>-2.6972499099315428E-2</v>
      </c>
      <c r="AB149" s="159">
        <f>Y149/Y$8</f>
        <v>1.2667822380319847E-2</v>
      </c>
    </row>
    <row r="150" spans="1:28" x14ac:dyDescent="0.25">
      <c r="A150" s="56"/>
      <c r="B150" s="162" t="s">
        <v>103</v>
      </c>
      <c r="C150" s="163">
        <v>4440</v>
      </c>
      <c r="D150" s="163">
        <v>1740</v>
      </c>
      <c r="E150" s="163">
        <v>2133</v>
      </c>
      <c r="F150" s="163">
        <v>5098</v>
      </c>
      <c r="G150" s="163">
        <v>3977</v>
      </c>
      <c r="H150" s="163">
        <v>4233</v>
      </c>
      <c r="I150" s="164">
        <f>IFERROR(H150/G150-1,"-")</f>
        <v>6.4370128237364765E-2</v>
      </c>
      <c r="J150" s="165">
        <f>IFERROR(H150/C150-1,"-")</f>
        <v>-4.6621621621621645E-2</v>
      </c>
      <c r="K150" s="164">
        <f>H150/H$8</f>
        <v>7.5131520095418625E-3</v>
      </c>
      <c r="L150" s="163">
        <v>20777</v>
      </c>
      <c r="M150" s="163">
        <v>5766</v>
      </c>
      <c r="N150" s="163">
        <v>19879</v>
      </c>
      <c r="O150" s="163">
        <v>26530</v>
      </c>
      <c r="P150" s="163">
        <v>28721</v>
      </c>
      <c r="Q150" s="163">
        <v>23802</v>
      </c>
      <c r="R150" s="164">
        <f>IFERROR(Q150/P150-1,"-")</f>
        <v>-0.17126840987430803</v>
      </c>
      <c r="S150" s="165">
        <f>IFERROR(Q150/L150-1,"-")</f>
        <v>0.14559368532511918</v>
      </c>
      <c r="T150" s="164">
        <f>Q150/Q$8</f>
        <v>9.0343473725922451E-3</v>
      </c>
      <c r="U150" s="163">
        <v>25217</v>
      </c>
      <c r="V150" s="163">
        <v>22012</v>
      </c>
      <c r="W150" s="163">
        <v>31628</v>
      </c>
      <c r="X150" s="163">
        <v>32698</v>
      </c>
      <c r="Y150" s="163">
        <v>28035</v>
      </c>
      <c r="Z150" s="164">
        <f>IFERROR(Y150/X150-1,"-")</f>
        <v>-0.14260811058780354</v>
      </c>
      <c r="AA150" s="165">
        <f t="shared" si="132"/>
        <v>0.11175000991394701</v>
      </c>
      <c r="AB150" s="164">
        <f>Y150/Y$8</f>
        <v>8.7663507215705698E-3</v>
      </c>
    </row>
    <row r="151" spans="1:28" x14ac:dyDescent="0.25">
      <c r="A151" s="56"/>
      <c r="B151" s="162" t="s">
        <v>100</v>
      </c>
      <c r="C151" s="163">
        <v>8655</v>
      </c>
      <c r="D151" s="163">
        <v>4251</v>
      </c>
      <c r="E151" s="163">
        <v>2769</v>
      </c>
      <c r="F151" s="163">
        <v>8027</v>
      </c>
      <c r="G151" s="163">
        <v>9650</v>
      </c>
      <c r="H151" s="163">
        <v>10188</v>
      </c>
      <c r="I151" s="164">
        <f>IFERROR(H151/G151-1,"-")</f>
        <v>5.5751295336787576E-2</v>
      </c>
      <c r="J151" s="165">
        <f>IFERROR(H151/C151-1,"-")</f>
        <v>0.17712305025996544</v>
      </c>
      <c r="K151" s="164">
        <f>H151/H$8</f>
        <v>1.8082681945006496E-2</v>
      </c>
      <c r="L151" s="163">
        <v>7763</v>
      </c>
      <c r="M151" s="163">
        <v>1979</v>
      </c>
      <c r="N151" s="163">
        <v>2766</v>
      </c>
      <c r="O151" s="163">
        <v>3653</v>
      </c>
      <c r="P151" s="163">
        <v>1912</v>
      </c>
      <c r="Q151" s="163">
        <v>2289</v>
      </c>
      <c r="R151" s="164">
        <f>IFERROR(Q151/P151-1,"-")</f>
        <v>0.19717573221757312</v>
      </c>
      <c r="S151" s="165">
        <f>IFERROR(Q151/L151-1,"-")</f>
        <v>-0.70513976555455371</v>
      </c>
      <c r="T151" s="164">
        <f>Q151/Q$8</f>
        <v>8.6881863439474197E-4</v>
      </c>
      <c r="U151" s="163">
        <v>16418</v>
      </c>
      <c r="V151" s="163">
        <v>5535</v>
      </c>
      <c r="W151" s="163">
        <v>11680</v>
      </c>
      <c r="X151" s="163">
        <v>11562</v>
      </c>
      <c r="Y151" s="163">
        <v>12477</v>
      </c>
      <c r="Z151" s="164">
        <f>IFERROR(Y151/X151-1,"-")</f>
        <v>7.9138557343020333E-2</v>
      </c>
      <c r="AA151" s="165">
        <f t="shared" si="132"/>
        <v>-0.24004141795590206</v>
      </c>
      <c r="AB151" s="164">
        <f>Y151/Y$8</f>
        <v>3.9014716587492779E-3</v>
      </c>
    </row>
    <row r="152" spans="1:28" x14ac:dyDescent="0.25">
      <c r="A152" s="56"/>
      <c r="B152" s="157" t="s">
        <v>107</v>
      </c>
      <c r="C152" s="158">
        <v>7229</v>
      </c>
      <c r="D152" s="158">
        <v>2641</v>
      </c>
      <c r="E152" s="158">
        <v>3465</v>
      </c>
      <c r="F152" s="158">
        <v>8302</v>
      </c>
      <c r="G152" s="158">
        <v>7819</v>
      </c>
      <c r="H152" s="158">
        <v>11667</v>
      </c>
      <c r="I152" s="159">
        <f>IFERROR(H152/G152-1,"-")</f>
        <v>0.49213454405934254</v>
      </c>
      <c r="J152" s="160">
        <f>IFERROR(H152/C152-1,"-")</f>
        <v>0.61391617097800522</v>
      </c>
      <c r="K152" s="159">
        <f>H152/H$8</f>
        <v>2.0707759153159679E-2</v>
      </c>
      <c r="L152" s="158">
        <v>43166</v>
      </c>
      <c r="M152" s="158">
        <v>14050</v>
      </c>
      <c r="N152" s="158">
        <v>11511</v>
      </c>
      <c r="O152" s="158">
        <v>27381</v>
      </c>
      <c r="P152" s="158">
        <v>30919</v>
      </c>
      <c r="Q152" s="158">
        <v>34137</v>
      </c>
      <c r="R152" s="159">
        <f>IFERROR(Q152/P152-1,"-")</f>
        <v>0.10407839839580846</v>
      </c>
      <c r="S152" s="160">
        <f>IFERROR(Q152/L152-1,"-")</f>
        <v>-0.2091692535792059</v>
      </c>
      <c r="T152" s="159">
        <f>Q152/Q$8</f>
        <v>1.2957126134702188E-2</v>
      </c>
      <c r="U152" s="158">
        <v>50395</v>
      </c>
      <c r="V152" s="158">
        <v>14976</v>
      </c>
      <c r="W152" s="158">
        <v>35683</v>
      </c>
      <c r="X152" s="158">
        <v>38738</v>
      </c>
      <c r="Y152" s="158">
        <v>45804</v>
      </c>
      <c r="Z152" s="159">
        <f>IFERROR(Y152/X152-1,"-")</f>
        <v>0.18240487376736025</v>
      </c>
      <c r="AA152" s="160">
        <f t="shared" si="132"/>
        <v>-9.1100307570195493E-2</v>
      </c>
      <c r="AB152" s="159">
        <f>Y152/Y$8</f>
        <v>1.4322594201919685E-2</v>
      </c>
    </row>
    <row r="153" spans="1:28" s="56" customFormat="1" x14ac:dyDescent="0.25">
      <c r="B153" s="162" t="s">
        <v>110</v>
      </c>
      <c r="C153" s="163">
        <v>760</v>
      </c>
      <c r="D153" s="163">
        <v>311</v>
      </c>
      <c r="E153" s="163">
        <v>175</v>
      </c>
      <c r="F153" s="163">
        <v>698</v>
      </c>
      <c r="G153" s="163">
        <v>616</v>
      </c>
      <c r="H153" s="163">
        <v>971</v>
      </c>
      <c r="I153" s="164">
        <f t="shared" ref="I153:I160" si="133">IFERROR(H153/G153-1,"-")</f>
        <v>0.57629870129870131</v>
      </c>
      <c r="J153" s="165">
        <f t="shared" ref="J153:J160" si="134">IFERROR(H153/C153-1,"-")</f>
        <v>0.27763157894736845</v>
      </c>
      <c r="K153" s="164">
        <f t="shared" ref="K153:K160" si="135">H153/H$8</f>
        <v>1.7234279710052324E-3</v>
      </c>
      <c r="L153" s="163">
        <v>15197</v>
      </c>
      <c r="M153" s="163">
        <v>4660</v>
      </c>
      <c r="N153" s="163">
        <v>1210</v>
      </c>
      <c r="O153" s="163">
        <v>12864</v>
      </c>
      <c r="P153" s="163">
        <v>12603</v>
      </c>
      <c r="Q153" s="163">
        <v>13869</v>
      </c>
      <c r="R153" s="164">
        <f t="shared" ref="R153:R160" si="136">IFERROR(Q153/P153-1,"-")</f>
        <v>0.10045227326826955</v>
      </c>
      <c r="S153" s="165">
        <f t="shared" ref="S153:S160" si="137">IFERROR(Q153/L153-1,"-")</f>
        <v>-8.738566822399163E-2</v>
      </c>
      <c r="T153" s="164">
        <f t="shared" ref="T153:T160" si="138">Q153/Q$8</f>
        <v>5.2641527481086395E-3</v>
      </c>
      <c r="U153" s="163">
        <v>15957</v>
      </c>
      <c r="V153" s="163">
        <v>1385</v>
      </c>
      <c r="W153" s="163">
        <v>13562</v>
      </c>
      <c r="X153" s="163">
        <v>13219</v>
      </c>
      <c r="Y153" s="163">
        <v>14840</v>
      </c>
      <c r="Z153" s="164">
        <f t="shared" ref="Z153:Z160" si="139">IFERROR(Y153/X153-1,"-")</f>
        <v>0.12262652242983574</v>
      </c>
      <c r="AA153" s="165">
        <f t="shared" si="132"/>
        <v>-7.0000626684213807E-2</v>
      </c>
      <c r="AB153" s="164">
        <f t="shared" ref="AB153:AB160" si="140">Y153/Y$8</f>
        <v>4.6403654256503392E-3</v>
      </c>
    </row>
    <row r="154" spans="1:28" s="56" customFormat="1" x14ac:dyDescent="0.25">
      <c r="B154" s="162" t="s">
        <v>113</v>
      </c>
      <c r="C154" s="163">
        <v>1338</v>
      </c>
      <c r="D154" s="163">
        <v>480</v>
      </c>
      <c r="E154" s="163">
        <v>516</v>
      </c>
      <c r="F154" s="163">
        <v>1474</v>
      </c>
      <c r="G154" s="163">
        <v>1521</v>
      </c>
      <c r="H154" s="163">
        <v>1948</v>
      </c>
      <c r="I154" s="164">
        <f t="shared" si="133"/>
        <v>0.28073635765943461</v>
      </c>
      <c r="J154" s="165">
        <f t="shared" si="134"/>
        <v>0.45590433482810155</v>
      </c>
      <c r="K154" s="164">
        <f t="shared" si="135"/>
        <v>3.4575053424492201E-3</v>
      </c>
      <c r="L154" s="163">
        <v>10801</v>
      </c>
      <c r="M154" s="163">
        <v>3595</v>
      </c>
      <c r="N154" s="163">
        <v>2464</v>
      </c>
      <c r="O154" s="163">
        <v>5112</v>
      </c>
      <c r="P154" s="163">
        <v>5253</v>
      </c>
      <c r="Q154" s="163">
        <v>4711</v>
      </c>
      <c r="R154" s="164">
        <f t="shared" si="136"/>
        <v>-0.10317913573196269</v>
      </c>
      <c r="S154" s="165">
        <f t="shared" si="137"/>
        <v>-0.56383668178872326</v>
      </c>
      <c r="T154" s="164">
        <f t="shared" si="138"/>
        <v>1.7881190854668544E-3</v>
      </c>
      <c r="U154" s="163">
        <v>12139</v>
      </c>
      <c r="V154" s="163">
        <v>2980</v>
      </c>
      <c r="W154" s="163">
        <v>6586</v>
      </c>
      <c r="X154" s="163">
        <v>6774</v>
      </c>
      <c r="Y154" s="163">
        <v>6659</v>
      </c>
      <c r="Z154" s="164">
        <f t="shared" si="139"/>
        <v>-1.6976675524062568E-2</v>
      </c>
      <c r="AA154" s="165">
        <f t="shared" si="132"/>
        <v>-0.4514375154460829</v>
      </c>
      <c r="AB154" s="164">
        <f t="shared" si="140"/>
        <v>2.0822232728709977E-3</v>
      </c>
    </row>
    <row r="155" spans="1:28" x14ac:dyDescent="0.25">
      <c r="A155" s="56"/>
      <c r="B155" s="162" t="s">
        <v>116</v>
      </c>
      <c r="C155" s="163">
        <v>957</v>
      </c>
      <c r="D155" s="163">
        <v>370</v>
      </c>
      <c r="E155" s="163">
        <v>793</v>
      </c>
      <c r="F155" s="163">
        <v>1596</v>
      </c>
      <c r="G155" s="163">
        <v>1418</v>
      </c>
      <c r="H155" s="163">
        <v>2068</v>
      </c>
      <c r="I155" s="164">
        <f t="shared" si="133"/>
        <v>0.45839210155148091</v>
      </c>
      <c r="J155" s="165">
        <f t="shared" si="134"/>
        <v>1.1609195402298851</v>
      </c>
      <c r="K155" s="164">
        <f t="shared" si="135"/>
        <v>3.670493351224326E-3</v>
      </c>
      <c r="L155" s="163">
        <v>6662</v>
      </c>
      <c r="M155" s="163">
        <v>1571</v>
      </c>
      <c r="N155" s="163">
        <v>2729</v>
      </c>
      <c r="O155" s="163">
        <v>2902</v>
      </c>
      <c r="P155" s="163">
        <v>4963</v>
      </c>
      <c r="Q155" s="163">
        <v>6023</v>
      </c>
      <c r="R155" s="164">
        <f t="shared" si="136"/>
        <v>0.21358049566794279</v>
      </c>
      <c r="S155" s="165">
        <f t="shared" si="137"/>
        <v>-9.5917141999399602E-2</v>
      </c>
      <c r="T155" s="164">
        <f t="shared" si="138"/>
        <v>2.2861051266751991E-3</v>
      </c>
      <c r="U155" s="163">
        <v>7619</v>
      </c>
      <c r="V155" s="163">
        <v>3522</v>
      </c>
      <c r="W155" s="163">
        <v>4498</v>
      </c>
      <c r="X155" s="163">
        <v>6381</v>
      </c>
      <c r="Y155" s="163">
        <v>8091</v>
      </c>
      <c r="Z155" s="164">
        <f t="shared" si="139"/>
        <v>0.26798307475317351</v>
      </c>
      <c r="AA155" s="165">
        <f t="shared" si="132"/>
        <v>6.1950387189919853E-2</v>
      </c>
      <c r="AB155" s="164">
        <f t="shared" si="140"/>
        <v>2.5299997748609768E-3</v>
      </c>
    </row>
    <row r="156" spans="1:28" x14ac:dyDescent="0.25">
      <c r="A156" s="56"/>
      <c r="B156" s="162" t="s">
        <v>123</v>
      </c>
      <c r="C156" s="163">
        <v>338</v>
      </c>
      <c r="D156" s="163">
        <v>223</v>
      </c>
      <c r="E156" s="163">
        <v>142</v>
      </c>
      <c r="F156" s="163">
        <v>503</v>
      </c>
      <c r="G156" s="163">
        <v>410</v>
      </c>
      <c r="H156" s="163">
        <v>589</v>
      </c>
      <c r="I156" s="164">
        <f t="shared" si="133"/>
        <v>0.43658536585365848</v>
      </c>
      <c r="J156" s="165">
        <f t="shared" si="134"/>
        <v>0.74260355029585789</v>
      </c>
      <c r="K156" s="164">
        <f t="shared" si="135"/>
        <v>1.0454161430711452E-3</v>
      </c>
      <c r="L156" s="163">
        <v>670</v>
      </c>
      <c r="M156" s="163">
        <v>315</v>
      </c>
      <c r="N156" s="163">
        <v>319</v>
      </c>
      <c r="O156" s="163">
        <v>570</v>
      </c>
      <c r="P156" s="163">
        <v>571</v>
      </c>
      <c r="Q156" s="163">
        <v>717</v>
      </c>
      <c r="R156" s="164">
        <f t="shared" si="136"/>
        <v>0.25569176882662004</v>
      </c>
      <c r="S156" s="165">
        <f t="shared" si="137"/>
        <v>7.0149253731343286E-2</v>
      </c>
      <c r="T156" s="164">
        <f t="shared" si="138"/>
        <v>2.7214633502010922E-4</v>
      </c>
      <c r="U156" s="163">
        <v>1008</v>
      </c>
      <c r="V156" s="163">
        <v>461</v>
      </c>
      <c r="W156" s="163">
        <v>1073</v>
      </c>
      <c r="X156" s="163">
        <v>981</v>
      </c>
      <c r="Y156" s="163">
        <v>1306</v>
      </c>
      <c r="Z156" s="164">
        <f t="shared" si="139"/>
        <v>0.33129459734964328</v>
      </c>
      <c r="AA156" s="165">
        <f t="shared" si="132"/>
        <v>0.29563492063492069</v>
      </c>
      <c r="AB156" s="164">
        <f t="shared" si="140"/>
        <v>4.083771729042684E-4</v>
      </c>
    </row>
    <row r="157" spans="1:28" x14ac:dyDescent="0.25">
      <c r="A157" s="56"/>
      <c r="B157" s="162" t="s">
        <v>119</v>
      </c>
      <c r="C157" s="163">
        <v>311</v>
      </c>
      <c r="D157" s="163">
        <v>156</v>
      </c>
      <c r="E157" s="163">
        <v>172</v>
      </c>
      <c r="F157" s="163">
        <v>384</v>
      </c>
      <c r="G157" s="163">
        <v>346</v>
      </c>
      <c r="H157" s="163">
        <v>485</v>
      </c>
      <c r="I157" s="164">
        <f t="shared" si="133"/>
        <v>0.40173410404624277</v>
      </c>
      <c r="J157" s="165">
        <f t="shared" si="134"/>
        <v>0.55948553054662375</v>
      </c>
      <c r="K157" s="164">
        <f t="shared" si="135"/>
        <v>8.6082653546605331E-4</v>
      </c>
      <c r="L157" s="163">
        <v>1995</v>
      </c>
      <c r="M157" s="163">
        <v>893</v>
      </c>
      <c r="N157" s="163">
        <v>906</v>
      </c>
      <c r="O157" s="163">
        <v>1904</v>
      </c>
      <c r="P157" s="163">
        <v>1715</v>
      </c>
      <c r="Q157" s="163">
        <v>2050</v>
      </c>
      <c r="R157" s="164">
        <f t="shared" si="136"/>
        <v>0.19533527696792996</v>
      </c>
      <c r="S157" s="165">
        <f t="shared" si="137"/>
        <v>2.7568922305764465E-2</v>
      </c>
      <c r="T157" s="164">
        <f t="shared" si="138"/>
        <v>7.7810318938803893E-4</v>
      </c>
      <c r="U157" s="163">
        <v>2306</v>
      </c>
      <c r="V157" s="163">
        <v>1078</v>
      </c>
      <c r="W157" s="163">
        <v>2288</v>
      </c>
      <c r="X157" s="163">
        <v>2061</v>
      </c>
      <c r="Y157" s="163">
        <v>2535</v>
      </c>
      <c r="Z157" s="164">
        <f t="shared" si="139"/>
        <v>0.22998544395924303</v>
      </c>
      <c r="AA157" s="165">
        <f t="shared" si="132"/>
        <v>9.9306157849089249E-2</v>
      </c>
      <c r="AB157" s="164">
        <f t="shared" si="140"/>
        <v>7.9267697803393593E-4</v>
      </c>
    </row>
    <row r="158" spans="1:28" x14ac:dyDescent="0.25">
      <c r="A158" s="56"/>
      <c r="B158" s="162" t="s">
        <v>128</v>
      </c>
      <c r="C158" s="163">
        <v>125</v>
      </c>
      <c r="D158" s="163">
        <v>46</v>
      </c>
      <c r="E158" s="163">
        <v>23</v>
      </c>
      <c r="F158" s="163">
        <v>82</v>
      </c>
      <c r="G158" s="163">
        <v>78</v>
      </c>
      <c r="H158" s="163">
        <v>74</v>
      </c>
      <c r="I158" s="164">
        <f t="shared" si="133"/>
        <v>-5.1282051282051322E-2</v>
      </c>
      <c r="J158" s="165">
        <f t="shared" si="134"/>
        <v>-0.40800000000000003</v>
      </c>
      <c r="K158" s="164">
        <f t="shared" si="135"/>
        <v>1.3134260541131535E-4</v>
      </c>
      <c r="L158" s="163">
        <v>195</v>
      </c>
      <c r="M158" s="163">
        <v>171</v>
      </c>
      <c r="N158" s="163">
        <v>20</v>
      </c>
      <c r="O158" s="163">
        <v>195</v>
      </c>
      <c r="P158" s="163">
        <v>189</v>
      </c>
      <c r="Q158" s="163">
        <v>211</v>
      </c>
      <c r="R158" s="164">
        <f t="shared" si="136"/>
        <v>0.11640211640211651</v>
      </c>
      <c r="S158" s="165">
        <f t="shared" si="137"/>
        <v>8.2051282051281982E-2</v>
      </c>
      <c r="T158" s="164">
        <f t="shared" si="138"/>
        <v>8.0087694127256684E-5</v>
      </c>
      <c r="U158" s="163">
        <v>320</v>
      </c>
      <c r="V158" s="163">
        <v>43</v>
      </c>
      <c r="W158" s="163">
        <v>277</v>
      </c>
      <c r="X158" s="163">
        <v>267</v>
      </c>
      <c r="Y158" s="163">
        <v>285</v>
      </c>
      <c r="Z158" s="164">
        <f t="shared" si="139"/>
        <v>6.7415730337078594E-2</v>
      </c>
      <c r="AA158" s="165">
        <f t="shared" si="132"/>
        <v>-0.109375</v>
      </c>
      <c r="AB158" s="164">
        <f t="shared" si="140"/>
        <v>8.9117530074821202E-5</v>
      </c>
    </row>
    <row r="159" spans="1:28" x14ac:dyDescent="0.25">
      <c r="A159" s="56"/>
      <c r="B159" s="162" t="s">
        <v>131</v>
      </c>
      <c r="C159" s="163">
        <v>119</v>
      </c>
      <c r="D159" s="163">
        <v>56</v>
      </c>
      <c r="E159" s="163">
        <v>34</v>
      </c>
      <c r="F159" s="163">
        <v>65</v>
      </c>
      <c r="G159" s="163">
        <v>54</v>
      </c>
      <c r="H159" s="163">
        <v>51</v>
      </c>
      <c r="I159" s="164">
        <f t="shared" si="133"/>
        <v>-5.555555555555558E-2</v>
      </c>
      <c r="J159" s="165">
        <f t="shared" si="134"/>
        <v>-0.5714285714285714</v>
      </c>
      <c r="K159" s="164">
        <f t="shared" si="135"/>
        <v>9.0519903729420039E-5</v>
      </c>
      <c r="L159" s="163">
        <v>457</v>
      </c>
      <c r="M159" s="163">
        <v>221</v>
      </c>
      <c r="N159" s="163">
        <v>45</v>
      </c>
      <c r="O159" s="163">
        <v>338</v>
      </c>
      <c r="P159" s="163">
        <v>486</v>
      </c>
      <c r="Q159" s="163">
        <v>345</v>
      </c>
      <c r="R159" s="164">
        <f t="shared" si="136"/>
        <v>-0.29012345679012341</v>
      </c>
      <c r="S159" s="165">
        <f t="shared" si="137"/>
        <v>-0.24507658643326036</v>
      </c>
      <c r="T159" s="164">
        <f t="shared" si="138"/>
        <v>1.3094907333603581E-4</v>
      </c>
      <c r="U159" s="163">
        <v>576</v>
      </c>
      <c r="V159" s="163">
        <v>79</v>
      </c>
      <c r="W159" s="163">
        <v>403</v>
      </c>
      <c r="X159" s="163">
        <v>540</v>
      </c>
      <c r="Y159" s="163">
        <v>396</v>
      </c>
      <c r="Z159" s="164">
        <f t="shared" si="139"/>
        <v>-0.26666666666666672</v>
      </c>
      <c r="AA159" s="165">
        <f t="shared" si="132"/>
        <v>-0.3125</v>
      </c>
      <c r="AB159" s="164">
        <f t="shared" si="140"/>
        <v>1.2382646284080421E-4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3281</v>
      </c>
      <c r="D160" s="169">
        <f t="shared" si="141"/>
        <v>999</v>
      </c>
      <c r="E160" s="169">
        <f t="shared" si="141"/>
        <v>1610</v>
      </c>
      <c r="F160" s="169">
        <f t="shared" si="141"/>
        <v>3500</v>
      </c>
      <c r="G160" s="169">
        <f t="shared" si="141"/>
        <v>3376</v>
      </c>
      <c r="H160" s="169">
        <f t="shared" si="141"/>
        <v>5481</v>
      </c>
      <c r="I160" s="170">
        <f t="shared" si="133"/>
        <v>0.62351895734597163</v>
      </c>
      <c r="J160" s="171">
        <f t="shared" si="134"/>
        <v>0.67052727826882053</v>
      </c>
      <c r="K160" s="170">
        <f t="shared" si="135"/>
        <v>9.7282273008029649E-3</v>
      </c>
      <c r="L160" s="169">
        <f t="shared" ref="L160:Q160" si="142">L152-SUM(L153:L159)</f>
        <v>7189</v>
      </c>
      <c r="M160" s="169">
        <f t="shared" si="142"/>
        <v>2624</v>
      </c>
      <c r="N160" s="169">
        <f t="shared" si="142"/>
        <v>3818</v>
      </c>
      <c r="O160" s="169">
        <f t="shared" si="142"/>
        <v>3496</v>
      </c>
      <c r="P160" s="169">
        <f t="shared" si="142"/>
        <v>5139</v>
      </c>
      <c r="Q160" s="169">
        <f t="shared" si="142"/>
        <v>6211</v>
      </c>
      <c r="R160" s="170">
        <f t="shared" si="136"/>
        <v>0.20860089511578117</v>
      </c>
      <c r="S160" s="171">
        <f t="shared" si="137"/>
        <v>-0.13604117401585758</v>
      </c>
      <c r="T160" s="170">
        <f t="shared" si="138"/>
        <v>2.3574628825800536E-3</v>
      </c>
      <c r="U160" s="169">
        <f>U152-SUM(U153:U159)</f>
        <v>10470</v>
      </c>
      <c r="V160" s="169">
        <f>V152-SUM(V153:V159)</f>
        <v>5428</v>
      </c>
      <c r="W160" s="169">
        <f>W152-SUM(W153:W159)</f>
        <v>6996</v>
      </c>
      <c r="X160" s="169">
        <f>X152-SUM(X153:X159)</f>
        <v>8515</v>
      </c>
      <c r="Y160" s="169">
        <f>Y152-SUM(Y153:Y159)</f>
        <v>11692</v>
      </c>
      <c r="Z160" s="170">
        <f t="shared" si="139"/>
        <v>0.37310628302994719</v>
      </c>
      <c r="AA160" s="171">
        <f t="shared" si="132"/>
        <v>0.11671442215854833</v>
      </c>
      <c r="AB160" s="170">
        <f t="shared" si="140"/>
        <v>3.6560075846835422E-3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99064-F365-4732-92EE-F8D4C3A0BE76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288F8-45C6-4FAC-B6B8-112F84FDF930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0" t="s">
        <v>223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septiembre 2024</v>
      </c>
    </row>
    <row r="7" spans="2:14" x14ac:dyDescent="0.25">
      <c r="B7" s="271" t="s">
        <v>51</v>
      </c>
      <c r="C7" s="274" t="s">
        <v>8</v>
      </c>
      <c r="D7" s="15" t="s">
        <v>30</v>
      </c>
      <c r="E7" s="16">
        <v>15992</v>
      </c>
      <c r="F7" s="16">
        <v>16473</v>
      </c>
      <c r="G7" s="16">
        <v>19959</v>
      </c>
      <c r="H7" s="16">
        <v>15933</v>
      </c>
      <c r="I7" s="16">
        <v>19577</v>
      </c>
      <c r="J7" s="17">
        <f>I7/H7-1</f>
        <v>0.22870771355049269</v>
      </c>
      <c r="K7" s="16">
        <f>I7-H7</f>
        <v>3644</v>
      </c>
      <c r="L7" s="17">
        <f>I7/E7-1</f>
        <v>0.22417458729364692</v>
      </c>
      <c r="M7" s="16">
        <f>I7-E7</f>
        <v>3585</v>
      </c>
      <c r="N7" s="18">
        <f>I7/$I$7</f>
        <v>1</v>
      </c>
    </row>
    <row r="8" spans="2:14" x14ac:dyDescent="0.25">
      <c r="B8" s="272"/>
      <c r="C8" s="275"/>
      <c r="D8" s="19" t="s">
        <v>31</v>
      </c>
      <c r="E8" s="20">
        <v>15992</v>
      </c>
      <c r="F8" s="20">
        <v>16473</v>
      </c>
      <c r="G8" s="20">
        <v>19959</v>
      </c>
      <c r="H8" s="20">
        <v>15933</v>
      </c>
      <c r="I8" s="20">
        <v>19577</v>
      </c>
      <c r="J8" s="21">
        <f t="shared" ref="J8:J20" si="0">I8/H8-1</f>
        <v>0.22870771355049269</v>
      </c>
      <c r="K8" s="20">
        <f t="shared" ref="K8:K17" si="1">I8-H8</f>
        <v>3644</v>
      </c>
      <c r="L8" s="21">
        <f t="shared" ref="L8:L20" si="2">I8/E8-1</f>
        <v>0.22417458729364692</v>
      </c>
      <c r="M8" s="20">
        <f t="shared" ref="M8:M17" si="3">I8-E8</f>
        <v>3585</v>
      </c>
      <c r="N8" s="22">
        <f>I8/$I$7</f>
        <v>1</v>
      </c>
    </row>
    <row r="9" spans="2:14" x14ac:dyDescent="0.25">
      <c r="B9" s="272"/>
      <c r="C9" s="276"/>
      <c r="D9" s="23" t="s">
        <v>32</v>
      </c>
      <c r="E9" s="24" t="s">
        <v>229</v>
      </c>
      <c r="F9" s="24" t="s">
        <v>229</v>
      </c>
      <c r="G9" s="24" t="s">
        <v>229</v>
      </c>
      <c r="H9" s="24" t="s">
        <v>229</v>
      </c>
      <c r="I9" s="24" t="s">
        <v>229</v>
      </c>
      <c r="J9" s="25" t="str">
        <f>IFERROR(I9/H9-1,"-")</f>
        <v>-</v>
      </c>
      <c r="K9" s="24" t="str">
        <f>IFERROR(I9-H9,"-")</f>
        <v>-</v>
      </c>
      <c r="L9" s="25" t="str">
        <f>IFERROR(I9/E9-1,"-")</f>
        <v>-</v>
      </c>
      <c r="M9" s="24" t="str">
        <f>IFERROR(I9-E9,"-")</f>
        <v>-</v>
      </c>
      <c r="N9" s="25" t="str">
        <f>IFERROR(I9/$I$7,"-")</f>
        <v>-</v>
      </c>
    </row>
    <row r="10" spans="2:14" x14ac:dyDescent="0.25">
      <c r="B10" s="272"/>
      <c r="C10" s="277" t="s">
        <v>33</v>
      </c>
      <c r="D10" s="26" t="s">
        <v>30</v>
      </c>
      <c r="E10" s="27">
        <v>16545</v>
      </c>
      <c r="F10" s="27">
        <v>16992</v>
      </c>
      <c r="G10" s="27">
        <v>20549</v>
      </c>
      <c r="H10" s="27">
        <v>16671</v>
      </c>
      <c r="I10" s="27">
        <v>20174</v>
      </c>
      <c r="J10" s="28">
        <f t="shared" si="0"/>
        <v>0.21012536740447474</v>
      </c>
      <c r="K10" s="27">
        <f t="shared" si="1"/>
        <v>3503</v>
      </c>
      <c r="L10" s="28">
        <f t="shared" si="2"/>
        <v>0.21934119069205193</v>
      </c>
      <c r="M10" s="27">
        <f t="shared" si="3"/>
        <v>3629</v>
      </c>
      <c r="N10" s="18">
        <f>I10/$I$10</f>
        <v>1</v>
      </c>
    </row>
    <row r="11" spans="2:14" x14ac:dyDescent="0.25">
      <c r="B11" s="272"/>
      <c r="C11" s="278"/>
      <c r="D11" s="4" t="s">
        <v>31</v>
      </c>
      <c r="E11" s="29">
        <v>16545</v>
      </c>
      <c r="F11" s="29">
        <v>16992</v>
      </c>
      <c r="G11" s="29">
        <v>20549</v>
      </c>
      <c r="H11" s="29">
        <v>16671</v>
      </c>
      <c r="I11" s="29">
        <v>20174</v>
      </c>
      <c r="J11" s="30">
        <f t="shared" si="0"/>
        <v>0.21012536740447474</v>
      </c>
      <c r="K11" s="29">
        <f t="shared" si="1"/>
        <v>3503</v>
      </c>
      <c r="L11" s="30">
        <f t="shared" si="2"/>
        <v>0.21934119069205193</v>
      </c>
      <c r="M11" s="29">
        <f t="shared" si="3"/>
        <v>3629</v>
      </c>
      <c r="N11" s="31">
        <f>I11/$I$10</f>
        <v>1</v>
      </c>
    </row>
    <row r="12" spans="2:14" x14ac:dyDescent="0.25">
      <c r="B12" s="272"/>
      <c r="C12" s="279"/>
      <c r="D12" s="32" t="s">
        <v>32</v>
      </c>
      <c r="E12" s="33" t="s">
        <v>229</v>
      </c>
      <c r="F12" s="33" t="s">
        <v>229</v>
      </c>
      <c r="G12" s="33" t="s">
        <v>229</v>
      </c>
      <c r="H12" s="33" t="s">
        <v>229</v>
      </c>
      <c r="I12" s="33" t="s">
        <v>229</v>
      </c>
      <c r="J12" s="34" t="str">
        <f>IFERROR(I12/H12-1,"-")</f>
        <v>-</v>
      </c>
      <c r="K12" s="33" t="str">
        <f>IFERROR(I12-H12,"-")</f>
        <v>-</v>
      </c>
      <c r="L12" s="34" t="str">
        <f>IFERROR(I12/E12-1,"-")</f>
        <v>-</v>
      </c>
      <c r="M12" s="33" t="str">
        <f>IFERROR(I12-E12,"-")</f>
        <v>-</v>
      </c>
      <c r="N12" s="34" t="str">
        <f>IFERROR(I12/$I$10,"-")</f>
        <v>-</v>
      </c>
    </row>
    <row r="13" spans="2:14" x14ac:dyDescent="0.25">
      <c r="B13" s="272"/>
      <c r="C13" s="274" t="s">
        <v>21</v>
      </c>
      <c r="D13" s="15" t="s">
        <v>30</v>
      </c>
      <c r="E13" s="16">
        <v>36471</v>
      </c>
      <c r="F13" s="16">
        <v>36202</v>
      </c>
      <c r="G13" s="16">
        <v>42224</v>
      </c>
      <c r="H13" s="16">
        <v>40151</v>
      </c>
      <c r="I13" s="16">
        <v>43154</v>
      </c>
      <c r="J13" s="17">
        <f t="shared" si="0"/>
        <v>7.479265771711785E-2</v>
      </c>
      <c r="K13" s="16">
        <f t="shared" si="1"/>
        <v>3003</v>
      </c>
      <c r="L13" s="17">
        <f t="shared" si="2"/>
        <v>0.18324147953168279</v>
      </c>
      <c r="M13" s="16">
        <f t="shared" si="3"/>
        <v>6683</v>
      </c>
      <c r="N13" s="18">
        <f>I13/$I$13</f>
        <v>1</v>
      </c>
    </row>
    <row r="14" spans="2:14" x14ac:dyDescent="0.25">
      <c r="B14" s="272"/>
      <c r="C14" s="275"/>
      <c r="D14" s="19" t="s">
        <v>31</v>
      </c>
      <c r="E14" s="20">
        <v>36471</v>
      </c>
      <c r="F14" s="20">
        <v>36202</v>
      </c>
      <c r="G14" s="20">
        <v>42224</v>
      </c>
      <c r="H14" s="20">
        <v>40151</v>
      </c>
      <c r="I14" s="20">
        <v>43154</v>
      </c>
      <c r="J14" s="21">
        <f t="shared" si="0"/>
        <v>7.479265771711785E-2</v>
      </c>
      <c r="K14" s="20">
        <f t="shared" si="1"/>
        <v>3003</v>
      </c>
      <c r="L14" s="21">
        <f t="shared" si="2"/>
        <v>0.18324147953168279</v>
      </c>
      <c r="M14" s="20">
        <f t="shared" si="3"/>
        <v>6683</v>
      </c>
      <c r="N14" s="22">
        <f>I14/$I$13</f>
        <v>1</v>
      </c>
    </row>
    <row r="15" spans="2:14" x14ac:dyDescent="0.25">
      <c r="B15" s="272"/>
      <c r="C15" s="276"/>
      <c r="D15" s="23" t="s">
        <v>32</v>
      </c>
      <c r="E15" s="24" t="s">
        <v>229</v>
      </c>
      <c r="F15" s="24" t="s">
        <v>229</v>
      </c>
      <c r="G15" s="24" t="s">
        <v>229</v>
      </c>
      <c r="H15" s="24" t="s">
        <v>229</v>
      </c>
      <c r="I15" s="24" t="s">
        <v>229</v>
      </c>
      <c r="J15" s="25" t="str">
        <f>IFERROR(I15/H15-1,"-")</f>
        <v>-</v>
      </c>
      <c r="K15" s="24" t="str">
        <f>IFERROR(I15-H15,"-")</f>
        <v>-</v>
      </c>
      <c r="L15" s="25" t="str">
        <f>IFERROR(I15/E15-1,"-")</f>
        <v>-</v>
      </c>
      <c r="M15" s="24" t="str">
        <f>IFERROR(I15-E15,"-")</f>
        <v>-</v>
      </c>
      <c r="N15" s="25" t="str">
        <f>IFERROR(I15/$I$13,"-")</f>
        <v>-</v>
      </c>
    </row>
    <row r="16" spans="2:14" x14ac:dyDescent="0.25">
      <c r="B16" s="272"/>
      <c r="C16" s="277" t="s">
        <v>22</v>
      </c>
      <c r="D16" s="26" t="s">
        <v>30</v>
      </c>
      <c r="E16" s="35">
        <v>2.2805777888944472</v>
      </c>
      <c r="F16" s="35">
        <v>2.197656771687003</v>
      </c>
      <c r="G16" s="35">
        <v>2.1155368505436143</v>
      </c>
      <c r="H16" s="35">
        <v>2.5199899579489111</v>
      </c>
      <c r="I16" s="35">
        <v>2.2043213975583593</v>
      </c>
      <c r="J16" s="36">
        <f t="shared" si="0"/>
        <v>-0.125265800919097</v>
      </c>
      <c r="K16" s="37">
        <f t="shared" si="1"/>
        <v>-0.3156685603905518</v>
      </c>
      <c r="L16" s="36">
        <f t="shared" si="2"/>
        <v>-3.3437312117757023E-2</v>
      </c>
      <c r="M16" s="37">
        <f t="shared" si="3"/>
        <v>-7.6256391336087859E-2</v>
      </c>
      <c r="N16" s="38"/>
    </row>
    <row r="17" spans="2:14" x14ac:dyDescent="0.25">
      <c r="B17" s="272"/>
      <c r="C17" s="278"/>
      <c r="D17" s="4" t="s">
        <v>31</v>
      </c>
      <c r="E17" s="39">
        <f>E14/E8</f>
        <v>2.2805777888944472</v>
      </c>
      <c r="F17" s="39">
        <f t="shared" ref="F17:I17" si="4">F14/F8</f>
        <v>2.197656771687003</v>
      </c>
      <c r="G17" s="39">
        <f t="shared" si="4"/>
        <v>2.1155368505436143</v>
      </c>
      <c r="H17" s="39">
        <f t="shared" si="4"/>
        <v>2.5199899579489111</v>
      </c>
      <c r="I17" s="39">
        <f t="shared" si="4"/>
        <v>2.2043213975583593</v>
      </c>
      <c r="J17" s="40">
        <f t="shared" si="0"/>
        <v>-0.125265800919097</v>
      </c>
      <c r="K17" s="41">
        <f t="shared" si="1"/>
        <v>-0.3156685603905518</v>
      </c>
      <c r="L17" s="40">
        <f t="shared" si="2"/>
        <v>-3.3437312117757023E-2</v>
      </c>
      <c r="M17" s="41">
        <f t="shared" si="3"/>
        <v>-7.6256391336087859E-2</v>
      </c>
      <c r="N17" s="42"/>
    </row>
    <row r="18" spans="2:14" x14ac:dyDescent="0.25">
      <c r="B18" s="272"/>
      <c r="C18" s="279"/>
      <c r="D18" s="32" t="s">
        <v>32</v>
      </c>
      <c r="E18" s="43" t="str">
        <f>IFERROR(E15/E9,"-")</f>
        <v>-</v>
      </c>
      <c r="F18" s="43" t="str">
        <f t="shared" ref="F18:I18" si="5">IFERROR(F15/F9,"-")</f>
        <v>-</v>
      </c>
      <c r="G18" s="43" t="str">
        <f t="shared" si="5"/>
        <v>-</v>
      </c>
      <c r="H18" s="43" t="str">
        <f t="shared" si="5"/>
        <v>-</v>
      </c>
      <c r="I18" s="43" t="str">
        <f t="shared" si="5"/>
        <v>-</v>
      </c>
      <c r="J18" s="34" t="str">
        <f>IFERROR(I18/H18-1,"-")</f>
        <v>-</v>
      </c>
      <c r="K18" s="33" t="str">
        <f>IFERROR(I18-H18,"-")</f>
        <v>-</v>
      </c>
      <c r="L18" s="34" t="str">
        <f>IFERROR(I18/E18-1,"-")</f>
        <v>-</v>
      </c>
      <c r="M18" s="33" t="str">
        <f>IFERROR(I18-E18,"-")</f>
        <v>-</v>
      </c>
      <c r="N18" s="34"/>
    </row>
    <row r="19" spans="2:14" x14ac:dyDescent="0.25">
      <c r="B19" s="272"/>
      <c r="C19" s="280" t="s">
        <v>34</v>
      </c>
      <c r="D19" s="15" t="s">
        <v>30</v>
      </c>
      <c r="E19" s="18">
        <v>0.44890000000000002</v>
      </c>
      <c r="F19" s="18">
        <v>0.48560000000000003</v>
      </c>
      <c r="G19" s="18">
        <v>0.498</v>
      </c>
      <c r="H19" s="18">
        <v>0.48670000000000002</v>
      </c>
      <c r="I19" s="18">
        <v>0.57379999999999998</v>
      </c>
      <c r="J19" s="17">
        <f t="shared" si="0"/>
        <v>0.17896034518183668</v>
      </c>
      <c r="K19" s="44">
        <f>(I19-H19)*100</f>
        <v>8.7099999999999955</v>
      </c>
      <c r="L19" s="17">
        <f t="shared" si="2"/>
        <v>0.27823568723546432</v>
      </c>
      <c r="M19" s="44">
        <f>(I19-E19)*100</f>
        <v>12.489999999999995</v>
      </c>
      <c r="N19" s="18"/>
    </row>
    <row r="20" spans="2:14" x14ac:dyDescent="0.25">
      <c r="B20" s="272"/>
      <c r="C20" s="281"/>
      <c r="D20" s="19" t="s">
        <v>31</v>
      </c>
      <c r="E20" s="22">
        <v>0.44890000000000002</v>
      </c>
      <c r="F20" s="22">
        <v>0.48560000000000003</v>
      </c>
      <c r="G20" s="22">
        <v>0.498</v>
      </c>
      <c r="H20" s="22">
        <v>0.48670000000000002</v>
      </c>
      <c r="I20" s="22">
        <v>0.57379999999999998</v>
      </c>
      <c r="J20" s="21">
        <f t="shared" si="0"/>
        <v>0.17896034518183668</v>
      </c>
      <c r="K20" s="45">
        <f>(I20-H20)*100</f>
        <v>8.7099999999999955</v>
      </c>
      <c r="L20" s="21">
        <f t="shared" si="2"/>
        <v>0.27823568723546432</v>
      </c>
      <c r="M20" s="45">
        <f>(I20-E20)*100</f>
        <v>12.489999999999995</v>
      </c>
      <c r="N20" s="22"/>
    </row>
    <row r="21" spans="2:14" x14ac:dyDescent="0.25">
      <c r="B21" s="272"/>
      <c r="C21" s="282"/>
      <c r="D21" s="23" t="s">
        <v>32</v>
      </c>
      <c r="E21" s="25" t="s">
        <v>229</v>
      </c>
      <c r="F21" s="25" t="s">
        <v>229</v>
      </c>
      <c r="G21" s="25" t="s">
        <v>229</v>
      </c>
      <c r="H21" s="25" t="s">
        <v>229</v>
      </c>
      <c r="I21" s="25" t="s">
        <v>229</v>
      </c>
      <c r="J21" s="25" t="str">
        <f>IFERROR(I21/H21-1,"-")</f>
        <v>-</v>
      </c>
      <c r="K21" s="24" t="str">
        <f>IFERROR(I21-H21,"-")</f>
        <v>-</v>
      </c>
      <c r="L21" s="25" t="str">
        <f>IFERROR(I21/E21-1,"-")</f>
        <v>-</v>
      </c>
      <c r="M21" s="24" t="str">
        <f>IFERROR(I21-E21,"-")</f>
        <v>-</v>
      </c>
      <c r="N21" s="46"/>
    </row>
    <row r="22" spans="2:14" x14ac:dyDescent="0.25">
      <c r="B22" s="272"/>
      <c r="C22" s="283" t="s">
        <v>35</v>
      </c>
      <c r="D22" s="26" t="s">
        <v>30</v>
      </c>
      <c r="E22" s="27">
        <v>2708</v>
      </c>
      <c r="F22" s="27">
        <v>2485</v>
      </c>
      <c r="G22" s="27">
        <v>2826</v>
      </c>
      <c r="H22" s="27">
        <v>2750</v>
      </c>
      <c r="I22" s="27">
        <v>2507</v>
      </c>
      <c r="J22" s="36">
        <f>I22/H22-1</f>
        <v>-8.8363636363636311E-2</v>
      </c>
      <c r="K22" s="27">
        <f>I22-H22</f>
        <v>-243</v>
      </c>
      <c r="L22" s="36">
        <f>I22/E22-1</f>
        <v>-7.4224519940915834E-2</v>
      </c>
      <c r="M22" s="27">
        <f>I22-E22</f>
        <v>-201</v>
      </c>
      <c r="N22" s="38">
        <f>I22/$I$22</f>
        <v>1</v>
      </c>
    </row>
    <row r="23" spans="2:14" x14ac:dyDescent="0.25">
      <c r="B23" s="272"/>
      <c r="C23" s="284"/>
      <c r="D23" s="4" t="s">
        <v>31</v>
      </c>
      <c r="E23" s="29">
        <v>2708</v>
      </c>
      <c r="F23" s="29">
        <v>2485</v>
      </c>
      <c r="G23" s="29">
        <v>2826</v>
      </c>
      <c r="H23" s="29">
        <v>2750</v>
      </c>
      <c r="I23" s="29">
        <v>2507</v>
      </c>
      <c r="J23" s="40">
        <f>I23/H23-1</f>
        <v>-8.8363636363636311E-2</v>
      </c>
      <c r="K23" s="29">
        <f>I23-H23</f>
        <v>-243</v>
      </c>
      <c r="L23" s="40">
        <f>I23/E23-1</f>
        <v>-7.4224519940915834E-2</v>
      </c>
      <c r="M23" s="29">
        <f>I23-E23</f>
        <v>-201</v>
      </c>
      <c r="N23" s="42">
        <f>I23/$I$22</f>
        <v>1</v>
      </c>
    </row>
    <row r="24" spans="2:14" x14ac:dyDescent="0.25">
      <c r="B24" s="273"/>
      <c r="C24" s="285"/>
      <c r="D24" s="32" t="s">
        <v>32</v>
      </c>
      <c r="E24" s="33" t="s">
        <v>229</v>
      </c>
      <c r="F24" s="33" t="s">
        <v>229</v>
      </c>
      <c r="G24" s="33" t="s">
        <v>229</v>
      </c>
      <c r="H24" s="33" t="s">
        <v>229</v>
      </c>
      <c r="I24" s="33" t="s">
        <v>229</v>
      </c>
      <c r="J24" s="34" t="str">
        <f>IFERROR(I24/H24-1,"-")</f>
        <v>-</v>
      </c>
      <c r="K24" s="33" t="str">
        <f>IFERROR(I24-H24,"-")</f>
        <v>-</v>
      </c>
      <c r="L24" s="34" t="str">
        <f>IFERROR(I24/E24-1,"-")</f>
        <v>-</v>
      </c>
      <c r="M24" s="33" t="str">
        <f>IFERROR(I24-E24,"-")</f>
        <v>-</v>
      </c>
      <c r="N24" s="34" t="str">
        <f>IFERROR(I24/$I$22,"-")</f>
        <v>-</v>
      </c>
    </row>
    <row r="25" spans="2:14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47"/>
    </row>
    <row r="26" spans="2:14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9" spans="2:14" ht="21.75" customHeight="1" thickBot="1" x14ac:dyDescent="0.3">
      <c r="B29" s="270" t="s">
        <v>223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75" x14ac:dyDescent="0.25">
      <c r="B31" s="4"/>
      <c r="C31" s="4"/>
      <c r="D31" s="4"/>
      <c r="E31" s="13" t="s">
        <v>230</v>
      </c>
      <c r="F31" s="13" t="s">
        <v>231</v>
      </c>
      <c r="G31" s="13" t="s">
        <v>232</v>
      </c>
      <c r="H31" s="13" t="s">
        <v>233</v>
      </c>
      <c r="I31" s="13" t="s">
        <v>234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septiembre 2024</v>
      </c>
    </row>
    <row r="32" spans="2:14" ht="15" customHeight="1" x14ac:dyDescent="0.25">
      <c r="B32" s="271" t="s">
        <v>51</v>
      </c>
      <c r="C32" s="274" t="s">
        <v>8</v>
      </c>
      <c r="D32" s="15" t="s">
        <v>30</v>
      </c>
      <c r="E32" s="49">
        <v>159130</v>
      </c>
      <c r="F32" s="49">
        <v>103599</v>
      </c>
      <c r="G32" s="49">
        <v>157983</v>
      </c>
      <c r="H32" s="49">
        <v>174312</v>
      </c>
      <c r="I32" s="49">
        <v>181820</v>
      </c>
      <c r="J32" s="17">
        <f>I32/H32-1</f>
        <v>4.307219239065585E-2</v>
      </c>
      <c r="K32" s="16">
        <f>I32-H32</f>
        <v>7508</v>
      </c>
      <c r="L32" s="17">
        <f>I32/E32-1</f>
        <v>0.14258782127820013</v>
      </c>
      <c r="M32" s="16">
        <f>I32-E32</f>
        <v>22690</v>
      </c>
      <c r="N32" s="18">
        <f>I32/$I$32</f>
        <v>1</v>
      </c>
    </row>
    <row r="33" spans="1:14" x14ac:dyDescent="0.25">
      <c r="B33" s="272"/>
      <c r="C33" s="275"/>
      <c r="D33" s="19" t="s">
        <v>31</v>
      </c>
      <c r="E33" s="50">
        <v>159130</v>
      </c>
      <c r="F33" s="50">
        <v>103599</v>
      </c>
      <c r="G33" s="50">
        <v>157983</v>
      </c>
      <c r="H33" s="50">
        <v>174312</v>
      </c>
      <c r="I33" s="50">
        <v>181820</v>
      </c>
      <c r="J33" s="21">
        <f t="shared" ref="J33:J45" si="6">I33/H33-1</f>
        <v>4.307219239065585E-2</v>
      </c>
      <c r="K33" s="20">
        <f t="shared" ref="K33:K42" si="7">I33-H33</f>
        <v>7508</v>
      </c>
      <c r="L33" s="21">
        <f t="shared" ref="L33:L45" si="8">I33/E33-1</f>
        <v>0.14258782127820013</v>
      </c>
      <c r="M33" s="20">
        <f t="shared" ref="M33:M42" si="9">I33-E33</f>
        <v>22690</v>
      </c>
      <c r="N33" s="22">
        <f>I33/$I$32</f>
        <v>1</v>
      </c>
    </row>
    <row r="34" spans="1:14" x14ac:dyDescent="0.25">
      <c r="B34" s="272"/>
      <c r="C34" s="276"/>
      <c r="D34" s="23" t="s">
        <v>32</v>
      </c>
      <c r="E34" s="24" t="s">
        <v>229</v>
      </c>
      <c r="F34" s="24" t="s">
        <v>229</v>
      </c>
      <c r="G34" s="24" t="s">
        <v>229</v>
      </c>
      <c r="H34" s="24" t="s">
        <v>229</v>
      </c>
      <c r="I34" s="24" t="s">
        <v>229</v>
      </c>
      <c r="J34" s="25" t="str">
        <f>IFERROR(I34/H34-1,"-")</f>
        <v>-</v>
      </c>
      <c r="K34" s="24" t="str">
        <f>IFERROR(I34-H34,"-")</f>
        <v>-</v>
      </c>
      <c r="L34" s="25" t="str">
        <f>IFERROR(I34/E34-1,"-")</f>
        <v>-</v>
      </c>
      <c r="M34" s="24" t="str">
        <f>IFERROR(I34-E34,"-")</f>
        <v>-</v>
      </c>
      <c r="N34" s="25" t="str">
        <f>IFERROR(I34/I32,"-")</f>
        <v>-</v>
      </c>
    </row>
    <row r="35" spans="1:14" x14ac:dyDescent="0.25">
      <c r="B35" s="272"/>
      <c r="C35" s="277" t="s">
        <v>33</v>
      </c>
      <c r="D35" s="26" t="s">
        <v>30</v>
      </c>
      <c r="E35" s="51">
        <v>165875</v>
      </c>
      <c r="F35" s="51">
        <v>106775</v>
      </c>
      <c r="G35" s="51">
        <v>165117</v>
      </c>
      <c r="H35" s="51">
        <v>182016</v>
      </c>
      <c r="I35" s="51">
        <v>189705</v>
      </c>
      <c r="J35" s="28">
        <f t="shared" si="6"/>
        <v>4.2243539029535926E-2</v>
      </c>
      <c r="K35" s="27">
        <f t="shared" si="7"/>
        <v>7689</v>
      </c>
      <c r="L35" s="28">
        <f t="shared" si="8"/>
        <v>0.1436623963828183</v>
      </c>
      <c r="M35" s="27">
        <f t="shared" si="9"/>
        <v>23830</v>
      </c>
      <c r="N35" s="18">
        <f>I35/$I$35</f>
        <v>1</v>
      </c>
    </row>
    <row r="36" spans="1:14" x14ac:dyDescent="0.25">
      <c r="B36" s="272"/>
      <c r="C36" s="278"/>
      <c r="D36" s="4" t="s">
        <v>31</v>
      </c>
      <c r="E36" s="52">
        <v>165875</v>
      </c>
      <c r="F36" s="52">
        <v>106775</v>
      </c>
      <c r="G36" s="52">
        <v>165117</v>
      </c>
      <c r="H36" s="52">
        <v>182016</v>
      </c>
      <c r="I36" s="52">
        <v>189705</v>
      </c>
      <c r="J36" s="30">
        <f t="shared" si="6"/>
        <v>4.2243539029535926E-2</v>
      </c>
      <c r="K36" s="29">
        <f t="shared" si="7"/>
        <v>7689</v>
      </c>
      <c r="L36" s="30">
        <f t="shared" si="8"/>
        <v>0.1436623963828183</v>
      </c>
      <c r="M36" s="29">
        <f t="shared" si="9"/>
        <v>23830</v>
      </c>
      <c r="N36" s="31">
        <f>I36/$I$35</f>
        <v>1</v>
      </c>
    </row>
    <row r="37" spans="1:14" x14ac:dyDescent="0.25">
      <c r="B37" s="272"/>
      <c r="C37" s="279"/>
      <c r="D37" s="32" t="s">
        <v>32</v>
      </c>
      <c r="E37" s="33" t="s">
        <v>229</v>
      </c>
      <c r="F37" s="33" t="s">
        <v>229</v>
      </c>
      <c r="G37" s="33" t="s">
        <v>229</v>
      </c>
      <c r="H37" s="33" t="s">
        <v>229</v>
      </c>
      <c r="I37" s="33" t="s">
        <v>229</v>
      </c>
      <c r="J37" s="34" t="str">
        <f>IFERROR(I37/H37-1,"-")</f>
        <v>-</v>
      </c>
      <c r="K37" s="33" t="str">
        <f>IFERROR(I37-H37,"-")</f>
        <v>-</v>
      </c>
      <c r="L37" s="34" t="str">
        <f>IFERROR(I37/E37-1,"-")</f>
        <v>-</v>
      </c>
      <c r="M37" s="33" t="str">
        <f>IFERROR(I37-E37,"-")</f>
        <v>-</v>
      </c>
      <c r="N37" s="34" t="str">
        <f>IFERROR(I37/I35,"-")</f>
        <v>-</v>
      </c>
    </row>
    <row r="38" spans="1:14" x14ac:dyDescent="0.25">
      <c r="B38" s="272"/>
      <c r="C38" s="274" t="s">
        <v>21</v>
      </c>
      <c r="D38" s="15" t="s">
        <v>30</v>
      </c>
      <c r="E38" s="49">
        <v>366728</v>
      </c>
      <c r="F38" s="49">
        <v>220493</v>
      </c>
      <c r="G38" s="49">
        <v>385149</v>
      </c>
      <c r="H38" s="49">
        <v>418024</v>
      </c>
      <c r="I38" s="49">
        <v>432765</v>
      </c>
      <c r="J38" s="17">
        <f t="shared" si="6"/>
        <v>3.5263525539203533E-2</v>
      </c>
      <c r="K38" s="16">
        <f t="shared" si="7"/>
        <v>14741</v>
      </c>
      <c r="L38" s="17">
        <f t="shared" si="8"/>
        <v>0.18007078815907152</v>
      </c>
      <c r="M38" s="16">
        <f t="shared" si="9"/>
        <v>66037</v>
      </c>
      <c r="N38" s="18">
        <f>I38/$I$38</f>
        <v>1</v>
      </c>
    </row>
    <row r="39" spans="1:14" x14ac:dyDescent="0.25">
      <c r="B39" s="272"/>
      <c r="C39" s="275"/>
      <c r="D39" s="19" t="s">
        <v>31</v>
      </c>
      <c r="E39" s="50">
        <v>366728</v>
      </c>
      <c r="F39" s="50">
        <v>220493</v>
      </c>
      <c r="G39" s="50">
        <v>385149</v>
      </c>
      <c r="H39" s="50">
        <v>418024</v>
      </c>
      <c r="I39" s="50">
        <v>432765</v>
      </c>
      <c r="J39" s="21">
        <f t="shared" si="6"/>
        <v>3.5263525539203533E-2</v>
      </c>
      <c r="K39" s="20">
        <f t="shared" si="7"/>
        <v>14741</v>
      </c>
      <c r="L39" s="21">
        <f t="shared" si="8"/>
        <v>0.18007078815907152</v>
      </c>
      <c r="M39" s="20">
        <f t="shared" si="9"/>
        <v>66037</v>
      </c>
      <c r="N39" s="22">
        <f>I39/$I$38</f>
        <v>1</v>
      </c>
    </row>
    <row r="40" spans="1:14" x14ac:dyDescent="0.25">
      <c r="B40" s="272"/>
      <c r="C40" s="276"/>
      <c r="D40" s="23" t="s">
        <v>32</v>
      </c>
      <c r="E40" s="24" t="s">
        <v>229</v>
      </c>
      <c r="F40" s="24" t="s">
        <v>229</v>
      </c>
      <c r="G40" s="24" t="s">
        <v>229</v>
      </c>
      <c r="H40" s="24" t="s">
        <v>229</v>
      </c>
      <c r="I40" s="24" t="s">
        <v>229</v>
      </c>
      <c r="J40" s="25" t="str">
        <f>IFERROR(I40/H40-1,"-")</f>
        <v>-</v>
      </c>
      <c r="K40" s="24" t="str">
        <f>IFERROR(I40-H40,"-")</f>
        <v>-</v>
      </c>
      <c r="L40" s="25" t="str">
        <f>IFERROR(I40/E40-1,"-")</f>
        <v>-</v>
      </c>
      <c r="M40" s="24" t="str">
        <f>IFERROR(I40-E40,"-")</f>
        <v>-</v>
      </c>
      <c r="N40" s="25" t="str">
        <f>IFERROR(I40/I38,"-")</f>
        <v>-</v>
      </c>
    </row>
    <row r="41" spans="1:14" x14ac:dyDescent="0.25">
      <c r="B41" s="272"/>
      <c r="C41" s="277" t="s">
        <v>22</v>
      </c>
      <c r="D41" s="26" t="s">
        <v>30</v>
      </c>
      <c r="E41" s="53">
        <v>2.3045811600578143</v>
      </c>
      <c r="F41" s="53">
        <v>2.1283313545497542</v>
      </c>
      <c r="G41" s="53">
        <v>2.4379142059588692</v>
      </c>
      <c r="H41" s="53">
        <v>2.3981366744687684</v>
      </c>
      <c r="I41" s="53">
        <v>2.3801836981630182</v>
      </c>
      <c r="J41" s="36">
        <f t="shared" si="6"/>
        <v>-7.4862189869671081E-3</v>
      </c>
      <c r="K41" s="37">
        <f t="shared" si="7"/>
        <v>-1.7952976305750212E-2</v>
      </c>
      <c r="L41" s="36">
        <f t="shared" si="8"/>
        <v>3.2805326805373625E-2</v>
      </c>
      <c r="M41" s="37">
        <f t="shared" si="9"/>
        <v>7.5602538105203898E-2</v>
      </c>
      <c r="N41" s="38"/>
    </row>
    <row r="42" spans="1:14" x14ac:dyDescent="0.25">
      <c r="B42" s="272"/>
      <c r="C42" s="278"/>
      <c r="D42" s="4" t="s">
        <v>31</v>
      </c>
      <c r="E42" s="54">
        <f t="shared" ref="E42:I42" si="10">E39/E33</f>
        <v>2.3045811600578143</v>
      </c>
      <c r="F42" s="54">
        <f t="shared" si="10"/>
        <v>2.1283313545497542</v>
      </c>
      <c r="G42" s="54">
        <f t="shared" si="10"/>
        <v>2.4379142059588692</v>
      </c>
      <c r="H42" s="54">
        <f t="shared" si="10"/>
        <v>2.3981366744687684</v>
      </c>
      <c r="I42" s="54">
        <f t="shared" si="10"/>
        <v>2.3801836981630182</v>
      </c>
      <c r="J42" s="40">
        <f t="shared" si="6"/>
        <v>-7.4862189869671081E-3</v>
      </c>
      <c r="K42" s="41">
        <f t="shared" si="7"/>
        <v>-1.7952976305750212E-2</v>
      </c>
      <c r="L42" s="40">
        <f t="shared" si="8"/>
        <v>3.2805326805373625E-2</v>
      </c>
      <c r="M42" s="41">
        <f t="shared" si="9"/>
        <v>7.5602538105203898E-2</v>
      </c>
      <c r="N42" s="42"/>
    </row>
    <row r="43" spans="1:14" x14ac:dyDescent="0.25">
      <c r="B43" s="272"/>
      <c r="C43" s="279"/>
      <c r="D43" s="32" t="s">
        <v>32</v>
      </c>
      <c r="E43" s="43" t="str">
        <f>IFERROR(E40/E34,"-")</f>
        <v>-</v>
      </c>
      <c r="F43" s="43" t="str">
        <f t="shared" ref="F43:I43" si="11">IFERROR(F40/F34,"-")</f>
        <v>-</v>
      </c>
      <c r="G43" s="43" t="str">
        <f t="shared" si="11"/>
        <v>-</v>
      </c>
      <c r="H43" s="43" t="str">
        <f t="shared" si="11"/>
        <v>-</v>
      </c>
      <c r="I43" s="43" t="str">
        <f t="shared" si="11"/>
        <v>-</v>
      </c>
      <c r="J43" s="34" t="str">
        <f>IFERROR(I43/H43-1,"-")</f>
        <v>-</v>
      </c>
      <c r="K43" s="33" t="str">
        <f>IFERROR(I43-H43,"-")</f>
        <v>-</v>
      </c>
      <c r="L43" s="34" t="str">
        <f>IFERROR(I43/E43-1,"-")</f>
        <v>-</v>
      </c>
      <c r="M43" s="33" t="str">
        <f>IFERROR(I43-E43,"-")</f>
        <v>-</v>
      </c>
      <c r="N43" s="55"/>
    </row>
    <row r="44" spans="1:14" x14ac:dyDescent="0.25">
      <c r="A44" s="56"/>
      <c r="B44" s="272"/>
      <c r="C44" s="280" t="s">
        <v>34</v>
      </c>
      <c r="D44" s="15" t="s">
        <v>30</v>
      </c>
      <c r="E44" s="57">
        <v>0.50079681655739738</v>
      </c>
      <c r="F44" s="57">
        <v>0.36710470891251973</v>
      </c>
      <c r="G44" s="57">
        <v>0.53640054315657537</v>
      </c>
      <c r="H44" s="57">
        <v>0.55102850551985505</v>
      </c>
      <c r="I44" s="57">
        <v>0.57920398516004346</v>
      </c>
      <c r="J44" s="57">
        <f t="shared" si="6"/>
        <v>5.113252646268629E-2</v>
      </c>
      <c r="K44" s="44">
        <f>(I44-H44)*100</f>
        <v>2.8175479640188406</v>
      </c>
      <c r="L44" s="17">
        <f t="shared" si="8"/>
        <v>0.15656483030710255</v>
      </c>
      <c r="M44" s="44">
        <f>(I44-E44)*100</f>
        <v>7.8407168602646067</v>
      </c>
      <c r="N44" s="18"/>
    </row>
    <row r="45" spans="1:14" x14ac:dyDescent="0.25">
      <c r="B45" s="272"/>
      <c r="C45" s="281"/>
      <c r="D45" s="19" t="s">
        <v>31</v>
      </c>
      <c r="E45" s="58">
        <v>0.50079681655739738</v>
      </c>
      <c r="F45" s="58">
        <v>0.36710470891251973</v>
      </c>
      <c r="G45" s="58">
        <v>0.53640054315657537</v>
      </c>
      <c r="H45" s="58">
        <v>0.55102850551985505</v>
      </c>
      <c r="I45" s="58">
        <v>0.57920398516004346</v>
      </c>
      <c r="J45" s="58">
        <f t="shared" si="6"/>
        <v>5.113252646268629E-2</v>
      </c>
      <c r="K45" s="45">
        <f>(I45-H45)*100</f>
        <v>2.8175479640188406</v>
      </c>
      <c r="L45" s="21">
        <f t="shared" si="8"/>
        <v>0.15656483030710255</v>
      </c>
      <c r="M45" s="45">
        <f>(I45-E45)*100</f>
        <v>7.8407168602646067</v>
      </c>
      <c r="N45" s="22"/>
    </row>
    <row r="46" spans="1:14" x14ac:dyDescent="0.25">
      <c r="B46" s="272"/>
      <c r="C46" s="282"/>
      <c r="D46" s="23" t="s">
        <v>32</v>
      </c>
      <c r="E46" s="59" t="s">
        <v>229</v>
      </c>
      <c r="F46" s="59" t="s">
        <v>229</v>
      </c>
      <c r="G46" s="59" t="s">
        <v>229</v>
      </c>
      <c r="H46" s="59" t="s">
        <v>229</v>
      </c>
      <c r="I46" s="59" t="s">
        <v>229</v>
      </c>
      <c r="J46" s="25" t="str">
        <f>IFERROR(I46/H46-1,"-")</f>
        <v>-</v>
      </c>
      <c r="K46" s="24" t="str">
        <f>IFERROR(I46-H46,"-")</f>
        <v>-</v>
      </c>
      <c r="L46" s="25" t="str">
        <f>IFERROR(I46/E46-1,"-")</f>
        <v>-</v>
      </c>
      <c r="M46" s="24" t="str">
        <f>IFERROR(I46-E46,"-")</f>
        <v>-</v>
      </c>
      <c r="N46" s="46"/>
    </row>
    <row r="47" spans="1:14" x14ac:dyDescent="0.25">
      <c r="B47" s="272"/>
      <c r="C47" s="283" t="s">
        <v>37</v>
      </c>
      <c r="D47" s="26" t="s">
        <v>30</v>
      </c>
      <c r="E47" s="51">
        <v>2683.4444444444443</v>
      </c>
      <c r="F47" s="51">
        <v>2196.5555555555557</v>
      </c>
      <c r="G47" s="51">
        <v>2629.6666666666665</v>
      </c>
      <c r="H47" s="51">
        <v>2779.4444444444443</v>
      </c>
      <c r="I47" s="51">
        <v>2726.7777777777778</v>
      </c>
      <c r="J47" s="36">
        <f>I47/H47-1</f>
        <v>-1.8948630821506995E-2</v>
      </c>
      <c r="K47" s="27">
        <f>I47-H47</f>
        <v>-52.666666666666515</v>
      </c>
      <c r="L47" s="36">
        <f>I47/E47-1</f>
        <v>1.6148399652188283E-2</v>
      </c>
      <c r="M47" s="27">
        <f>I47-E47</f>
        <v>43.333333333333485</v>
      </c>
      <c r="N47" s="38">
        <f>I47/$I$22</f>
        <v>1.0876656472986748</v>
      </c>
    </row>
    <row r="48" spans="1:14" x14ac:dyDescent="0.25">
      <c r="B48" s="272"/>
      <c r="C48" s="278"/>
      <c r="D48" s="4" t="s">
        <v>31</v>
      </c>
      <c r="E48" s="52">
        <v>2683.4444444444443</v>
      </c>
      <c r="F48" s="52">
        <v>2196.5555555555557</v>
      </c>
      <c r="G48" s="52">
        <v>2629.6666666666665</v>
      </c>
      <c r="H48" s="52">
        <v>2779.4444444444443</v>
      </c>
      <c r="I48" s="52">
        <v>2726.7777777777778</v>
      </c>
      <c r="J48" s="40">
        <f>I48/H48-1</f>
        <v>-1.8948630821506995E-2</v>
      </c>
      <c r="K48" s="29">
        <f>I48-H48</f>
        <v>-52.666666666666515</v>
      </c>
      <c r="L48" s="40">
        <f>I48/E48-1</f>
        <v>1.6148399652188283E-2</v>
      </c>
      <c r="M48" s="29">
        <f>I48-E48</f>
        <v>43.333333333333485</v>
      </c>
      <c r="N48" s="42">
        <f>I48/$I$22</f>
        <v>1.0876656472986748</v>
      </c>
    </row>
    <row r="49" spans="2:14" x14ac:dyDescent="0.25">
      <c r="B49" s="273"/>
      <c r="C49" s="279"/>
      <c r="D49" s="32" t="s">
        <v>32</v>
      </c>
      <c r="E49" s="33" t="e">
        <v>#REF!</v>
      </c>
      <c r="F49" s="33" t="e">
        <v>#REF!</v>
      </c>
      <c r="G49" s="33" t="e">
        <v>#REF!</v>
      </c>
      <c r="H49" s="33" t="e">
        <v>#REF!</v>
      </c>
      <c r="I49" s="33" t="e">
        <v>#REF!</v>
      </c>
      <c r="J49" s="34" t="str">
        <f>IFERROR(I49/H49-1,"-")</f>
        <v>-</v>
      </c>
      <c r="K49" s="33" t="str">
        <f>IFERROR(I49-H49,"-")</f>
        <v>-</v>
      </c>
      <c r="L49" s="34" t="str">
        <f>IFERROR(I49/E49-1,"-")</f>
        <v>-</v>
      </c>
      <c r="M49" s="33" t="str">
        <f>IFERROR(I49-E49,"-")</f>
        <v>-</v>
      </c>
      <c r="N49" s="34" t="str">
        <f>IFERROR(I49/I47,"-")</f>
        <v>-</v>
      </c>
    </row>
    <row r="50" spans="2:14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47"/>
    </row>
    <row r="51" spans="2:14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</row>
    <row r="52" spans="2:14" x14ac:dyDescent="0.25">
      <c r="B52" s="60"/>
    </row>
    <row r="54" spans="2:14" ht="21.75" thickBot="1" x14ac:dyDescent="0.3">
      <c r="B54" s="270" t="s">
        <v>223</v>
      </c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71" t="s">
        <v>51</v>
      </c>
      <c r="C57" s="274" t="s">
        <v>8</v>
      </c>
      <c r="D57" s="15" t="s">
        <v>30</v>
      </c>
      <c r="E57" s="49">
        <v>220415</v>
      </c>
      <c r="F57" s="49">
        <v>103516</v>
      </c>
      <c r="G57" s="49">
        <v>164258</v>
      </c>
      <c r="H57" s="49">
        <v>229131</v>
      </c>
      <c r="I57" s="49">
        <v>239109</v>
      </c>
      <c r="J57" s="17">
        <f t="shared" ref="J57:J73" si="12">I57/H57-1</f>
        <v>4.3547141155059865E-2</v>
      </c>
      <c r="K57" s="16">
        <f t="shared" ref="K57:K73" si="13">I57-H57</f>
        <v>9978</v>
      </c>
      <c r="L57" s="17">
        <f t="shared" ref="L57:L73" si="14">I57/E57-1</f>
        <v>8.4812739604836374E-2</v>
      </c>
      <c r="M57" s="16">
        <f t="shared" ref="M57:M73" si="15">I57-E57</f>
        <v>18694</v>
      </c>
      <c r="N57" s="17">
        <f>I57/$I$57</f>
        <v>1</v>
      </c>
    </row>
    <row r="58" spans="2:14" x14ac:dyDescent="0.25">
      <c r="B58" s="272"/>
      <c r="C58" s="275"/>
      <c r="D58" s="19" t="s">
        <v>31</v>
      </c>
      <c r="E58" s="50">
        <v>220415</v>
      </c>
      <c r="F58" s="50">
        <v>103516</v>
      </c>
      <c r="G58" s="50">
        <v>164258</v>
      </c>
      <c r="H58" s="50">
        <v>229131</v>
      </c>
      <c r="I58" s="50">
        <v>239109</v>
      </c>
      <c r="J58" s="21">
        <f t="shared" si="12"/>
        <v>4.3547141155059865E-2</v>
      </c>
      <c r="K58" s="20">
        <f t="shared" si="13"/>
        <v>9978</v>
      </c>
      <c r="L58" s="21">
        <f t="shared" si="14"/>
        <v>8.4812739604836374E-2</v>
      </c>
      <c r="M58" s="20">
        <f t="shared" si="15"/>
        <v>18694</v>
      </c>
      <c r="N58" s="21">
        <f t="shared" ref="N58" si="16">I58/$I$57</f>
        <v>1</v>
      </c>
    </row>
    <row r="59" spans="2:14" x14ac:dyDescent="0.25">
      <c r="B59" s="272"/>
      <c r="C59" s="276"/>
      <c r="D59" s="23" t="s">
        <v>32</v>
      </c>
      <c r="E59" s="24" t="s">
        <v>229</v>
      </c>
      <c r="F59" s="24" t="s">
        <v>229</v>
      </c>
      <c r="G59" s="24" t="s">
        <v>229</v>
      </c>
      <c r="H59" s="24" t="s">
        <v>229</v>
      </c>
      <c r="I59" s="24" t="s">
        <v>229</v>
      </c>
      <c r="J59" s="25" t="str">
        <f>IFERROR(I59/H59-1,"-")</f>
        <v>-</v>
      </c>
      <c r="K59" s="24" t="str">
        <f>IFERROR(I59-H59,"-")</f>
        <v>-</v>
      </c>
      <c r="L59" s="25" t="str">
        <f>IFERROR(I59/E59-1,"-")</f>
        <v>-</v>
      </c>
      <c r="M59" s="24" t="str">
        <f>IFERROR(I59-E59,"-")</f>
        <v>-</v>
      </c>
      <c r="N59" s="25" t="str">
        <f>IFERROR(I59/I57,"-")</f>
        <v>-</v>
      </c>
    </row>
    <row r="60" spans="2:14" x14ac:dyDescent="0.25">
      <c r="B60" s="272"/>
      <c r="C60" s="277" t="s">
        <v>33</v>
      </c>
      <c r="D60" s="26" t="s">
        <v>30</v>
      </c>
      <c r="E60" s="51">
        <v>220415</v>
      </c>
      <c r="F60" s="51">
        <v>103516</v>
      </c>
      <c r="G60" s="51">
        <v>164258</v>
      </c>
      <c r="H60" s="51">
        <v>229131</v>
      </c>
      <c r="I60" s="51">
        <v>239109</v>
      </c>
      <c r="J60" s="36">
        <f t="shared" si="12"/>
        <v>4.3547141155059865E-2</v>
      </c>
      <c r="K60" s="51">
        <f t="shared" si="13"/>
        <v>9978</v>
      </c>
      <c r="L60" s="36">
        <f t="shared" si="14"/>
        <v>8.4812739604836374E-2</v>
      </c>
      <c r="M60" s="51">
        <f t="shared" si="15"/>
        <v>18694</v>
      </c>
      <c r="N60" s="36">
        <f>I60/$I$60</f>
        <v>1</v>
      </c>
    </row>
    <row r="61" spans="2:14" x14ac:dyDescent="0.25">
      <c r="B61" s="272"/>
      <c r="C61" s="278"/>
      <c r="D61" s="4" t="s">
        <v>31</v>
      </c>
      <c r="E61" s="52">
        <v>220415</v>
      </c>
      <c r="F61" s="52">
        <v>103516</v>
      </c>
      <c r="G61" s="52">
        <v>164258</v>
      </c>
      <c r="H61" s="52">
        <v>229131</v>
      </c>
      <c r="I61" s="52">
        <v>239109</v>
      </c>
      <c r="J61" s="40">
        <f t="shared" si="12"/>
        <v>4.3547141155059865E-2</v>
      </c>
      <c r="K61" s="52">
        <f t="shared" si="13"/>
        <v>9978</v>
      </c>
      <c r="L61" s="40">
        <f t="shared" si="14"/>
        <v>8.4812739604836374E-2</v>
      </c>
      <c r="M61" s="52">
        <f t="shared" si="15"/>
        <v>18694</v>
      </c>
      <c r="N61" s="40">
        <f t="shared" ref="N61" si="17">I61/$I$60</f>
        <v>1</v>
      </c>
    </row>
    <row r="62" spans="2:14" x14ac:dyDescent="0.25">
      <c r="B62" s="272"/>
      <c r="C62" s="279"/>
      <c r="D62" s="32" t="s">
        <v>32</v>
      </c>
      <c r="E62" s="33" t="s">
        <v>229</v>
      </c>
      <c r="F62" s="33" t="s">
        <v>229</v>
      </c>
      <c r="G62" s="33" t="s">
        <v>229</v>
      </c>
      <c r="H62" s="33" t="s">
        <v>229</v>
      </c>
      <c r="I62" s="33" t="s">
        <v>229</v>
      </c>
      <c r="J62" s="34" t="str">
        <f>IFERROR(I62/H62-1,"-")</f>
        <v>-</v>
      </c>
      <c r="K62" s="33" t="str">
        <f>IFERROR(I62-H62,"-")</f>
        <v>-</v>
      </c>
      <c r="L62" s="34" t="str">
        <f>IFERROR(I62/E62-1,"-")</f>
        <v>-</v>
      </c>
      <c r="M62" s="33" t="str">
        <f>IFERROR(I62-E62,"-")</f>
        <v>-</v>
      </c>
      <c r="N62" s="61" t="str">
        <f>IFERROR(I62/I60,"-")</f>
        <v>-</v>
      </c>
    </row>
    <row r="63" spans="2:14" x14ac:dyDescent="0.25">
      <c r="B63" s="272"/>
      <c r="C63" s="274" t="s">
        <v>21</v>
      </c>
      <c r="D63" s="15" t="s">
        <v>30</v>
      </c>
      <c r="E63" s="49">
        <v>503437</v>
      </c>
      <c r="F63" s="49">
        <v>216673</v>
      </c>
      <c r="G63" s="49">
        <v>359169</v>
      </c>
      <c r="H63" s="49">
        <v>543499</v>
      </c>
      <c r="I63" s="49">
        <v>576462</v>
      </c>
      <c r="J63" s="17">
        <f t="shared" si="12"/>
        <v>6.0649605611049928E-2</v>
      </c>
      <c r="K63" s="16">
        <f t="shared" si="13"/>
        <v>32963</v>
      </c>
      <c r="L63" s="17">
        <f t="shared" si="14"/>
        <v>0.14505290632194301</v>
      </c>
      <c r="M63" s="16">
        <f t="shared" si="15"/>
        <v>73025</v>
      </c>
      <c r="N63" s="17">
        <f>I63/$I$63</f>
        <v>1</v>
      </c>
    </row>
    <row r="64" spans="2:14" x14ac:dyDescent="0.25">
      <c r="B64" s="272"/>
      <c r="C64" s="275"/>
      <c r="D64" s="19" t="s">
        <v>31</v>
      </c>
      <c r="E64" s="50">
        <v>503437</v>
      </c>
      <c r="F64" s="50">
        <v>216673</v>
      </c>
      <c r="G64" s="50">
        <v>359169</v>
      </c>
      <c r="H64" s="50">
        <v>543499</v>
      </c>
      <c r="I64" s="50">
        <v>576462</v>
      </c>
      <c r="J64" s="21">
        <f t="shared" si="12"/>
        <v>6.0649605611049928E-2</v>
      </c>
      <c r="K64" s="20">
        <f t="shared" si="13"/>
        <v>32963</v>
      </c>
      <c r="L64" s="21">
        <f t="shared" si="14"/>
        <v>0.14505290632194301</v>
      </c>
      <c r="M64" s="20">
        <f t="shared" si="15"/>
        <v>73025</v>
      </c>
      <c r="N64" s="21">
        <f t="shared" ref="N64" si="18">I64/$I$63</f>
        <v>1</v>
      </c>
    </row>
    <row r="65" spans="2:14" x14ac:dyDescent="0.25">
      <c r="B65" s="272"/>
      <c r="C65" s="276"/>
      <c r="D65" s="23" t="s">
        <v>32</v>
      </c>
      <c r="E65" s="24" t="s">
        <v>229</v>
      </c>
      <c r="F65" s="24" t="s">
        <v>229</v>
      </c>
      <c r="G65" s="24" t="s">
        <v>229</v>
      </c>
      <c r="H65" s="24" t="s">
        <v>229</v>
      </c>
      <c r="I65" s="24" t="s">
        <v>229</v>
      </c>
      <c r="J65" s="25" t="str">
        <f>IFERROR(I65/H65-1,"-")</f>
        <v>-</v>
      </c>
      <c r="K65" s="24" t="str">
        <f>IFERROR(I65-H65,"-")</f>
        <v>-</v>
      </c>
      <c r="L65" s="25" t="str">
        <f>IFERROR(I65/E65-1,"-")</f>
        <v>-</v>
      </c>
      <c r="M65" s="24" t="str">
        <f>IFERROR(I65-E65,"-")</f>
        <v>-</v>
      </c>
      <c r="N65" s="25" t="str">
        <f>IFERROR(I65/I63,"-")</f>
        <v>-</v>
      </c>
    </row>
    <row r="66" spans="2:14" x14ac:dyDescent="0.25">
      <c r="B66" s="272"/>
      <c r="C66" s="277" t="s">
        <v>22</v>
      </c>
      <c r="D66" s="26" t="s">
        <v>30</v>
      </c>
      <c r="E66" s="53">
        <v>2.2840414672322664</v>
      </c>
      <c r="F66" s="53">
        <v>2.0931353607171839</v>
      </c>
      <c r="G66" s="53">
        <v>2.1866149593931499</v>
      </c>
      <c r="H66" s="53">
        <v>2.3720011696365835</v>
      </c>
      <c r="I66" s="53">
        <v>2.410875374829053</v>
      </c>
      <c r="J66" s="36">
        <f t="shared" si="12"/>
        <v>1.6388779942476006E-2</v>
      </c>
      <c r="K66" s="37">
        <f t="shared" si="13"/>
        <v>3.8874205192469535E-2</v>
      </c>
      <c r="L66" s="36">
        <f t="shared" si="14"/>
        <v>5.5530475000736379E-2</v>
      </c>
      <c r="M66" s="37">
        <f t="shared" si="15"/>
        <v>0.12683390759678659</v>
      </c>
      <c r="N66" s="36"/>
    </row>
    <row r="67" spans="2:14" x14ac:dyDescent="0.25">
      <c r="B67" s="272"/>
      <c r="C67" s="278"/>
      <c r="D67" s="4" t="s">
        <v>31</v>
      </c>
      <c r="E67" s="54">
        <f t="shared" ref="E67:I67" si="19">E64/E58</f>
        <v>2.2840414672322664</v>
      </c>
      <c r="F67" s="54">
        <f t="shared" si="19"/>
        <v>2.0931353607171839</v>
      </c>
      <c r="G67" s="54">
        <f t="shared" si="19"/>
        <v>2.1866149593931499</v>
      </c>
      <c r="H67" s="54">
        <f t="shared" si="19"/>
        <v>2.3720011696365835</v>
      </c>
      <c r="I67" s="54">
        <f t="shared" si="19"/>
        <v>2.410875374829053</v>
      </c>
      <c r="J67" s="40">
        <f t="shared" si="12"/>
        <v>1.6388779942476006E-2</v>
      </c>
      <c r="K67" s="41">
        <f t="shared" si="13"/>
        <v>3.8874205192469535E-2</v>
      </c>
      <c r="L67" s="40">
        <f t="shared" si="14"/>
        <v>5.5530475000736379E-2</v>
      </c>
      <c r="M67" s="41">
        <f t="shared" si="15"/>
        <v>0.12683390759678659</v>
      </c>
      <c r="N67" s="40"/>
    </row>
    <row r="68" spans="2:14" x14ac:dyDescent="0.25">
      <c r="B68" s="272"/>
      <c r="C68" s="279"/>
      <c r="D68" s="32" t="s">
        <v>32</v>
      </c>
      <c r="E68" s="43" t="str">
        <f>IFERROR(E65/E59,"-")</f>
        <v>-</v>
      </c>
      <c r="F68" s="43" t="str">
        <f t="shared" ref="F68:I68" si="20">IFERROR(F65/F59,"-")</f>
        <v>-</v>
      </c>
      <c r="G68" s="43" t="str">
        <f t="shared" si="20"/>
        <v>-</v>
      </c>
      <c r="H68" s="43" t="str">
        <f t="shared" si="20"/>
        <v>-</v>
      </c>
      <c r="I68" s="43" t="str">
        <f t="shared" si="20"/>
        <v>-</v>
      </c>
      <c r="J68" s="34" t="str">
        <f>IFERROR(I68/H68-1,"-")</f>
        <v>-</v>
      </c>
      <c r="K68" s="33" t="str">
        <f>IFERROR(I68-H68,"-")</f>
        <v>-</v>
      </c>
      <c r="L68" s="34" t="str">
        <f>IFERROR(I68/E68-1,"-")</f>
        <v>-</v>
      </c>
      <c r="M68" s="33" t="str">
        <f>IFERROR(I68-E68,"-")</f>
        <v>-</v>
      </c>
      <c r="N68" s="61" t="str">
        <f>IFERROR(I68/I66,"-")</f>
        <v>-</v>
      </c>
    </row>
    <row r="69" spans="2:14" x14ac:dyDescent="0.25">
      <c r="B69" s="272"/>
      <c r="C69" s="280" t="s">
        <v>34</v>
      </c>
      <c r="D69" s="15" t="s">
        <v>30</v>
      </c>
      <c r="E69" s="57">
        <v>0.51296533102376651</v>
      </c>
      <c r="F69" s="57">
        <v>0.43917828766012645</v>
      </c>
      <c r="G69" s="57">
        <v>0.43287194104141685</v>
      </c>
      <c r="H69" s="57">
        <v>0.55540181632567553</v>
      </c>
      <c r="I69" s="57">
        <v>0.56942335787332776</v>
      </c>
      <c r="J69" s="57">
        <f t="shared" si="12"/>
        <v>2.5245761060727734E-2</v>
      </c>
      <c r="K69" s="44">
        <f t="shared" si="13"/>
        <v>1.4021541547652228E-2</v>
      </c>
      <c r="L69" s="17">
        <f t="shared" si="14"/>
        <v>0.11006207132338441</v>
      </c>
      <c r="M69" s="44">
        <f t="shared" si="15"/>
        <v>5.6458026849561249E-2</v>
      </c>
      <c r="N69" s="17"/>
    </row>
    <row r="70" spans="2:14" x14ac:dyDescent="0.25">
      <c r="B70" s="272"/>
      <c r="C70" s="281"/>
      <c r="D70" s="19" t="s">
        <v>31</v>
      </c>
      <c r="E70" s="58">
        <v>0.51296533102376651</v>
      </c>
      <c r="F70" s="58">
        <v>0.43917828766012645</v>
      </c>
      <c r="G70" s="58">
        <v>0.43287194104141685</v>
      </c>
      <c r="H70" s="58">
        <v>0.55540181632567553</v>
      </c>
      <c r="I70" s="58">
        <v>0.56942335787332776</v>
      </c>
      <c r="J70" s="58">
        <f t="shared" si="12"/>
        <v>2.5245761060727734E-2</v>
      </c>
      <c r="K70" s="45">
        <f t="shared" si="13"/>
        <v>1.4021541547652228E-2</v>
      </c>
      <c r="L70" s="21">
        <f t="shared" si="14"/>
        <v>0.11006207132338441</v>
      </c>
      <c r="M70" s="45">
        <f t="shared" si="15"/>
        <v>5.6458026849561249E-2</v>
      </c>
      <c r="N70" s="21"/>
    </row>
    <row r="71" spans="2:14" x14ac:dyDescent="0.25">
      <c r="B71" s="272"/>
      <c r="C71" s="282"/>
      <c r="D71" s="23" t="s">
        <v>32</v>
      </c>
      <c r="E71" s="59" t="s">
        <v>229</v>
      </c>
      <c r="F71" s="59" t="s">
        <v>229</v>
      </c>
      <c r="G71" s="59" t="s">
        <v>229</v>
      </c>
      <c r="H71" s="59" t="s">
        <v>229</v>
      </c>
      <c r="I71" s="59" t="s">
        <v>229</v>
      </c>
      <c r="J71" s="25" t="str">
        <f>IFERROR(I71/H71-1,"-")</f>
        <v>-</v>
      </c>
      <c r="K71" s="24" t="str">
        <f>IFERROR(I71-H71,"-")</f>
        <v>-</v>
      </c>
      <c r="L71" s="25" t="str">
        <f>IFERROR(I71/E71-1,"-")</f>
        <v>-</v>
      </c>
      <c r="M71" s="24" t="str">
        <f>IFERROR(I71-E71,"-")</f>
        <v>-</v>
      </c>
      <c r="N71" s="25" t="str">
        <f>IFERROR(I71/I69,"-")</f>
        <v>-</v>
      </c>
    </row>
    <row r="72" spans="2:14" x14ac:dyDescent="0.25">
      <c r="B72" s="272"/>
      <c r="C72" s="283" t="s">
        <v>39</v>
      </c>
      <c r="D72" s="26" t="s">
        <v>30</v>
      </c>
      <c r="E72" s="51">
        <v>2690</v>
      </c>
      <c r="F72" s="51">
        <v>1526</v>
      </c>
      <c r="G72" s="51">
        <v>2270</v>
      </c>
      <c r="H72" s="51">
        <v>2680</v>
      </c>
      <c r="I72" s="51">
        <v>2774</v>
      </c>
      <c r="J72" s="36">
        <f t="shared" si="12"/>
        <v>3.5074626865671643E-2</v>
      </c>
      <c r="K72" s="27">
        <f t="shared" si="13"/>
        <v>94</v>
      </c>
      <c r="L72" s="36">
        <f t="shared" si="14"/>
        <v>3.1226765799256428E-2</v>
      </c>
      <c r="M72" s="27">
        <f t="shared" si="15"/>
        <v>84</v>
      </c>
      <c r="N72" s="36">
        <f>I72/$I$72</f>
        <v>1</v>
      </c>
    </row>
    <row r="73" spans="2:14" x14ac:dyDescent="0.25">
      <c r="B73" s="272"/>
      <c r="C73" s="278"/>
      <c r="D73" s="4" t="s">
        <v>31</v>
      </c>
      <c r="E73" s="52">
        <v>2690</v>
      </c>
      <c r="F73" s="52">
        <v>1526</v>
      </c>
      <c r="G73" s="52">
        <v>2270</v>
      </c>
      <c r="H73" s="52">
        <v>2680</v>
      </c>
      <c r="I73" s="52">
        <v>2774</v>
      </c>
      <c r="J73" s="40">
        <f t="shared" si="12"/>
        <v>3.5074626865671643E-2</v>
      </c>
      <c r="K73" s="29">
        <f t="shared" si="13"/>
        <v>94</v>
      </c>
      <c r="L73" s="40">
        <f t="shared" si="14"/>
        <v>3.1226765799256428E-2</v>
      </c>
      <c r="M73" s="29">
        <f t="shared" si="15"/>
        <v>84</v>
      </c>
      <c r="N73" s="40">
        <f t="shared" ref="N73" si="21">I73/$I$72</f>
        <v>1</v>
      </c>
    </row>
    <row r="74" spans="2:14" x14ac:dyDescent="0.25">
      <c r="B74" s="273"/>
      <c r="C74" s="279"/>
      <c r="D74" s="32" t="s">
        <v>32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34" t="str">
        <f>IFERROR(I74/E74-1,"-")</f>
        <v>-</v>
      </c>
      <c r="M74" s="33">
        <f>IFERROR(I74-E74,"-")</f>
        <v>0</v>
      </c>
      <c r="N74" s="61">
        <f>IFERROR(I74/I72,"-")</f>
        <v>0</v>
      </c>
    </row>
    <row r="75" spans="2:14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47"/>
    </row>
    <row r="76" spans="2:14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97257-AE3A-42AC-A3E8-1FAA2CB28C22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384DB-67C9-4279-B859-793CF13E1232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J5" s="270"/>
      <c r="L5" s="270" t="s">
        <v>268</v>
      </c>
      <c r="M5" s="270"/>
      <c r="N5" s="270"/>
      <c r="O5" s="270"/>
      <c r="P5" s="270"/>
      <c r="Q5" s="270"/>
      <c r="R5" s="270"/>
      <c r="S5" s="270"/>
      <c r="T5" s="270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224</v>
      </c>
      <c r="D8" s="172" t="s">
        <v>225</v>
      </c>
      <c r="E8" s="172" t="s">
        <v>226</v>
      </c>
      <c r="F8" s="172" t="s">
        <v>227</v>
      </c>
      <c r="G8" s="172" t="s">
        <v>228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224</v>
      </c>
      <c r="N8" s="172" t="s">
        <v>225</v>
      </c>
      <c r="O8" s="172" t="s">
        <v>226</v>
      </c>
      <c r="P8" s="172" t="s">
        <v>227</v>
      </c>
      <c r="Q8" s="172" t="s">
        <v>228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51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461475</v>
      </c>
      <c r="D10" s="176">
        <v>325738</v>
      </c>
      <c r="E10" s="176">
        <v>465229</v>
      </c>
      <c r="F10" s="176">
        <v>499749</v>
      </c>
      <c r="G10" s="176">
        <v>518511</v>
      </c>
      <c r="H10" s="177">
        <f t="shared" ref="H10:H22" si="0">IFERROR(G10/F10-1,"-")</f>
        <v>3.7542846508947569E-2</v>
      </c>
      <c r="I10" s="177">
        <f t="shared" ref="I10:I22" si="1">IFERROR(G10/C10-1,"-")</f>
        <v>0.12359499431171783</v>
      </c>
      <c r="J10" s="177">
        <f t="shared" ref="J10:J22" si="2">G10/G$10</f>
        <v>1</v>
      </c>
      <c r="L10" s="154" t="s">
        <v>68</v>
      </c>
      <c r="M10" s="176">
        <v>16545</v>
      </c>
      <c r="N10" s="176">
        <v>16992</v>
      </c>
      <c r="O10" s="176">
        <v>20549</v>
      </c>
      <c r="P10" s="176">
        <v>16671</v>
      </c>
      <c r="Q10" s="176">
        <v>20174</v>
      </c>
      <c r="R10" s="177">
        <f t="shared" ref="R10:R22" si="3">IFERROR(Q10/P10-1,"-")</f>
        <v>0.21012536740447474</v>
      </c>
      <c r="S10" s="177">
        <f t="shared" ref="S10:S22" si="4">IFERROR(Q10/M10-1,"-")</f>
        <v>0.21934119069205193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107730</v>
      </c>
      <c r="D11" s="158">
        <v>107944</v>
      </c>
      <c r="E11" s="158">
        <v>106792</v>
      </c>
      <c r="F11" s="158">
        <v>113306</v>
      </c>
      <c r="G11" s="158">
        <v>112486</v>
      </c>
      <c r="H11" s="159">
        <f t="shared" si="0"/>
        <v>-7.2370395212962846E-3</v>
      </c>
      <c r="I11" s="160">
        <f t="shared" si="1"/>
        <v>4.4147405550914343E-2</v>
      </c>
      <c r="J11" s="159">
        <f t="shared" si="2"/>
        <v>0.21694043135054031</v>
      </c>
      <c r="K11" s="79"/>
      <c r="L11" s="157" t="s">
        <v>97</v>
      </c>
      <c r="M11" s="158">
        <v>9542</v>
      </c>
      <c r="N11" s="158">
        <v>11386</v>
      </c>
      <c r="O11" s="158">
        <v>13102</v>
      </c>
      <c r="P11" s="158">
        <v>11658</v>
      </c>
      <c r="Q11" s="158">
        <v>14592</v>
      </c>
      <c r="R11" s="159">
        <f t="shared" si="3"/>
        <v>0.2516726711271231</v>
      </c>
      <c r="S11" s="160">
        <f t="shared" si="4"/>
        <v>0.52923915321735482</v>
      </c>
      <c r="T11" s="159">
        <f t="shared" si="5"/>
        <v>0.72330722712402107</v>
      </c>
    </row>
    <row r="12" spans="1:20" x14ac:dyDescent="0.25">
      <c r="B12" s="162" t="s">
        <v>103</v>
      </c>
      <c r="C12" s="163">
        <v>40072</v>
      </c>
      <c r="D12" s="163">
        <v>46433</v>
      </c>
      <c r="E12" s="163">
        <v>39705</v>
      </c>
      <c r="F12" s="163">
        <v>48831</v>
      </c>
      <c r="G12" s="163">
        <v>44712</v>
      </c>
      <c r="H12" s="164">
        <f t="shared" si="0"/>
        <v>-8.4352153345211067E-2</v>
      </c>
      <c r="I12" s="165">
        <f t="shared" si="1"/>
        <v>0.11579157516470362</v>
      </c>
      <c r="J12" s="164">
        <f t="shared" si="2"/>
        <v>8.6231536071558756E-2</v>
      </c>
      <c r="K12" s="79"/>
      <c r="L12" s="162" t="s">
        <v>103</v>
      </c>
      <c r="M12" s="163">
        <v>4702</v>
      </c>
      <c r="N12" s="163">
        <v>5443</v>
      </c>
      <c r="O12" s="163">
        <v>6791</v>
      </c>
      <c r="P12" s="163">
        <v>4887</v>
      </c>
      <c r="Q12" s="163">
        <v>8256</v>
      </c>
      <c r="R12" s="164">
        <f t="shared" si="3"/>
        <v>0.68937998772252906</v>
      </c>
      <c r="S12" s="165">
        <f t="shared" si="4"/>
        <v>0.75584857507443637</v>
      </c>
      <c r="T12" s="164">
        <f t="shared" si="5"/>
        <v>0.40923961534648556</v>
      </c>
    </row>
    <row r="13" spans="1:20" x14ac:dyDescent="0.25">
      <c r="B13" s="162" t="s">
        <v>100</v>
      </c>
      <c r="C13" s="163">
        <v>67658</v>
      </c>
      <c r="D13" s="163">
        <v>61511</v>
      </c>
      <c r="E13" s="163">
        <v>67087</v>
      </c>
      <c r="F13" s="163">
        <v>64475</v>
      </c>
      <c r="G13" s="163">
        <v>67774</v>
      </c>
      <c r="H13" s="164">
        <f t="shared" si="0"/>
        <v>5.1167119038386888E-2</v>
      </c>
      <c r="I13" s="165">
        <f t="shared" si="1"/>
        <v>1.7145053060982907E-3</v>
      </c>
      <c r="J13" s="164">
        <f t="shared" si="2"/>
        <v>0.13070889527898155</v>
      </c>
      <c r="K13" s="79"/>
      <c r="L13" s="162" t="s">
        <v>100</v>
      </c>
      <c r="M13" s="163">
        <v>4840</v>
      </c>
      <c r="N13" s="163">
        <v>5943</v>
      </c>
      <c r="O13" s="163">
        <v>6311</v>
      </c>
      <c r="P13" s="163">
        <v>6771</v>
      </c>
      <c r="Q13" s="163">
        <v>6336</v>
      </c>
      <c r="R13" s="164">
        <f t="shared" si="3"/>
        <v>-6.4244572441293779E-2</v>
      </c>
      <c r="S13" s="165">
        <f t="shared" si="4"/>
        <v>0.30909090909090908</v>
      </c>
      <c r="T13" s="164">
        <f>Q13/Q$10</f>
        <v>0.31406761177753545</v>
      </c>
    </row>
    <row r="14" spans="1:20" x14ac:dyDescent="0.25">
      <c r="B14" s="157" t="s">
        <v>107</v>
      </c>
      <c r="C14" s="158">
        <v>353745</v>
      </c>
      <c r="D14" s="158">
        <v>217794</v>
      </c>
      <c r="E14" s="158">
        <v>358437</v>
      </c>
      <c r="F14" s="158">
        <v>386443</v>
      </c>
      <c r="G14" s="158">
        <v>406025</v>
      </c>
      <c r="H14" s="159">
        <f t="shared" si="0"/>
        <v>5.067241481926188E-2</v>
      </c>
      <c r="I14" s="160">
        <f t="shared" si="1"/>
        <v>0.14779007477137496</v>
      </c>
      <c r="J14" s="159">
        <f t="shared" si="2"/>
        <v>0.78305956864945969</v>
      </c>
      <c r="K14" s="79"/>
      <c r="L14" s="157" t="s">
        <v>107</v>
      </c>
      <c r="M14" s="158">
        <v>7003</v>
      </c>
      <c r="N14" s="158">
        <v>5606</v>
      </c>
      <c r="O14" s="158">
        <v>7447</v>
      </c>
      <c r="P14" s="158">
        <v>5013</v>
      </c>
      <c r="Q14" s="158">
        <v>5582</v>
      </c>
      <c r="R14" s="159">
        <f t="shared" si="3"/>
        <v>0.1135048872930382</v>
      </c>
      <c r="S14" s="160">
        <f t="shared" si="4"/>
        <v>-0.20291303726974153</v>
      </c>
      <c r="T14" s="159">
        <f t="shared" si="5"/>
        <v>0.27669277287597899</v>
      </c>
    </row>
    <row r="15" spans="1:20" x14ac:dyDescent="0.25">
      <c r="B15" s="162" t="s">
        <v>110</v>
      </c>
      <c r="C15" s="163">
        <v>178903</v>
      </c>
      <c r="D15" s="163">
        <v>77013</v>
      </c>
      <c r="E15" s="163">
        <v>190060</v>
      </c>
      <c r="F15" s="163">
        <v>208939</v>
      </c>
      <c r="G15" s="163">
        <v>216324</v>
      </c>
      <c r="H15" s="164">
        <f t="shared" si="0"/>
        <v>3.5345244305754253E-2</v>
      </c>
      <c r="I15" s="165">
        <f t="shared" si="1"/>
        <v>0.20916921460232629</v>
      </c>
      <c r="J15" s="164">
        <f t="shared" si="2"/>
        <v>0.41720233514814536</v>
      </c>
      <c r="K15" s="79"/>
      <c r="L15" s="162" t="s">
        <v>110</v>
      </c>
      <c r="M15" s="163">
        <v>969</v>
      </c>
      <c r="N15" s="163">
        <v>315</v>
      </c>
      <c r="O15" s="163">
        <v>1108</v>
      </c>
      <c r="P15" s="163">
        <v>640</v>
      </c>
      <c r="Q15" s="163">
        <v>666</v>
      </c>
      <c r="R15" s="164">
        <f t="shared" si="3"/>
        <v>4.0624999999999911E-2</v>
      </c>
      <c r="S15" s="165">
        <f t="shared" si="4"/>
        <v>-0.31269349845201233</v>
      </c>
      <c r="T15" s="164">
        <f t="shared" si="5"/>
        <v>3.3012788737979575E-2</v>
      </c>
    </row>
    <row r="16" spans="1:20" x14ac:dyDescent="0.25">
      <c r="B16" s="162" t="s">
        <v>113</v>
      </c>
      <c r="C16" s="163">
        <v>49048</v>
      </c>
      <c r="D16" s="163">
        <v>35334</v>
      </c>
      <c r="E16" s="163">
        <v>35336</v>
      </c>
      <c r="F16" s="163">
        <v>38233</v>
      </c>
      <c r="G16" s="163">
        <v>37362</v>
      </c>
      <c r="H16" s="164">
        <f t="shared" si="0"/>
        <v>-2.2781366882012932E-2</v>
      </c>
      <c r="I16" s="165">
        <f t="shared" si="1"/>
        <v>-0.23825640189202413</v>
      </c>
      <c r="J16" s="164">
        <f t="shared" si="2"/>
        <v>7.2056330531078419E-2</v>
      </c>
      <c r="K16" s="79"/>
      <c r="L16" s="162" t="s">
        <v>113</v>
      </c>
      <c r="M16" s="163">
        <v>415</v>
      </c>
      <c r="N16" s="163">
        <v>516</v>
      </c>
      <c r="O16" s="163">
        <v>741</v>
      </c>
      <c r="P16" s="163">
        <v>618</v>
      </c>
      <c r="Q16" s="163">
        <v>600</v>
      </c>
      <c r="R16" s="164">
        <f t="shared" si="3"/>
        <v>-2.9126213592232997E-2</v>
      </c>
      <c r="S16" s="165">
        <f t="shared" si="4"/>
        <v>0.44578313253012047</v>
      </c>
      <c r="T16" s="164">
        <f t="shared" si="5"/>
        <v>2.9741251115296918E-2</v>
      </c>
    </row>
    <row r="17" spans="2:24" x14ac:dyDescent="0.25">
      <c r="B17" s="162" t="s">
        <v>116</v>
      </c>
      <c r="C17" s="163">
        <v>14012</v>
      </c>
      <c r="D17" s="163">
        <v>11705</v>
      </c>
      <c r="E17" s="163">
        <v>16234</v>
      </c>
      <c r="F17" s="163">
        <v>18305</v>
      </c>
      <c r="G17" s="163">
        <v>17983</v>
      </c>
      <c r="H17" s="164">
        <f t="shared" si="0"/>
        <v>-1.7590822179732291E-2</v>
      </c>
      <c r="I17" s="165">
        <f t="shared" si="1"/>
        <v>0.2833999429060805</v>
      </c>
      <c r="J17" s="164">
        <f t="shared" si="2"/>
        <v>3.4682002889041892E-2</v>
      </c>
      <c r="K17" s="79"/>
      <c r="L17" s="162" t="s">
        <v>116</v>
      </c>
      <c r="M17" s="163">
        <v>513</v>
      </c>
      <c r="N17" s="163">
        <v>582</v>
      </c>
      <c r="O17" s="163">
        <v>608</v>
      </c>
      <c r="P17" s="163">
        <v>584</v>
      </c>
      <c r="Q17" s="163">
        <v>657</v>
      </c>
      <c r="R17" s="164">
        <f t="shared" si="3"/>
        <v>0.125</v>
      </c>
      <c r="S17" s="165">
        <f t="shared" si="4"/>
        <v>0.2807017543859649</v>
      </c>
      <c r="T17" s="164">
        <f t="shared" si="5"/>
        <v>3.2566669971250121E-2</v>
      </c>
    </row>
    <row r="18" spans="2:24" x14ac:dyDescent="0.25">
      <c r="B18" s="162" t="s">
        <v>123</v>
      </c>
      <c r="C18" s="163">
        <v>12530</v>
      </c>
      <c r="D18" s="163">
        <v>16171</v>
      </c>
      <c r="E18" s="163">
        <v>17018</v>
      </c>
      <c r="F18" s="163">
        <v>17333</v>
      </c>
      <c r="G18" s="163">
        <v>16397</v>
      </c>
      <c r="H18" s="164">
        <f t="shared" si="0"/>
        <v>-5.4001038481509278E-2</v>
      </c>
      <c r="I18" s="165">
        <f t="shared" si="1"/>
        <v>0.3086193136472466</v>
      </c>
      <c r="J18" s="164">
        <f t="shared" si="2"/>
        <v>3.1623244251327357E-2</v>
      </c>
      <c r="K18" s="79"/>
      <c r="L18" s="162" t="s">
        <v>123</v>
      </c>
      <c r="M18" s="163">
        <v>127</v>
      </c>
      <c r="N18" s="163">
        <v>124</v>
      </c>
      <c r="O18" s="163">
        <v>212</v>
      </c>
      <c r="P18" s="163">
        <v>163</v>
      </c>
      <c r="Q18" s="163">
        <v>112</v>
      </c>
      <c r="R18" s="164">
        <f t="shared" si="3"/>
        <v>-0.31288343558282206</v>
      </c>
      <c r="S18" s="165">
        <f t="shared" si="4"/>
        <v>-0.11811023622047245</v>
      </c>
      <c r="T18" s="164">
        <f t="shared" si="5"/>
        <v>5.5517002081887576E-3</v>
      </c>
    </row>
    <row r="19" spans="2:24" x14ac:dyDescent="0.25">
      <c r="B19" s="162" t="s">
        <v>119</v>
      </c>
      <c r="C19" s="163">
        <v>12175</v>
      </c>
      <c r="D19" s="163">
        <v>14403</v>
      </c>
      <c r="E19" s="163">
        <v>12868</v>
      </c>
      <c r="F19" s="163">
        <v>13370</v>
      </c>
      <c r="G19" s="163">
        <v>13293</v>
      </c>
      <c r="H19" s="164">
        <f t="shared" si="0"/>
        <v>-5.7591623036649109E-3</v>
      </c>
      <c r="I19" s="165">
        <f t="shared" si="1"/>
        <v>9.1827515400410675E-2</v>
      </c>
      <c r="J19" s="164">
        <f t="shared" si="2"/>
        <v>2.5636871734640153E-2</v>
      </c>
      <c r="K19" s="79"/>
      <c r="L19" s="162" t="s">
        <v>119</v>
      </c>
      <c r="M19" s="163">
        <v>114</v>
      </c>
      <c r="N19" s="163">
        <v>100</v>
      </c>
      <c r="O19" s="163">
        <v>107</v>
      </c>
      <c r="P19" s="163">
        <v>105</v>
      </c>
      <c r="Q19" s="163">
        <v>147</v>
      </c>
      <c r="R19" s="164">
        <f t="shared" si="3"/>
        <v>0.39999999999999991</v>
      </c>
      <c r="S19" s="165">
        <f t="shared" si="4"/>
        <v>0.28947368421052633</v>
      </c>
      <c r="T19" s="164">
        <f t="shared" si="5"/>
        <v>7.2866065232477448E-3</v>
      </c>
    </row>
    <row r="20" spans="2:24" x14ac:dyDescent="0.25">
      <c r="B20" s="162" t="s">
        <v>128</v>
      </c>
      <c r="C20" s="163">
        <v>2171</v>
      </c>
      <c r="D20" s="163">
        <v>1052</v>
      </c>
      <c r="E20" s="163">
        <v>1557</v>
      </c>
      <c r="F20" s="163">
        <v>1535</v>
      </c>
      <c r="G20" s="163">
        <v>1846</v>
      </c>
      <c r="H20" s="164">
        <f t="shared" si="0"/>
        <v>0.20260586319218232</v>
      </c>
      <c r="I20" s="165">
        <f t="shared" si="1"/>
        <v>-0.14970059880239517</v>
      </c>
      <c r="J20" s="164">
        <f t="shared" si="2"/>
        <v>3.5601944799628165E-3</v>
      </c>
      <c r="K20" s="79"/>
      <c r="L20" s="162" t="s">
        <v>128</v>
      </c>
      <c r="M20" s="163">
        <v>62</v>
      </c>
      <c r="N20" s="163">
        <v>20</v>
      </c>
      <c r="O20" s="163">
        <v>32</v>
      </c>
      <c r="P20" s="163">
        <v>32</v>
      </c>
      <c r="Q20" s="163">
        <v>24</v>
      </c>
      <c r="R20" s="164">
        <f t="shared" si="3"/>
        <v>-0.25</v>
      </c>
      <c r="S20" s="165">
        <f t="shared" si="4"/>
        <v>-0.61290322580645162</v>
      </c>
      <c r="T20" s="164">
        <f t="shared" si="5"/>
        <v>1.1896500446118767E-3</v>
      </c>
    </row>
    <row r="21" spans="2:24" x14ac:dyDescent="0.25">
      <c r="B21" s="162" t="s">
        <v>131</v>
      </c>
      <c r="C21" s="163">
        <v>1515</v>
      </c>
      <c r="D21" s="163">
        <v>320</v>
      </c>
      <c r="E21" s="163">
        <v>821</v>
      </c>
      <c r="F21" s="163">
        <v>1131</v>
      </c>
      <c r="G21" s="163">
        <v>638</v>
      </c>
      <c r="H21" s="164">
        <f t="shared" si="0"/>
        <v>-0.4358974358974359</v>
      </c>
      <c r="I21" s="165">
        <f t="shared" si="1"/>
        <v>-0.5788778877887788</v>
      </c>
      <c r="J21" s="164">
        <f t="shared" si="2"/>
        <v>1.2304464129015585E-3</v>
      </c>
      <c r="K21" s="79"/>
      <c r="L21" s="162" t="s">
        <v>131</v>
      </c>
      <c r="M21" s="163">
        <v>39</v>
      </c>
      <c r="N21" s="163">
        <v>36</v>
      </c>
      <c r="O21" s="163">
        <v>34</v>
      </c>
      <c r="P21" s="163">
        <v>44</v>
      </c>
      <c r="Q21" s="163">
        <v>24</v>
      </c>
      <c r="R21" s="164">
        <f t="shared" si="3"/>
        <v>-0.45454545454545459</v>
      </c>
      <c r="S21" s="165">
        <f t="shared" si="4"/>
        <v>-0.38461538461538458</v>
      </c>
      <c r="T21" s="164">
        <f t="shared" si="5"/>
        <v>1.1896500446118767E-3</v>
      </c>
    </row>
    <row r="22" spans="2:24" x14ac:dyDescent="0.25">
      <c r="B22" s="168" t="s">
        <v>145</v>
      </c>
      <c r="C22" s="169">
        <f>C14-SUM(C15:C21)</f>
        <v>83391</v>
      </c>
      <c r="D22" s="169">
        <f>D14-SUM(D15:D21)</f>
        <v>61796</v>
      </c>
      <c r="E22" s="169">
        <f>E14-SUM(E15:E21)</f>
        <v>84543</v>
      </c>
      <c r="F22" s="169">
        <f>F14-SUM(F15:F21)</f>
        <v>87597</v>
      </c>
      <c r="G22" s="169">
        <f>G14-SUM(G15:G21)</f>
        <v>102182</v>
      </c>
      <c r="H22" s="170">
        <f t="shared" si="0"/>
        <v>0.16650113588364901</v>
      </c>
      <c r="I22" s="171">
        <f t="shared" si="1"/>
        <v>0.2253360674413305</v>
      </c>
      <c r="J22" s="170">
        <f t="shared" si="2"/>
        <v>0.19706814320236216</v>
      </c>
      <c r="K22" s="79"/>
      <c r="L22" s="168" t="s">
        <v>145</v>
      </c>
      <c r="M22" s="169">
        <f>M14-SUM(M15:M21)</f>
        <v>4764</v>
      </c>
      <c r="N22" s="169">
        <f>N14-SUM(N15:N21)</f>
        <v>3913</v>
      </c>
      <c r="O22" s="169">
        <f>O14-SUM(O15:O21)</f>
        <v>4605</v>
      </c>
      <c r="P22" s="169">
        <f>P14-SUM(P15:P21)</f>
        <v>2827</v>
      </c>
      <c r="Q22" s="169">
        <f>Q14-SUM(Q15:Q21)</f>
        <v>3352</v>
      </c>
      <c r="R22" s="170">
        <f t="shared" si="3"/>
        <v>0.18570923240183945</v>
      </c>
      <c r="S22" s="171">
        <f t="shared" si="4"/>
        <v>-0.29638958858102438</v>
      </c>
      <c r="T22" s="170">
        <f t="shared" si="5"/>
        <v>0.16615445623079211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168508</v>
      </c>
      <c r="D24" s="176">
        <v>126117</v>
      </c>
      <c r="E24" s="176">
        <v>171345</v>
      </c>
      <c r="F24" s="176">
        <v>183654</v>
      </c>
      <c r="G24" s="176">
        <v>181999</v>
      </c>
      <c r="H24" s="177">
        <f t="shared" ref="H24:H36" si="6">IFERROR(G24/F24-1,"-")</f>
        <v>-9.0115107756977286E-3</v>
      </c>
      <c r="I24" s="177">
        <f t="shared" ref="I24:I36" si="7">IFERROR(G24/C24-1,"-")</f>
        <v>8.0061480760557302E-2</v>
      </c>
      <c r="J24" s="177">
        <f t="shared" ref="J24:J36" si="8">G24/G$10</f>
        <v>0.35100316097440554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26790</v>
      </c>
      <c r="D25" s="158">
        <v>30586</v>
      </c>
      <c r="E25" s="158">
        <v>22949</v>
      </c>
      <c r="F25" s="158">
        <v>20260</v>
      </c>
      <c r="G25" s="158">
        <v>18598</v>
      </c>
      <c r="H25" s="159">
        <f t="shared" si="6"/>
        <v>-8.2033563672260557E-2</v>
      </c>
      <c r="I25" s="160">
        <f t="shared" si="7"/>
        <v>-0.30578574094811495</v>
      </c>
      <c r="J25" s="159">
        <f t="shared" si="8"/>
        <v>3.5868091515898412E-2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13995</v>
      </c>
      <c r="D26" s="163">
        <v>12846</v>
      </c>
      <c r="E26" s="163">
        <v>8758</v>
      </c>
      <c r="F26" s="163">
        <v>7870</v>
      </c>
      <c r="G26" s="163">
        <v>6503</v>
      </c>
      <c r="H26" s="164">
        <f t="shared" si="6"/>
        <v>-0.17369758576874206</v>
      </c>
      <c r="I26" s="165">
        <f t="shared" si="7"/>
        <v>-0.53533404787424077</v>
      </c>
      <c r="J26" s="164">
        <f t="shared" si="8"/>
        <v>1.2541681854386888E-2</v>
      </c>
    </row>
    <row r="27" spans="2:24" x14ac:dyDescent="0.25">
      <c r="B27" s="162" t="s">
        <v>100</v>
      </c>
      <c r="C27" s="163">
        <v>12795</v>
      </c>
      <c r="D27" s="163">
        <v>17740</v>
      </c>
      <c r="E27" s="163">
        <v>14191</v>
      </c>
      <c r="F27" s="163">
        <v>12390</v>
      </c>
      <c r="G27" s="163">
        <v>12095</v>
      </c>
      <c r="H27" s="164">
        <f t="shared" si="6"/>
        <v>-2.3809523809523836E-2</v>
      </c>
      <c r="I27" s="165">
        <f t="shared" si="7"/>
        <v>-5.4708870652598662E-2</v>
      </c>
      <c r="J27" s="164">
        <f t="shared" si="8"/>
        <v>2.3326409661511522E-2</v>
      </c>
    </row>
    <row r="28" spans="2:24" x14ac:dyDescent="0.25">
      <c r="B28" s="157" t="s">
        <v>107</v>
      </c>
      <c r="C28" s="158">
        <v>141718</v>
      </c>
      <c r="D28" s="158">
        <v>95531</v>
      </c>
      <c r="E28" s="158">
        <v>148396</v>
      </c>
      <c r="F28" s="158">
        <v>163394</v>
      </c>
      <c r="G28" s="158">
        <v>163401</v>
      </c>
      <c r="H28" s="159">
        <f t="shared" si="6"/>
        <v>4.2841230400103569E-5</v>
      </c>
      <c r="I28" s="160">
        <f t="shared" si="7"/>
        <v>0.15300103021493383</v>
      </c>
      <c r="J28" s="159">
        <f t="shared" si="8"/>
        <v>0.31513506945850717</v>
      </c>
    </row>
    <row r="29" spans="2:24" x14ac:dyDescent="0.25">
      <c r="B29" s="162" t="s">
        <v>110</v>
      </c>
      <c r="C29" s="163">
        <v>74067</v>
      </c>
      <c r="D29" s="163">
        <v>35490</v>
      </c>
      <c r="E29" s="163">
        <v>85087</v>
      </c>
      <c r="F29" s="163">
        <v>95823</v>
      </c>
      <c r="G29" s="163">
        <v>94224</v>
      </c>
      <c r="H29" s="164">
        <f t="shared" si="6"/>
        <v>-1.6687016687016665E-2</v>
      </c>
      <c r="I29" s="165">
        <f t="shared" si="7"/>
        <v>0.272145489894285</v>
      </c>
      <c r="J29" s="164">
        <f t="shared" si="8"/>
        <v>0.18172034923077812</v>
      </c>
    </row>
    <row r="30" spans="2:24" x14ac:dyDescent="0.25">
      <c r="B30" s="162" t="s">
        <v>113</v>
      </c>
      <c r="C30" s="163">
        <v>21292</v>
      </c>
      <c r="D30" s="163">
        <v>19804</v>
      </c>
      <c r="E30" s="163">
        <v>16493</v>
      </c>
      <c r="F30" s="163">
        <v>17384</v>
      </c>
      <c r="G30" s="163">
        <v>16729</v>
      </c>
      <c r="H30" s="164">
        <f t="shared" si="6"/>
        <v>-3.7678324896456505E-2</v>
      </c>
      <c r="I30" s="165">
        <f t="shared" si="7"/>
        <v>-0.21430584256997931</v>
      </c>
      <c r="J30" s="164">
        <f t="shared" si="8"/>
        <v>3.2263539249890553E-2</v>
      </c>
    </row>
    <row r="31" spans="2:24" x14ac:dyDescent="0.25">
      <c r="B31" s="162" t="s">
        <v>116</v>
      </c>
      <c r="C31" s="163">
        <v>4039</v>
      </c>
      <c r="D31" s="163">
        <v>3611</v>
      </c>
      <c r="E31" s="163">
        <v>5012</v>
      </c>
      <c r="F31" s="163">
        <v>5882</v>
      </c>
      <c r="G31" s="163">
        <v>3614</v>
      </c>
      <c r="H31" s="164">
        <f t="shared" si="6"/>
        <v>-0.38558313498809926</v>
      </c>
      <c r="I31" s="165">
        <f t="shared" si="7"/>
        <v>-0.10522406536271356</v>
      </c>
      <c r="J31" s="164">
        <f t="shared" si="8"/>
        <v>6.9699582072511477E-3</v>
      </c>
    </row>
    <row r="32" spans="2:24" x14ac:dyDescent="0.25">
      <c r="B32" s="162" t="s">
        <v>123</v>
      </c>
      <c r="C32" s="163">
        <v>5729</v>
      </c>
      <c r="D32" s="163">
        <v>7659</v>
      </c>
      <c r="E32" s="163">
        <v>7424</v>
      </c>
      <c r="F32" s="163">
        <v>7152</v>
      </c>
      <c r="G32" s="163">
        <v>6638</v>
      </c>
      <c r="H32" s="164">
        <f t="shared" si="6"/>
        <v>-7.1868008948545836E-2</v>
      </c>
      <c r="I32" s="165">
        <f t="shared" si="7"/>
        <v>0.15866643393262359</v>
      </c>
      <c r="J32" s="164">
        <f t="shared" si="8"/>
        <v>1.2802042772477344E-2</v>
      </c>
    </row>
    <row r="33" spans="2:10" x14ac:dyDescent="0.25">
      <c r="B33" s="162" t="s">
        <v>119</v>
      </c>
      <c r="C33" s="163">
        <v>5623</v>
      </c>
      <c r="D33" s="163">
        <v>7782</v>
      </c>
      <c r="E33" s="163">
        <v>6516</v>
      </c>
      <c r="F33" s="163">
        <v>6621</v>
      </c>
      <c r="G33" s="163">
        <v>6812</v>
      </c>
      <c r="H33" s="164">
        <f t="shared" si="6"/>
        <v>2.8847606101797263E-2</v>
      </c>
      <c r="I33" s="165">
        <f t="shared" si="7"/>
        <v>0.21145296105281886</v>
      </c>
      <c r="J33" s="164">
        <f t="shared" si="8"/>
        <v>1.3137619066905042E-2</v>
      </c>
    </row>
    <row r="34" spans="2:10" x14ac:dyDescent="0.25">
      <c r="B34" s="162" t="s">
        <v>128</v>
      </c>
      <c r="C34" s="163">
        <v>1033</v>
      </c>
      <c r="D34" s="163">
        <v>220</v>
      </c>
      <c r="E34" s="163">
        <v>564</v>
      </c>
      <c r="F34" s="163">
        <v>734</v>
      </c>
      <c r="G34" s="163">
        <v>961</v>
      </c>
      <c r="H34" s="164">
        <f t="shared" si="6"/>
        <v>0.30926430517711179</v>
      </c>
      <c r="I34" s="165">
        <f t="shared" si="7"/>
        <v>-6.9699903194578861E-2</v>
      </c>
      <c r="J34" s="164">
        <f t="shared" si="8"/>
        <v>1.8533840169253882E-3</v>
      </c>
    </row>
    <row r="35" spans="2:10" x14ac:dyDescent="0.25">
      <c r="B35" s="162" t="s">
        <v>131</v>
      </c>
      <c r="C35" s="163">
        <v>717</v>
      </c>
      <c r="D35" s="163">
        <v>65</v>
      </c>
      <c r="E35" s="163">
        <v>431</v>
      </c>
      <c r="F35" s="163">
        <v>464</v>
      </c>
      <c r="G35" s="163">
        <v>235</v>
      </c>
      <c r="H35" s="164">
        <f t="shared" si="6"/>
        <v>-0.49353448275862066</v>
      </c>
      <c r="I35" s="165">
        <f t="shared" si="7"/>
        <v>-0.6722454672245467</v>
      </c>
      <c r="J35" s="164">
        <f t="shared" si="8"/>
        <v>4.5322085741671825E-4</v>
      </c>
    </row>
    <row r="36" spans="2:10" x14ac:dyDescent="0.25">
      <c r="B36" s="168" t="s">
        <v>145</v>
      </c>
      <c r="C36" s="169">
        <f>C28-SUM(C29:C35)</f>
        <v>29218</v>
      </c>
      <c r="D36" s="169">
        <f>D28-SUM(D29:D35)</f>
        <v>20900</v>
      </c>
      <c r="E36" s="169">
        <f>E28-SUM(E29:E35)</f>
        <v>26869</v>
      </c>
      <c r="F36" s="169">
        <f>F28-SUM(F29:F35)</f>
        <v>29334</v>
      </c>
      <c r="G36" s="169">
        <f>G28-SUM(G29:G35)</f>
        <v>34188</v>
      </c>
      <c r="H36" s="170">
        <f t="shared" si="6"/>
        <v>0.1654735119656372</v>
      </c>
      <c r="I36" s="171">
        <f t="shared" si="7"/>
        <v>0.17010062290368944</v>
      </c>
      <c r="J36" s="170">
        <f t="shared" si="8"/>
        <v>6.5934956056862823E-2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122832</v>
      </c>
      <c r="D38" s="176">
        <v>68931</v>
      </c>
      <c r="E38" s="176">
        <v>125170</v>
      </c>
      <c r="F38" s="176">
        <v>128953</v>
      </c>
      <c r="G38" s="176">
        <v>134918</v>
      </c>
      <c r="H38" s="177">
        <f t="shared" ref="H38:H50" si="9">IFERROR(G38/F38-1,"-")</f>
        <v>4.6257163462656958E-2</v>
      </c>
      <c r="I38" s="177">
        <f t="shared" ref="I38:I50" si="10">IFERROR(G38/C38-1,"-")</f>
        <v>9.8394555164777797E-2</v>
      </c>
      <c r="J38" s="177">
        <f t="shared" ref="J38:J50" si="11">G38/G$10</f>
        <v>0.26020277294020766</v>
      </c>
    </row>
    <row r="39" spans="2:10" x14ac:dyDescent="0.25">
      <c r="B39" s="157" t="s">
        <v>97</v>
      </c>
      <c r="C39" s="158">
        <v>10774</v>
      </c>
      <c r="D39" s="158">
        <v>9669</v>
      </c>
      <c r="E39" s="158">
        <v>12300</v>
      </c>
      <c r="F39" s="158">
        <v>12391</v>
      </c>
      <c r="G39" s="158">
        <v>12285</v>
      </c>
      <c r="H39" s="159">
        <f t="shared" si="9"/>
        <v>-8.5545960777984043E-3</v>
      </c>
      <c r="I39" s="160">
        <f t="shared" si="10"/>
        <v>0.14024503434193436</v>
      </c>
      <c r="J39" s="159">
        <f t="shared" si="11"/>
        <v>2.3692843546231419E-2</v>
      </c>
    </row>
    <row r="40" spans="2:10" x14ac:dyDescent="0.25">
      <c r="B40" s="162" t="s">
        <v>103</v>
      </c>
      <c r="C40" s="163">
        <v>3385</v>
      </c>
      <c r="D40" s="163">
        <v>2943</v>
      </c>
      <c r="E40" s="163">
        <v>4194</v>
      </c>
      <c r="F40" s="163">
        <v>5378</v>
      </c>
      <c r="G40" s="163">
        <v>5410</v>
      </c>
      <c r="H40" s="164">
        <f t="shared" si="9"/>
        <v>5.9501673484567696E-3</v>
      </c>
      <c r="I40" s="165">
        <f t="shared" si="10"/>
        <v>0.5982274741506648</v>
      </c>
      <c r="J40" s="164">
        <f t="shared" si="11"/>
        <v>1.0433722717550832E-2</v>
      </c>
    </row>
    <row r="41" spans="2:10" x14ac:dyDescent="0.25">
      <c r="B41" s="162" t="s">
        <v>100</v>
      </c>
      <c r="C41" s="163">
        <v>7389</v>
      </c>
      <c r="D41" s="163">
        <v>6726</v>
      </c>
      <c r="E41" s="163">
        <v>8106</v>
      </c>
      <c r="F41" s="163">
        <v>7013</v>
      </c>
      <c r="G41" s="163">
        <v>6875</v>
      </c>
      <c r="H41" s="164">
        <f t="shared" si="9"/>
        <v>-1.9677741337516097E-2</v>
      </c>
      <c r="I41" s="165">
        <f t="shared" si="10"/>
        <v>-6.9562863716335133E-2</v>
      </c>
      <c r="J41" s="164">
        <f t="shared" si="11"/>
        <v>1.3259120828680587E-2</v>
      </c>
    </row>
    <row r="42" spans="2:10" x14ac:dyDescent="0.25">
      <c r="B42" s="157" t="s">
        <v>107</v>
      </c>
      <c r="C42" s="158">
        <v>112058</v>
      </c>
      <c r="D42" s="158">
        <v>59262</v>
      </c>
      <c r="E42" s="158">
        <v>112870</v>
      </c>
      <c r="F42" s="158">
        <v>116562</v>
      </c>
      <c r="G42" s="158">
        <v>122633</v>
      </c>
      <c r="H42" s="159">
        <f t="shared" si="9"/>
        <v>5.2083869528662952E-2</v>
      </c>
      <c r="I42" s="160">
        <f t="shared" si="10"/>
        <v>9.4370772278641324E-2</v>
      </c>
      <c r="J42" s="159">
        <f t="shared" si="11"/>
        <v>0.23650992939397622</v>
      </c>
    </row>
    <row r="43" spans="2:10" x14ac:dyDescent="0.25">
      <c r="B43" s="162" t="s">
        <v>110</v>
      </c>
      <c r="C43" s="163">
        <v>72039</v>
      </c>
      <c r="D43" s="163">
        <v>27108</v>
      </c>
      <c r="E43" s="163">
        <v>68258</v>
      </c>
      <c r="F43" s="163">
        <v>72064</v>
      </c>
      <c r="G43" s="163">
        <v>76519</v>
      </c>
      <c r="H43" s="164">
        <f t="shared" si="9"/>
        <v>6.1820048845470765E-2</v>
      </c>
      <c r="I43" s="165">
        <f t="shared" si="10"/>
        <v>6.2188536764807845E-2</v>
      </c>
      <c r="J43" s="164">
        <f t="shared" si="11"/>
        <v>0.14757449697306324</v>
      </c>
    </row>
    <row r="44" spans="2:10" x14ac:dyDescent="0.25">
      <c r="B44" s="162" t="s">
        <v>113</v>
      </c>
      <c r="C44" s="163">
        <v>4749</v>
      </c>
      <c r="D44" s="163">
        <v>3104</v>
      </c>
      <c r="E44" s="163">
        <v>3215</v>
      </c>
      <c r="F44" s="163">
        <v>3854</v>
      </c>
      <c r="G44" s="163">
        <v>3441</v>
      </c>
      <c r="H44" s="164">
        <f t="shared" si="9"/>
        <v>-0.10716139076284381</v>
      </c>
      <c r="I44" s="165">
        <f t="shared" si="10"/>
        <v>-0.27542640555906506</v>
      </c>
      <c r="J44" s="164">
        <f t="shared" si="11"/>
        <v>6.6363105122167129E-3</v>
      </c>
    </row>
    <row r="45" spans="2:10" x14ac:dyDescent="0.25">
      <c r="B45" s="162" t="s">
        <v>116</v>
      </c>
      <c r="C45" s="163">
        <v>1883</v>
      </c>
      <c r="D45" s="163">
        <v>1620</v>
      </c>
      <c r="E45" s="163">
        <v>2240</v>
      </c>
      <c r="F45" s="163">
        <v>2611</v>
      </c>
      <c r="G45" s="163">
        <v>2354</v>
      </c>
      <c r="H45" s="164">
        <f t="shared" si="9"/>
        <v>-9.8429720413634625E-2</v>
      </c>
      <c r="I45" s="165">
        <f t="shared" si="10"/>
        <v>0.2501327668613913</v>
      </c>
      <c r="J45" s="164">
        <f t="shared" si="11"/>
        <v>4.5399229717402335E-3</v>
      </c>
    </row>
    <row r="46" spans="2:10" x14ac:dyDescent="0.25">
      <c r="B46" s="162" t="s">
        <v>123</v>
      </c>
      <c r="C46" s="163">
        <v>4925</v>
      </c>
      <c r="D46" s="163">
        <v>5580</v>
      </c>
      <c r="E46" s="163">
        <v>6502</v>
      </c>
      <c r="F46" s="163">
        <v>6405</v>
      </c>
      <c r="G46" s="163">
        <v>5630</v>
      </c>
      <c r="H46" s="164">
        <f t="shared" si="9"/>
        <v>-0.12099921935987512</v>
      </c>
      <c r="I46" s="165">
        <f t="shared" si="10"/>
        <v>0.14314720812182746</v>
      </c>
      <c r="J46" s="164">
        <f t="shared" si="11"/>
        <v>1.0858014584068612E-2</v>
      </c>
    </row>
    <row r="47" spans="2:10" x14ac:dyDescent="0.25">
      <c r="B47" s="162" t="s">
        <v>119</v>
      </c>
      <c r="C47" s="163">
        <v>4362</v>
      </c>
      <c r="D47" s="163">
        <v>3905</v>
      </c>
      <c r="E47" s="163">
        <v>4026</v>
      </c>
      <c r="F47" s="163">
        <v>4643</v>
      </c>
      <c r="G47" s="163">
        <v>3835</v>
      </c>
      <c r="H47" s="164">
        <f t="shared" si="9"/>
        <v>-0.17402541460262766</v>
      </c>
      <c r="I47" s="165">
        <f t="shared" si="10"/>
        <v>-0.12081613938560298</v>
      </c>
      <c r="J47" s="164">
        <f t="shared" si="11"/>
        <v>7.3961786731621898E-3</v>
      </c>
    </row>
    <row r="48" spans="2:10" x14ac:dyDescent="0.25">
      <c r="B48" s="162" t="s">
        <v>128</v>
      </c>
      <c r="C48" s="163">
        <v>730</v>
      </c>
      <c r="D48" s="163">
        <v>646</v>
      </c>
      <c r="E48" s="163">
        <v>625</v>
      </c>
      <c r="F48" s="163">
        <v>539</v>
      </c>
      <c r="G48" s="163">
        <v>547</v>
      </c>
      <c r="H48" s="164">
        <f t="shared" si="9"/>
        <v>1.4842300556586308E-2</v>
      </c>
      <c r="I48" s="165">
        <f t="shared" si="10"/>
        <v>-0.25068493150684934</v>
      </c>
      <c r="J48" s="164">
        <f t="shared" si="11"/>
        <v>1.0549438681146592E-3</v>
      </c>
    </row>
    <row r="49" spans="2:10" x14ac:dyDescent="0.25">
      <c r="B49" s="162" t="s">
        <v>131</v>
      </c>
      <c r="C49" s="163">
        <v>454</v>
      </c>
      <c r="D49" s="163">
        <v>92</v>
      </c>
      <c r="E49" s="163">
        <v>134</v>
      </c>
      <c r="F49" s="163">
        <v>422</v>
      </c>
      <c r="G49" s="163">
        <v>113</v>
      </c>
      <c r="H49" s="164">
        <f t="shared" si="9"/>
        <v>-0.73222748815165883</v>
      </c>
      <c r="I49" s="165">
        <f t="shared" si="10"/>
        <v>-0.75110132158590304</v>
      </c>
      <c r="J49" s="164">
        <f t="shared" si="11"/>
        <v>2.179317314386773E-4</v>
      </c>
    </row>
    <row r="50" spans="2:10" x14ac:dyDescent="0.25">
      <c r="B50" s="168" t="s">
        <v>145</v>
      </c>
      <c r="C50" s="169">
        <f>C42-SUM(C43:C49)</f>
        <v>22916</v>
      </c>
      <c r="D50" s="169">
        <f>D42-SUM(D43:D49)</f>
        <v>17207</v>
      </c>
      <c r="E50" s="169">
        <f>E42-SUM(E43:E49)</f>
        <v>27870</v>
      </c>
      <c r="F50" s="169">
        <f>F42-SUM(F43:F49)</f>
        <v>26024</v>
      </c>
      <c r="G50" s="169">
        <f>G42-SUM(G43:G49)</f>
        <v>30194</v>
      </c>
      <c r="H50" s="170">
        <f t="shared" si="9"/>
        <v>0.16023670458038741</v>
      </c>
      <c r="I50" s="171">
        <f t="shared" si="10"/>
        <v>0.31759469366381565</v>
      </c>
      <c r="J50" s="170">
        <f t="shared" si="11"/>
        <v>5.8232130080171876E-2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3964</v>
      </c>
      <c r="D52" s="176">
        <v>2558</v>
      </c>
      <c r="E52" s="176">
        <v>3499</v>
      </c>
      <c r="F52" s="176">
        <v>4023</v>
      </c>
      <c r="G52" s="176">
        <v>3471</v>
      </c>
      <c r="H52" s="177">
        <f t="shared" ref="H52:H64" si="12">IFERROR(G52/F52-1,"-")</f>
        <v>-0.13721103653989564</v>
      </c>
      <c r="I52" s="177">
        <f t="shared" ref="I52:I64" si="13">IFERROR(G52/C52-1,"-")</f>
        <v>-0.12436932391523714</v>
      </c>
      <c r="J52" s="177">
        <f t="shared" ref="J52:J64" si="14">G52/G$10</f>
        <v>6.6941684940145917E-3</v>
      </c>
    </row>
    <row r="53" spans="2:10" x14ac:dyDescent="0.25">
      <c r="B53" s="157" t="s">
        <v>97</v>
      </c>
      <c r="C53" s="158">
        <v>1162</v>
      </c>
      <c r="D53" s="158">
        <v>695</v>
      </c>
      <c r="E53" s="158">
        <v>563</v>
      </c>
      <c r="F53" s="158">
        <v>1757</v>
      </c>
      <c r="G53" s="158">
        <v>908</v>
      </c>
      <c r="H53" s="159">
        <f t="shared" si="12"/>
        <v>-0.48321001707455891</v>
      </c>
      <c r="I53" s="160">
        <f t="shared" si="13"/>
        <v>-0.21858864027538727</v>
      </c>
      <c r="J53" s="159">
        <f t="shared" si="14"/>
        <v>1.7511682490824688E-3</v>
      </c>
    </row>
    <row r="54" spans="2:10" x14ac:dyDescent="0.25">
      <c r="B54" s="162" t="s">
        <v>103</v>
      </c>
      <c r="C54" s="163">
        <v>757</v>
      </c>
      <c r="D54" s="163">
        <v>333</v>
      </c>
      <c r="E54" s="163">
        <v>284</v>
      </c>
      <c r="F54" s="163">
        <v>1401</v>
      </c>
      <c r="G54" s="163">
        <v>691</v>
      </c>
      <c r="H54" s="164">
        <f t="shared" si="12"/>
        <v>-0.50678087080656675</v>
      </c>
      <c r="I54" s="165">
        <f t="shared" si="13"/>
        <v>-8.7186261558784728E-2</v>
      </c>
      <c r="J54" s="164">
        <f t="shared" si="14"/>
        <v>1.3326621807444778E-3</v>
      </c>
    </row>
    <row r="55" spans="2:10" x14ac:dyDescent="0.25">
      <c r="B55" s="162" t="s">
        <v>100</v>
      </c>
      <c r="C55" s="163">
        <v>405</v>
      </c>
      <c r="D55" s="163">
        <v>362</v>
      </c>
      <c r="E55" s="163">
        <v>279</v>
      </c>
      <c r="F55" s="163">
        <v>356</v>
      </c>
      <c r="G55" s="163">
        <v>217</v>
      </c>
      <c r="H55" s="164">
        <f t="shared" si="12"/>
        <v>-0.3904494382022472</v>
      </c>
      <c r="I55" s="165">
        <f t="shared" si="13"/>
        <v>-0.46419753086419757</v>
      </c>
      <c r="J55" s="164">
        <f t="shared" si="14"/>
        <v>4.1850606833799089E-4</v>
      </c>
    </row>
    <row r="56" spans="2:10" x14ac:dyDescent="0.25">
      <c r="B56" s="157" t="s">
        <v>107</v>
      </c>
      <c r="C56" s="158">
        <v>2802</v>
      </c>
      <c r="D56" s="158">
        <v>1863</v>
      </c>
      <c r="E56" s="158">
        <v>2936</v>
      </c>
      <c r="F56" s="158">
        <v>2266</v>
      </c>
      <c r="G56" s="158">
        <v>2563</v>
      </c>
      <c r="H56" s="159">
        <f t="shared" si="12"/>
        <v>0.13106796116504849</v>
      </c>
      <c r="I56" s="160">
        <f t="shared" si="13"/>
        <v>-8.5296216987865825E-2</v>
      </c>
      <c r="J56" s="159">
        <f t="shared" si="14"/>
        <v>4.9430002449321227E-3</v>
      </c>
    </row>
    <row r="57" spans="2:10" x14ac:dyDescent="0.25">
      <c r="B57" s="162" t="s">
        <v>110</v>
      </c>
      <c r="C57" s="163">
        <v>1100</v>
      </c>
      <c r="D57" s="163">
        <v>696</v>
      </c>
      <c r="E57" s="163">
        <v>956</v>
      </c>
      <c r="F57" s="163">
        <v>940</v>
      </c>
      <c r="G57" s="163">
        <v>1013</v>
      </c>
      <c r="H57" s="164">
        <f t="shared" si="12"/>
        <v>7.7659574468085024E-2</v>
      </c>
      <c r="I57" s="165">
        <f t="shared" si="13"/>
        <v>-7.9090909090909101E-2</v>
      </c>
      <c r="J57" s="164">
        <f t="shared" si="14"/>
        <v>1.9536711853750449E-3</v>
      </c>
    </row>
    <row r="58" spans="2:10" x14ac:dyDescent="0.25">
      <c r="B58" s="162" t="s">
        <v>113</v>
      </c>
      <c r="C58" s="163">
        <v>791</v>
      </c>
      <c r="D58" s="163">
        <v>488</v>
      </c>
      <c r="E58" s="163">
        <v>525</v>
      </c>
      <c r="F58" s="163">
        <v>404</v>
      </c>
      <c r="G58" s="163">
        <v>401</v>
      </c>
      <c r="H58" s="164">
        <f t="shared" si="12"/>
        <v>-7.4257425742574323E-3</v>
      </c>
      <c r="I58" s="165">
        <f t="shared" si="13"/>
        <v>-0.49304677623261695</v>
      </c>
      <c r="J58" s="164">
        <f t="shared" si="14"/>
        <v>7.7336835669831495E-4</v>
      </c>
    </row>
    <row r="59" spans="2:10" x14ac:dyDescent="0.25">
      <c r="B59" s="162" t="s">
        <v>116</v>
      </c>
      <c r="C59" s="163">
        <v>110</v>
      </c>
      <c r="D59" s="163">
        <v>106</v>
      </c>
      <c r="E59" s="163">
        <v>307</v>
      </c>
      <c r="F59" s="163">
        <v>177</v>
      </c>
      <c r="G59" s="163">
        <v>210</v>
      </c>
      <c r="H59" s="164">
        <f t="shared" si="12"/>
        <v>0.18644067796610164</v>
      </c>
      <c r="I59" s="165">
        <f t="shared" si="13"/>
        <v>0.90909090909090917</v>
      </c>
      <c r="J59" s="164">
        <f t="shared" si="14"/>
        <v>4.0500587258515247E-4</v>
      </c>
    </row>
    <row r="60" spans="2:10" x14ac:dyDescent="0.25">
      <c r="B60" s="162" t="s">
        <v>123</v>
      </c>
      <c r="C60" s="163">
        <v>45</v>
      </c>
      <c r="D60" s="163">
        <v>58</v>
      </c>
      <c r="E60" s="163">
        <v>52</v>
      </c>
      <c r="F60" s="163">
        <v>36</v>
      </c>
      <c r="G60" s="163">
        <v>88</v>
      </c>
      <c r="H60" s="164">
        <f t="shared" si="12"/>
        <v>1.4444444444444446</v>
      </c>
      <c r="I60" s="165">
        <f t="shared" si="13"/>
        <v>0.95555555555555549</v>
      </c>
      <c r="J60" s="164">
        <f t="shared" si="14"/>
        <v>1.6971674660711152E-4</v>
      </c>
    </row>
    <row r="61" spans="2:10" x14ac:dyDescent="0.25">
      <c r="B61" s="162" t="s">
        <v>119</v>
      </c>
      <c r="C61" s="163">
        <v>48</v>
      </c>
      <c r="D61" s="163">
        <v>25</v>
      </c>
      <c r="E61" s="163">
        <v>57</v>
      </c>
      <c r="F61" s="163">
        <v>18</v>
      </c>
      <c r="G61" s="163">
        <v>70</v>
      </c>
      <c r="H61" s="164">
        <f t="shared" si="12"/>
        <v>2.8888888888888888</v>
      </c>
      <c r="I61" s="165">
        <f t="shared" si="13"/>
        <v>0.45833333333333326</v>
      </c>
      <c r="J61" s="164">
        <f t="shared" si="14"/>
        <v>1.3500195752838416E-4</v>
      </c>
    </row>
    <row r="62" spans="2:10" x14ac:dyDescent="0.25">
      <c r="B62" s="162" t="s">
        <v>128</v>
      </c>
      <c r="C62" s="163">
        <v>2</v>
      </c>
      <c r="D62" s="163">
        <v>0</v>
      </c>
      <c r="E62" s="163">
        <v>3</v>
      </c>
      <c r="F62" s="163">
        <v>7</v>
      </c>
      <c r="G62" s="163">
        <v>4</v>
      </c>
      <c r="H62" s="164">
        <f t="shared" si="12"/>
        <v>-0.4285714285714286</v>
      </c>
      <c r="I62" s="165">
        <f t="shared" si="13"/>
        <v>1</v>
      </c>
      <c r="J62" s="164">
        <f t="shared" si="14"/>
        <v>7.7143975730505236E-6</v>
      </c>
    </row>
    <row r="63" spans="2:10" x14ac:dyDescent="0.25">
      <c r="B63" s="162" t="s">
        <v>131</v>
      </c>
      <c r="C63" s="163">
        <v>11</v>
      </c>
      <c r="D63" s="163">
        <v>2</v>
      </c>
      <c r="E63" s="163">
        <v>0</v>
      </c>
      <c r="F63" s="163">
        <v>0</v>
      </c>
      <c r="G63" s="163">
        <v>4</v>
      </c>
      <c r="H63" s="164" t="str">
        <f t="shared" si="12"/>
        <v>-</v>
      </c>
      <c r="I63" s="165">
        <f t="shared" si="13"/>
        <v>-0.63636363636363635</v>
      </c>
      <c r="J63" s="164">
        <f t="shared" si="14"/>
        <v>7.7143975730505236E-6</v>
      </c>
    </row>
    <row r="64" spans="2:10" x14ac:dyDescent="0.25">
      <c r="B64" s="168" t="s">
        <v>145</v>
      </c>
      <c r="C64" s="169">
        <f>C56-SUM(C57:C63)</f>
        <v>695</v>
      </c>
      <c r="D64" s="169">
        <f>D56-SUM(D57:D63)</f>
        <v>488</v>
      </c>
      <c r="E64" s="169">
        <f>E56-SUM(E57:E63)</f>
        <v>1036</v>
      </c>
      <c r="F64" s="169">
        <f>F56-SUM(F57:F63)</f>
        <v>684</v>
      </c>
      <c r="G64" s="169">
        <f>G56-SUM(G57:G63)</f>
        <v>773</v>
      </c>
      <c r="H64" s="170">
        <f t="shared" si="12"/>
        <v>0.13011695906432741</v>
      </c>
      <c r="I64" s="171">
        <f t="shared" si="13"/>
        <v>0.11223021582733805</v>
      </c>
      <c r="J64" s="170">
        <f t="shared" si="14"/>
        <v>1.4908073309920138E-3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14155</v>
      </c>
      <c r="D66" s="176">
        <v>9924</v>
      </c>
      <c r="E66" s="176">
        <v>13134</v>
      </c>
      <c r="F66" s="176">
        <v>18421</v>
      </c>
      <c r="G66" s="176">
        <v>19553</v>
      </c>
      <c r="H66" s="177">
        <f t="shared" ref="H66:H78" si="15">IFERROR(G66/F66-1,"-")</f>
        <v>6.1451604147440442E-2</v>
      </c>
      <c r="I66" s="177">
        <f t="shared" ref="I66:I78" si="16">IFERROR(G66/C66-1,"-")</f>
        <v>0.3813493465206641</v>
      </c>
      <c r="J66" s="177">
        <f t="shared" ref="J66:J78" si="17">G66/G$10</f>
        <v>3.7709903936464222E-2</v>
      </c>
    </row>
    <row r="67" spans="2:10" x14ac:dyDescent="0.25">
      <c r="B67" s="157" t="s">
        <v>97</v>
      </c>
      <c r="C67" s="158">
        <v>6768</v>
      </c>
      <c r="D67" s="158">
        <v>5017</v>
      </c>
      <c r="E67" s="158">
        <v>1381</v>
      </c>
      <c r="F67" s="158">
        <v>9816</v>
      </c>
      <c r="G67" s="158">
        <v>7884</v>
      </c>
      <c r="H67" s="159">
        <f t="shared" si="15"/>
        <v>-0.19682151589242058</v>
      </c>
      <c r="I67" s="160">
        <f t="shared" si="16"/>
        <v>0.16489361702127669</v>
      </c>
      <c r="J67" s="159">
        <f t="shared" si="17"/>
        <v>1.5205077616482581E-2</v>
      </c>
    </row>
    <row r="68" spans="2:10" x14ac:dyDescent="0.25">
      <c r="B68" s="162" t="s">
        <v>103</v>
      </c>
      <c r="C68" s="163">
        <v>3707</v>
      </c>
      <c r="D68" s="163">
        <v>3373</v>
      </c>
      <c r="E68" s="163">
        <v>286</v>
      </c>
      <c r="F68" s="163">
        <v>7748</v>
      </c>
      <c r="G68" s="163">
        <v>5350</v>
      </c>
      <c r="H68" s="164">
        <f t="shared" si="15"/>
        <v>-0.30949922560660814</v>
      </c>
      <c r="I68" s="165">
        <f t="shared" si="16"/>
        <v>0.44321553817102788</v>
      </c>
      <c r="J68" s="164">
        <f t="shared" si="17"/>
        <v>1.0318006753955075E-2</v>
      </c>
    </row>
    <row r="69" spans="2:10" x14ac:dyDescent="0.25">
      <c r="B69" s="162" t="s">
        <v>100</v>
      </c>
      <c r="C69" s="163">
        <v>3061</v>
      </c>
      <c r="D69" s="163">
        <v>1644</v>
      </c>
      <c r="E69" s="163">
        <v>1095</v>
      </c>
      <c r="F69" s="163">
        <v>2068</v>
      </c>
      <c r="G69" s="163">
        <v>2534</v>
      </c>
      <c r="H69" s="164">
        <f t="shared" si="15"/>
        <v>0.22533849129593819</v>
      </c>
      <c r="I69" s="165">
        <f t="shared" si="16"/>
        <v>-0.17216595883698138</v>
      </c>
      <c r="J69" s="164">
        <f t="shared" si="17"/>
        <v>4.8870708625275063E-3</v>
      </c>
    </row>
    <row r="70" spans="2:10" x14ac:dyDescent="0.25">
      <c r="B70" s="157" t="s">
        <v>107</v>
      </c>
      <c r="C70" s="158">
        <v>7387</v>
      </c>
      <c r="D70" s="158">
        <v>4907</v>
      </c>
      <c r="E70" s="158">
        <v>11753</v>
      </c>
      <c r="F70" s="158">
        <v>8605</v>
      </c>
      <c r="G70" s="158">
        <v>11669</v>
      </c>
      <c r="H70" s="159">
        <f t="shared" si="15"/>
        <v>0.35607205113306217</v>
      </c>
      <c r="I70" s="160">
        <f t="shared" si="16"/>
        <v>0.5796669825368892</v>
      </c>
      <c r="J70" s="159">
        <f t="shared" si="17"/>
        <v>2.250482631998164E-2</v>
      </c>
    </row>
    <row r="71" spans="2:10" x14ac:dyDescent="0.25">
      <c r="B71" s="162" t="s">
        <v>110</v>
      </c>
      <c r="C71" s="163">
        <v>2707</v>
      </c>
      <c r="D71" s="163">
        <v>2258</v>
      </c>
      <c r="E71" s="163">
        <v>5708</v>
      </c>
      <c r="F71" s="163">
        <v>3480</v>
      </c>
      <c r="G71" s="163">
        <v>5692</v>
      </c>
      <c r="H71" s="164">
        <f t="shared" si="15"/>
        <v>0.63563218390804588</v>
      </c>
      <c r="I71" s="165">
        <f t="shared" si="16"/>
        <v>1.1026967122275582</v>
      </c>
      <c r="J71" s="164">
        <f t="shared" si="17"/>
        <v>1.0977587746450895E-2</v>
      </c>
    </row>
    <row r="72" spans="2:10" x14ac:dyDescent="0.25">
      <c r="B72" s="162" t="s">
        <v>113</v>
      </c>
      <c r="C72" s="163">
        <v>1326</v>
      </c>
      <c r="D72" s="163">
        <v>578</v>
      </c>
      <c r="E72" s="163">
        <v>289</v>
      </c>
      <c r="F72" s="163">
        <v>835</v>
      </c>
      <c r="G72" s="163">
        <v>580</v>
      </c>
      <c r="H72" s="164">
        <f t="shared" si="15"/>
        <v>-0.30538922155688619</v>
      </c>
      <c r="I72" s="165">
        <f t="shared" si="16"/>
        <v>-0.56259426847662142</v>
      </c>
      <c r="J72" s="164">
        <f t="shared" si="17"/>
        <v>1.118587648092326E-3</v>
      </c>
    </row>
    <row r="73" spans="2:10" x14ac:dyDescent="0.25">
      <c r="B73" s="162" t="s">
        <v>116</v>
      </c>
      <c r="C73" s="163">
        <v>762</v>
      </c>
      <c r="D73" s="163">
        <v>438</v>
      </c>
      <c r="E73" s="163">
        <v>1556</v>
      </c>
      <c r="F73" s="163">
        <v>323</v>
      </c>
      <c r="G73" s="163">
        <v>1041</v>
      </c>
      <c r="H73" s="164">
        <f t="shared" si="15"/>
        <v>2.2229102167182662</v>
      </c>
      <c r="I73" s="165">
        <f t="shared" si="16"/>
        <v>0.36614173228346458</v>
      </c>
      <c r="J73" s="164">
        <f t="shared" si="17"/>
        <v>2.0076719683863988E-3</v>
      </c>
    </row>
    <row r="74" spans="2:10" x14ac:dyDescent="0.25">
      <c r="B74" s="162" t="s">
        <v>123</v>
      </c>
      <c r="C74" s="163">
        <v>64</v>
      </c>
      <c r="D74" s="163">
        <v>432</v>
      </c>
      <c r="E74" s="163">
        <v>194</v>
      </c>
      <c r="F74" s="163">
        <v>319</v>
      </c>
      <c r="G74" s="163">
        <v>527</v>
      </c>
      <c r="H74" s="164">
        <f t="shared" si="15"/>
        <v>0.65203761755485901</v>
      </c>
      <c r="I74" s="165">
        <f t="shared" si="16"/>
        <v>7.234375</v>
      </c>
      <c r="J74" s="164">
        <f t="shared" si="17"/>
        <v>1.0163718802494064E-3</v>
      </c>
    </row>
    <row r="75" spans="2:10" x14ac:dyDescent="0.25">
      <c r="B75" s="162" t="s">
        <v>119</v>
      </c>
      <c r="C75" s="163">
        <v>125</v>
      </c>
      <c r="D75" s="163">
        <v>108</v>
      </c>
      <c r="E75" s="163">
        <v>393</v>
      </c>
      <c r="F75" s="163">
        <v>58</v>
      </c>
      <c r="G75" s="163">
        <v>290</v>
      </c>
      <c r="H75" s="164">
        <f t="shared" si="15"/>
        <v>4</v>
      </c>
      <c r="I75" s="165">
        <f t="shared" si="16"/>
        <v>1.3199999999999998</v>
      </c>
      <c r="J75" s="164">
        <f t="shared" si="17"/>
        <v>5.59293824046163E-4</v>
      </c>
    </row>
    <row r="76" spans="2:10" x14ac:dyDescent="0.25">
      <c r="B76" s="162" t="s">
        <v>128</v>
      </c>
      <c r="C76" s="163">
        <v>6</v>
      </c>
      <c r="D76" s="163">
        <v>22</v>
      </c>
      <c r="E76" s="163">
        <v>14</v>
      </c>
      <c r="F76" s="163">
        <v>6</v>
      </c>
      <c r="G76" s="163">
        <v>33</v>
      </c>
      <c r="H76" s="164">
        <f t="shared" si="15"/>
        <v>4.5</v>
      </c>
      <c r="I76" s="165">
        <f t="shared" si="16"/>
        <v>4.5</v>
      </c>
      <c r="J76" s="164">
        <f t="shared" si="17"/>
        <v>6.3643779977666818E-5</v>
      </c>
    </row>
    <row r="77" spans="2:10" x14ac:dyDescent="0.25">
      <c r="B77" s="162" t="s">
        <v>131</v>
      </c>
      <c r="C77" s="163">
        <v>15</v>
      </c>
      <c r="D77" s="163">
        <v>7</v>
      </c>
      <c r="E77" s="163">
        <v>13</v>
      </c>
      <c r="F77" s="163">
        <v>8</v>
      </c>
      <c r="G77" s="163">
        <v>47</v>
      </c>
      <c r="H77" s="164">
        <f t="shared" si="15"/>
        <v>4.875</v>
      </c>
      <c r="I77" s="165">
        <f t="shared" si="16"/>
        <v>2.1333333333333333</v>
      </c>
      <c r="J77" s="164">
        <f t="shared" si="17"/>
        <v>9.0644171483343647E-5</v>
      </c>
    </row>
    <row r="78" spans="2:10" x14ac:dyDescent="0.25">
      <c r="B78" s="168" t="s">
        <v>145</v>
      </c>
      <c r="C78" s="169">
        <f>C70-SUM(C71:C77)</f>
        <v>2382</v>
      </c>
      <c r="D78" s="169">
        <f>D70-SUM(D71:D77)</f>
        <v>1064</v>
      </c>
      <c r="E78" s="169">
        <f>E70-SUM(E71:E77)</f>
        <v>3586</v>
      </c>
      <c r="F78" s="169">
        <f>F70-SUM(F71:F77)</f>
        <v>3576</v>
      </c>
      <c r="G78" s="169">
        <f>G70-SUM(G71:G77)</f>
        <v>3459</v>
      </c>
      <c r="H78" s="170">
        <f t="shared" si="15"/>
        <v>-3.2718120805369177E-2</v>
      </c>
      <c r="I78" s="171">
        <f t="shared" si="16"/>
        <v>0.45214105793450887</v>
      </c>
      <c r="J78" s="170">
        <f t="shared" si="17"/>
        <v>6.6710253012954406E-3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81941</v>
      </c>
      <c r="D80" s="176">
        <v>55397</v>
      </c>
      <c r="E80" s="176">
        <v>71676</v>
      </c>
      <c r="F80" s="176">
        <v>83171</v>
      </c>
      <c r="G80" s="176">
        <v>91131</v>
      </c>
      <c r="H80" s="177">
        <f t="shared" ref="H80:H92" si="18">IFERROR(G80/F80-1,"-")</f>
        <v>9.5706436137596107E-2</v>
      </c>
      <c r="I80" s="177">
        <f t="shared" ref="I80:I92" si="19">IFERROR(G80/C80-1,"-")</f>
        <v>0.11215386680660466</v>
      </c>
      <c r="J80" s="177">
        <f t="shared" ref="J80:J92" si="20">G80/G$10</f>
        <v>0.17575519130741682</v>
      </c>
    </row>
    <row r="81" spans="2:10" x14ac:dyDescent="0.25">
      <c r="B81" s="157" t="s">
        <v>97</v>
      </c>
      <c r="C81" s="158">
        <v>36909</v>
      </c>
      <c r="D81" s="158">
        <v>30530</v>
      </c>
      <c r="E81" s="158">
        <v>36680</v>
      </c>
      <c r="F81" s="158">
        <v>38459</v>
      </c>
      <c r="G81" s="158">
        <v>38667</v>
      </c>
      <c r="H81" s="159">
        <f t="shared" si="18"/>
        <v>5.4083569515588348E-3</v>
      </c>
      <c r="I81" s="160">
        <f t="shared" si="19"/>
        <v>4.7630659188815816E-2</v>
      </c>
      <c r="J81" s="159">
        <f t="shared" si="20"/>
        <v>7.457315273928615E-2</v>
      </c>
    </row>
    <row r="82" spans="2:10" x14ac:dyDescent="0.25">
      <c r="B82" s="162" t="s">
        <v>103</v>
      </c>
      <c r="C82" s="163">
        <v>7517</v>
      </c>
      <c r="D82" s="163">
        <v>8973</v>
      </c>
      <c r="E82" s="163">
        <v>8316</v>
      </c>
      <c r="F82" s="163">
        <v>11755</v>
      </c>
      <c r="G82" s="163">
        <v>8535</v>
      </c>
      <c r="H82" s="164">
        <f t="shared" si="18"/>
        <v>-0.27392598894087627</v>
      </c>
      <c r="I82" s="165">
        <f t="shared" si="19"/>
        <v>0.13542636690168952</v>
      </c>
      <c r="J82" s="164">
        <f t="shared" si="20"/>
        <v>1.6460595821496556E-2</v>
      </c>
    </row>
    <row r="83" spans="2:10" x14ac:dyDescent="0.25">
      <c r="B83" s="162" t="s">
        <v>100</v>
      </c>
      <c r="C83" s="163">
        <v>29392</v>
      </c>
      <c r="D83" s="163">
        <v>21557</v>
      </c>
      <c r="E83" s="163">
        <v>28364</v>
      </c>
      <c r="F83" s="163">
        <v>26704</v>
      </c>
      <c r="G83" s="163">
        <v>30132</v>
      </c>
      <c r="H83" s="164">
        <f t="shared" si="18"/>
        <v>0.12837028160575192</v>
      </c>
      <c r="I83" s="165">
        <f t="shared" si="19"/>
        <v>2.5176918889493693E-2</v>
      </c>
      <c r="J83" s="164">
        <f t="shared" si="20"/>
        <v>5.8112556917789597E-2</v>
      </c>
    </row>
    <row r="84" spans="2:10" x14ac:dyDescent="0.25">
      <c r="B84" s="157" t="s">
        <v>107</v>
      </c>
      <c r="C84" s="158">
        <v>45032</v>
      </c>
      <c r="D84" s="158">
        <v>24867</v>
      </c>
      <c r="E84" s="158">
        <v>34996</v>
      </c>
      <c r="F84" s="158">
        <v>44712</v>
      </c>
      <c r="G84" s="158">
        <v>52464</v>
      </c>
      <c r="H84" s="159">
        <f t="shared" si="18"/>
        <v>0.17337627482555029</v>
      </c>
      <c r="I84" s="160">
        <f t="shared" si="19"/>
        <v>0.16503819506128981</v>
      </c>
      <c r="J84" s="159">
        <f t="shared" si="20"/>
        <v>0.10118203856813067</v>
      </c>
    </row>
    <row r="85" spans="2:10" x14ac:dyDescent="0.25">
      <c r="B85" s="162" t="s">
        <v>110</v>
      </c>
      <c r="C85" s="163">
        <v>9366</v>
      </c>
      <c r="D85" s="163">
        <v>2422</v>
      </c>
      <c r="E85" s="163">
        <v>7553</v>
      </c>
      <c r="F85" s="163">
        <v>11321</v>
      </c>
      <c r="G85" s="163">
        <v>13030</v>
      </c>
      <c r="H85" s="164">
        <f t="shared" si="18"/>
        <v>0.15095839590142224</v>
      </c>
      <c r="I85" s="165">
        <f t="shared" si="19"/>
        <v>0.39120222079863343</v>
      </c>
      <c r="J85" s="164">
        <f t="shared" si="20"/>
        <v>2.5129650094212079E-2</v>
      </c>
    </row>
    <row r="86" spans="2:10" x14ac:dyDescent="0.25">
      <c r="B86" s="162" t="s">
        <v>113</v>
      </c>
      <c r="C86" s="163">
        <v>15897</v>
      </c>
      <c r="D86" s="163">
        <v>8104</v>
      </c>
      <c r="E86" s="163">
        <v>11169</v>
      </c>
      <c r="F86" s="163">
        <v>11398</v>
      </c>
      <c r="G86" s="163">
        <v>12402</v>
      </c>
      <c r="H86" s="164">
        <f t="shared" si="18"/>
        <v>8.8085629057729431E-2</v>
      </c>
      <c r="I86" s="165">
        <f t="shared" si="19"/>
        <v>-0.21985280241555005</v>
      </c>
      <c r="J86" s="164">
        <f t="shared" si="20"/>
        <v>2.3918489675243147E-2</v>
      </c>
    </row>
    <row r="87" spans="2:10" x14ac:dyDescent="0.25">
      <c r="B87" s="162" t="s">
        <v>116</v>
      </c>
      <c r="C87" s="163">
        <v>2657</v>
      </c>
      <c r="D87" s="163">
        <v>2405</v>
      </c>
      <c r="E87" s="163">
        <v>2802</v>
      </c>
      <c r="F87" s="163">
        <v>4299</v>
      </c>
      <c r="G87" s="163">
        <v>5249</v>
      </c>
      <c r="H87" s="164">
        <f t="shared" si="18"/>
        <v>0.22098162363340301</v>
      </c>
      <c r="I87" s="165">
        <f t="shared" si="19"/>
        <v>0.97553631915694394</v>
      </c>
      <c r="J87" s="164">
        <f t="shared" si="20"/>
        <v>1.012321821523555E-2</v>
      </c>
    </row>
    <row r="88" spans="2:10" x14ac:dyDescent="0.25">
      <c r="B88" s="162" t="s">
        <v>123</v>
      </c>
      <c r="C88" s="163">
        <v>974</v>
      </c>
      <c r="D88" s="163">
        <v>825</v>
      </c>
      <c r="E88" s="163">
        <v>1068</v>
      </c>
      <c r="F88" s="163">
        <v>1572</v>
      </c>
      <c r="G88" s="163">
        <v>2152</v>
      </c>
      <c r="H88" s="164">
        <f t="shared" si="18"/>
        <v>0.36895674300254444</v>
      </c>
      <c r="I88" s="165">
        <f t="shared" si="19"/>
        <v>1.2094455852156059</v>
      </c>
      <c r="J88" s="164">
        <f t="shared" si="20"/>
        <v>4.1503458943011814E-3</v>
      </c>
    </row>
    <row r="89" spans="2:10" x14ac:dyDescent="0.25">
      <c r="B89" s="162" t="s">
        <v>119</v>
      </c>
      <c r="C89" s="163">
        <v>691</v>
      </c>
      <c r="D89" s="163">
        <v>961</v>
      </c>
      <c r="E89" s="163">
        <v>552</v>
      </c>
      <c r="F89" s="163">
        <v>787</v>
      </c>
      <c r="G89" s="163">
        <v>972</v>
      </c>
      <c r="H89" s="164">
        <f t="shared" si="18"/>
        <v>0.2350698856416773</v>
      </c>
      <c r="I89" s="165">
        <f t="shared" si="19"/>
        <v>0.40665701881331406</v>
      </c>
      <c r="J89" s="164">
        <f t="shared" si="20"/>
        <v>1.8745986102512771E-3</v>
      </c>
    </row>
    <row r="90" spans="2:10" x14ac:dyDescent="0.25">
      <c r="B90" s="162" t="s">
        <v>128</v>
      </c>
      <c r="C90" s="163">
        <v>294</v>
      </c>
      <c r="D90" s="163">
        <v>123</v>
      </c>
      <c r="E90" s="163">
        <v>258</v>
      </c>
      <c r="F90" s="163">
        <v>141</v>
      </c>
      <c r="G90" s="163">
        <v>224</v>
      </c>
      <c r="H90" s="164">
        <f t="shared" si="18"/>
        <v>0.58865248226950362</v>
      </c>
      <c r="I90" s="165">
        <f t="shared" si="19"/>
        <v>-0.23809523809523814</v>
      </c>
      <c r="J90" s="164">
        <f t="shared" si="20"/>
        <v>4.3200626409082931E-4</v>
      </c>
    </row>
    <row r="91" spans="2:10" x14ac:dyDescent="0.25">
      <c r="B91" s="162" t="s">
        <v>131</v>
      </c>
      <c r="C91" s="163">
        <v>215</v>
      </c>
      <c r="D91" s="163">
        <v>85</v>
      </c>
      <c r="E91" s="163">
        <v>186</v>
      </c>
      <c r="F91" s="163">
        <v>123</v>
      </c>
      <c r="G91" s="163">
        <v>182</v>
      </c>
      <c r="H91" s="164">
        <f t="shared" si="18"/>
        <v>0.47967479674796754</v>
      </c>
      <c r="I91" s="165">
        <f t="shared" si="19"/>
        <v>-0.15348837209302324</v>
      </c>
      <c r="J91" s="164">
        <f t="shared" si="20"/>
        <v>3.5100508957379884E-4</v>
      </c>
    </row>
    <row r="92" spans="2:10" x14ac:dyDescent="0.25">
      <c r="B92" s="168" t="s">
        <v>145</v>
      </c>
      <c r="C92" s="169">
        <f>C84-SUM(C85:C91)</f>
        <v>14938</v>
      </c>
      <c r="D92" s="169">
        <f>D84-SUM(D85:D91)</f>
        <v>9942</v>
      </c>
      <c r="E92" s="169">
        <f>E84-SUM(E85:E91)</f>
        <v>11408</v>
      </c>
      <c r="F92" s="169">
        <f>F84-SUM(F85:F91)</f>
        <v>15071</v>
      </c>
      <c r="G92" s="169">
        <f>G84-SUM(G85:G91)</f>
        <v>18253</v>
      </c>
      <c r="H92" s="170">
        <f t="shared" si="18"/>
        <v>0.21113396589476485</v>
      </c>
      <c r="I92" s="171">
        <f t="shared" si="19"/>
        <v>0.22191725799973216</v>
      </c>
      <c r="J92" s="170">
        <f t="shared" si="20"/>
        <v>3.5202724725222803E-2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3949</v>
      </c>
      <c r="D94" s="176">
        <v>3996</v>
      </c>
      <c r="E94" s="176">
        <v>4766</v>
      </c>
      <c r="F94" s="176">
        <v>4736</v>
      </c>
      <c r="G94" s="176">
        <v>5250</v>
      </c>
      <c r="H94" s="177">
        <f t="shared" ref="H94:H106" si="21">IFERROR(G94/F94-1,"-")</f>
        <v>0.10853040540540548</v>
      </c>
      <c r="I94" s="177">
        <f t="shared" ref="I94:I106" si="22">IFERROR(G94/C94-1,"-")</f>
        <v>0.32945049379589775</v>
      </c>
      <c r="J94" s="177">
        <f t="shared" ref="J94:J106" si="23">G94/G$10</f>
        <v>1.0125146814628812E-2</v>
      </c>
    </row>
    <row r="95" spans="2:10" x14ac:dyDescent="0.25">
      <c r="B95" s="157" t="s">
        <v>97</v>
      </c>
      <c r="C95" s="158">
        <v>2858</v>
      </c>
      <c r="D95" s="158">
        <v>3108</v>
      </c>
      <c r="E95" s="158">
        <v>3605</v>
      </c>
      <c r="F95" s="158">
        <v>3460</v>
      </c>
      <c r="G95" s="158">
        <v>4146</v>
      </c>
      <c r="H95" s="159">
        <f t="shared" si="21"/>
        <v>0.19826589595375732</v>
      </c>
      <c r="I95" s="160">
        <f t="shared" si="22"/>
        <v>0.45066480055983216</v>
      </c>
      <c r="J95" s="159">
        <f t="shared" si="23"/>
        <v>7.9959730844668675E-3</v>
      </c>
    </row>
    <row r="96" spans="2:10" x14ac:dyDescent="0.25">
      <c r="B96" s="162" t="s">
        <v>103</v>
      </c>
      <c r="C96" s="163">
        <v>1437</v>
      </c>
      <c r="D96" s="163">
        <v>1461</v>
      </c>
      <c r="E96" s="163">
        <v>1690</v>
      </c>
      <c r="F96" s="163">
        <v>945</v>
      </c>
      <c r="G96" s="163">
        <v>1760</v>
      </c>
      <c r="H96" s="164">
        <f t="shared" si="21"/>
        <v>0.86243386243386233</v>
      </c>
      <c r="I96" s="165">
        <f t="shared" si="22"/>
        <v>0.22477383437717458</v>
      </c>
      <c r="J96" s="164">
        <f t="shared" si="23"/>
        <v>3.3943349321422303E-3</v>
      </c>
    </row>
    <row r="97" spans="2:10" x14ac:dyDescent="0.25">
      <c r="B97" s="162" t="s">
        <v>100</v>
      </c>
      <c r="C97" s="163">
        <v>1421</v>
      </c>
      <c r="D97" s="163">
        <v>1647</v>
      </c>
      <c r="E97" s="163">
        <v>1915</v>
      </c>
      <c r="F97" s="163">
        <v>2515</v>
      </c>
      <c r="G97" s="163">
        <v>2386</v>
      </c>
      <c r="H97" s="164">
        <f t="shared" si="21"/>
        <v>-5.1292246520874718E-2</v>
      </c>
      <c r="I97" s="165">
        <f t="shared" si="22"/>
        <v>0.67909922589725547</v>
      </c>
      <c r="J97" s="164">
        <f t="shared" si="23"/>
        <v>4.6016381523246372E-3</v>
      </c>
    </row>
    <row r="98" spans="2:10" x14ac:dyDescent="0.25">
      <c r="B98" s="157" t="s">
        <v>107</v>
      </c>
      <c r="C98" s="158">
        <v>1091</v>
      </c>
      <c r="D98" s="158">
        <v>888</v>
      </c>
      <c r="E98" s="158">
        <v>1161</v>
      </c>
      <c r="F98" s="158">
        <v>1276</v>
      </c>
      <c r="G98" s="158">
        <v>1104</v>
      </c>
      <c r="H98" s="159">
        <f t="shared" si="21"/>
        <v>-0.13479623824451414</v>
      </c>
      <c r="I98" s="160">
        <f t="shared" si="22"/>
        <v>1.1915673693858819E-2</v>
      </c>
      <c r="J98" s="159">
        <f t="shared" si="23"/>
        <v>2.1291737301619446E-3</v>
      </c>
    </row>
    <row r="99" spans="2:10" x14ac:dyDescent="0.25">
      <c r="B99" s="162" t="s">
        <v>110</v>
      </c>
      <c r="C99" s="163">
        <v>148</v>
      </c>
      <c r="D99" s="163">
        <v>81</v>
      </c>
      <c r="E99" s="163">
        <v>179</v>
      </c>
      <c r="F99" s="163">
        <v>167</v>
      </c>
      <c r="G99" s="163">
        <v>134</v>
      </c>
      <c r="H99" s="164">
        <f t="shared" si="21"/>
        <v>-0.19760479041916168</v>
      </c>
      <c r="I99" s="165">
        <f t="shared" si="22"/>
        <v>-9.4594594594594628E-2</v>
      </c>
      <c r="J99" s="164">
        <f t="shared" si="23"/>
        <v>2.5843231869719256E-4</v>
      </c>
    </row>
    <row r="100" spans="2:10" x14ac:dyDescent="0.25">
      <c r="B100" s="162" t="s">
        <v>113</v>
      </c>
      <c r="C100" s="163">
        <v>194</v>
      </c>
      <c r="D100" s="163">
        <v>227</v>
      </c>
      <c r="E100" s="163">
        <v>257</v>
      </c>
      <c r="F100" s="163">
        <v>257</v>
      </c>
      <c r="G100" s="163">
        <v>258</v>
      </c>
      <c r="H100" s="164">
        <f t="shared" si="21"/>
        <v>3.8910505836575737E-3</v>
      </c>
      <c r="I100" s="165">
        <f t="shared" si="22"/>
        <v>0.32989690721649478</v>
      </c>
      <c r="J100" s="164">
        <f t="shared" si="23"/>
        <v>4.9757864346175874E-4</v>
      </c>
    </row>
    <row r="101" spans="2:10" x14ac:dyDescent="0.25">
      <c r="B101" s="162" t="s">
        <v>116</v>
      </c>
      <c r="C101" s="163">
        <v>217</v>
      </c>
      <c r="D101" s="163">
        <v>188</v>
      </c>
      <c r="E101" s="163">
        <v>162</v>
      </c>
      <c r="F101" s="163">
        <v>224</v>
      </c>
      <c r="G101" s="163">
        <v>166</v>
      </c>
      <c r="H101" s="164">
        <f t="shared" si="21"/>
        <v>-0.2589285714285714</v>
      </c>
      <c r="I101" s="165">
        <f t="shared" si="22"/>
        <v>-0.23502304147465436</v>
      </c>
      <c r="J101" s="164">
        <f t="shared" si="23"/>
        <v>3.2014749928159671E-4</v>
      </c>
    </row>
    <row r="102" spans="2:10" x14ac:dyDescent="0.25">
      <c r="B102" s="162" t="s">
        <v>123</v>
      </c>
      <c r="C102" s="163">
        <v>44</v>
      </c>
      <c r="D102" s="163">
        <v>46</v>
      </c>
      <c r="E102" s="163">
        <v>73</v>
      </c>
      <c r="F102" s="163">
        <v>44</v>
      </c>
      <c r="G102" s="163">
        <v>36</v>
      </c>
      <c r="H102" s="164">
        <f t="shared" si="21"/>
        <v>-0.18181818181818177</v>
      </c>
      <c r="I102" s="165">
        <f t="shared" si="22"/>
        <v>-0.18181818181818177</v>
      </c>
      <c r="J102" s="164">
        <f t="shared" si="23"/>
        <v>6.9429578157454707E-5</v>
      </c>
    </row>
    <row r="103" spans="2:10" x14ac:dyDescent="0.25">
      <c r="B103" s="162" t="s">
        <v>119</v>
      </c>
      <c r="C103" s="163">
        <v>16</v>
      </c>
      <c r="D103" s="163">
        <v>37</v>
      </c>
      <c r="E103" s="163">
        <v>34</v>
      </c>
      <c r="F103" s="163">
        <v>45</v>
      </c>
      <c r="G103" s="163">
        <v>46</v>
      </c>
      <c r="H103" s="164">
        <f t="shared" si="21"/>
        <v>2.2222222222222143E-2</v>
      </c>
      <c r="I103" s="165">
        <f t="shared" si="22"/>
        <v>1.875</v>
      </c>
      <c r="J103" s="164">
        <f t="shared" si="23"/>
        <v>8.8715572090081017E-5</v>
      </c>
    </row>
    <row r="104" spans="2:10" x14ac:dyDescent="0.25">
      <c r="B104" s="162" t="s">
        <v>128</v>
      </c>
      <c r="C104" s="163">
        <v>2</v>
      </c>
      <c r="D104" s="163">
        <v>1</v>
      </c>
      <c r="E104" s="163">
        <v>9</v>
      </c>
      <c r="F104" s="163">
        <v>4</v>
      </c>
      <c r="G104" s="163">
        <v>13</v>
      </c>
      <c r="H104" s="164">
        <f t="shared" si="21"/>
        <v>2.25</v>
      </c>
      <c r="I104" s="165">
        <f t="shared" si="22"/>
        <v>5.5</v>
      </c>
      <c r="J104" s="164">
        <f t="shared" si="23"/>
        <v>2.5071792112414202E-5</v>
      </c>
    </row>
    <row r="105" spans="2:10" x14ac:dyDescent="0.25">
      <c r="B105" s="162" t="s">
        <v>131</v>
      </c>
      <c r="C105" s="163">
        <v>0</v>
      </c>
      <c r="D105" s="163">
        <v>10</v>
      </c>
      <c r="E105" s="163">
        <v>6</v>
      </c>
      <c r="F105" s="163">
        <v>14</v>
      </c>
      <c r="G105" s="163">
        <v>10</v>
      </c>
      <c r="H105" s="164">
        <f t="shared" si="21"/>
        <v>-0.2857142857142857</v>
      </c>
      <c r="I105" s="165" t="str">
        <f t="shared" si="22"/>
        <v>-</v>
      </c>
      <c r="J105" s="164">
        <f t="shared" si="23"/>
        <v>1.928599393262631E-5</v>
      </c>
    </row>
    <row r="106" spans="2:10" x14ac:dyDescent="0.25">
      <c r="B106" s="168" t="s">
        <v>145</v>
      </c>
      <c r="C106" s="169">
        <f>C98-SUM(C99:C105)</f>
        <v>470</v>
      </c>
      <c r="D106" s="169">
        <f>D98-SUM(D99:D105)</f>
        <v>298</v>
      </c>
      <c r="E106" s="169">
        <f>E98-SUM(E99:E105)</f>
        <v>441</v>
      </c>
      <c r="F106" s="169">
        <f>F98-SUM(F99:F105)</f>
        <v>521</v>
      </c>
      <c r="G106" s="169">
        <f>G98-SUM(G99:G105)</f>
        <v>441</v>
      </c>
      <c r="H106" s="170">
        <f t="shared" si="21"/>
        <v>-0.15355086372360849</v>
      </c>
      <c r="I106" s="171">
        <f t="shared" si="22"/>
        <v>-6.1702127659574502E-2</v>
      </c>
      <c r="J106" s="170">
        <f t="shared" si="23"/>
        <v>8.5051233242882025E-4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14009</v>
      </c>
      <c r="D108" s="176">
        <v>15344</v>
      </c>
      <c r="E108" s="176">
        <v>20526</v>
      </c>
      <c r="F108" s="176">
        <v>22179</v>
      </c>
      <c r="G108" s="176">
        <v>24127</v>
      </c>
      <c r="H108" s="177">
        <f t="shared" ref="H108:H120" si="24">IFERROR(G108/F108-1,"-")</f>
        <v>8.7830830966229234E-2</v>
      </c>
      <c r="I108" s="177">
        <f t="shared" ref="I108:I120" si="25">IFERROR(G108/C108-1,"-")</f>
        <v>0.72224998215432934</v>
      </c>
      <c r="J108" s="177">
        <f t="shared" ref="J108:J120" si="26">G108/G$10</f>
        <v>4.6531317561247496E-2</v>
      </c>
    </row>
    <row r="109" spans="2:10" x14ac:dyDescent="0.25">
      <c r="B109" s="157" t="s">
        <v>97</v>
      </c>
      <c r="C109" s="158">
        <v>3421</v>
      </c>
      <c r="D109" s="158">
        <v>6535</v>
      </c>
      <c r="E109" s="158">
        <v>6601</v>
      </c>
      <c r="F109" s="158">
        <v>5808</v>
      </c>
      <c r="G109" s="158">
        <v>6215</v>
      </c>
      <c r="H109" s="159">
        <f t="shared" si="24"/>
        <v>7.0075757575757569E-2</v>
      </c>
      <c r="I109" s="160">
        <f t="shared" si="25"/>
        <v>0.81672025723472674</v>
      </c>
      <c r="J109" s="159">
        <f t="shared" si="26"/>
        <v>1.1986245229127251E-2</v>
      </c>
    </row>
    <row r="110" spans="2:10" x14ac:dyDescent="0.25">
      <c r="B110" s="162" t="s">
        <v>103</v>
      </c>
      <c r="C110" s="163">
        <v>1412</v>
      </c>
      <c r="D110" s="163">
        <v>3410</v>
      </c>
      <c r="E110" s="163">
        <v>2043</v>
      </c>
      <c r="F110" s="163">
        <v>1628</v>
      </c>
      <c r="G110" s="163">
        <v>2250</v>
      </c>
      <c r="H110" s="164">
        <f t="shared" si="24"/>
        <v>0.38206388206388198</v>
      </c>
      <c r="I110" s="165">
        <f t="shared" si="25"/>
        <v>0.59348441926345608</v>
      </c>
      <c r="J110" s="164">
        <f t="shared" si="26"/>
        <v>4.3393486348409192E-3</v>
      </c>
    </row>
    <row r="111" spans="2:10" x14ac:dyDescent="0.25">
      <c r="B111" s="162" t="s">
        <v>100</v>
      </c>
      <c r="C111" s="163">
        <v>2009</v>
      </c>
      <c r="D111" s="163">
        <v>3125</v>
      </c>
      <c r="E111" s="163">
        <v>4558</v>
      </c>
      <c r="F111" s="163">
        <v>4180</v>
      </c>
      <c r="G111" s="163">
        <v>3965</v>
      </c>
      <c r="H111" s="164">
        <f t="shared" si="24"/>
        <v>-5.1435406698564612E-2</v>
      </c>
      <c r="I111" s="165">
        <f t="shared" si="25"/>
        <v>0.97361871577899461</v>
      </c>
      <c r="J111" s="164">
        <f t="shared" si="26"/>
        <v>7.6468965942863313E-3</v>
      </c>
    </row>
    <row r="112" spans="2:10" x14ac:dyDescent="0.25">
      <c r="B112" s="157" t="s">
        <v>107</v>
      </c>
      <c r="C112" s="158">
        <v>10588</v>
      </c>
      <c r="D112" s="158">
        <v>8809</v>
      </c>
      <c r="E112" s="158">
        <v>13925</v>
      </c>
      <c r="F112" s="158">
        <v>16371</v>
      </c>
      <c r="G112" s="158">
        <v>17912</v>
      </c>
      <c r="H112" s="159">
        <f t="shared" si="24"/>
        <v>9.4129863783519729E-2</v>
      </c>
      <c r="I112" s="160">
        <f t="shared" si="25"/>
        <v>0.69172648281072924</v>
      </c>
      <c r="J112" s="159">
        <f t="shared" si="26"/>
        <v>3.4545072332120244E-2</v>
      </c>
    </row>
    <row r="113" spans="2:10" x14ac:dyDescent="0.25">
      <c r="B113" s="162" t="s">
        <v>110</v>
      </c>
      <c r="C113" s="163">
        <v>5926</v>
      </c>
      <c r="D113" s="163">
        <v>4493</v>
      </c>
      <c r="E113" s="163">
        <v>9251</v>
      </c>
      <c r="F113" s="163">
        <v>11562</v>
      </c>
      <c r="G113" s="163">
        <v>12021</v>
      </c>
      <c r="H113" s="164">
        <f t="shared" si="24"/>
        <v>3.9699014011416622E-2</v>
      </c>
      <c r="I113" s="165">
        <f t="shared" si="25"/>
        <v>1.028518393520081</v>
      </c>
      <c r="J113" s="164">
        <f t="shared" si="26"/>
        <v>2.3183693306410087E-2</v>
      </c>
    </row>
    <row r="114" spans="2:10" x14ac:dyDescent="0.25">
      <c r="B114" s="162" t="s">
        <v>113</v>
      </c>
      <c r="C114" s="163">
        <v>1144</v>
      </c>
      <c r="D114" s="163">
        <v>620</v>
      </c>
      <c r="E114" s="163">
        <v>491</v>
      </c>
      <c r="F114" s="163">
        <v>659</v>
      </c>
      <c r="G114" s="163">
        <v>606</v>
      </c>
      <c r="H114" s="164">
        <f t="shared" si="24"/>
        <v>-8.0424886191198808E-2</v>
      </c>
      <c r="I114" s="165">
        <f t="shared" si="25"/>
        <v>-0.47027972027972031</v>
      </c>
      <c r="J114" s="164">
        <f t="shared" si="26"/>
        <v>1.1687312323171543E-3</v>
      </c>
    </row>
    <row r="115" spans="2:10" x14ac:dyDescent="0.25">
      <c r="B115" s="162" t="s">
        <v>116</v>
      </c>
      <c r="C115" s="163">
        <v>1191</v>
      </c>
      <c r="D115" s="163">
        <v>809</v>
      </c>
      <c r="E115" s="163">
        <v>997</v>
      </c>
      <c r="F115" s="163">
        <v>767</v>
      </c>
      <c r="G115" s="163">
        <v>1443</v>
      </c>
      <c r="H115" s="164">
        <f t="shared" si="24"/>
        <v>0.88135593220338992</v>
      </c>
      <c r="I115" s="165">
        <f t="shared" si="25"/>
        <v>0.21158690176322414</v>
      </c>
      <c r="J115" s="164">
        <f t="shared" si="26"/>
        <v>2.7829689244779762E-3</v>
      </c>
    </row>
    <row r="116" spans="2:10" x14ac:dyDescent="0.25">
      <c r="B116" s="162" t="s">
        <v>123</v>
      </c>
      <c r="C116" s="163">
        <v>128</v>
      </c>
      <c r="D116" s="163">
        <v>633</v>
      </c>
      <c r="E116" s="163">
        <v>421</v>
      </c>
      <c r="F116" s="163">
        <v>453</v>
      </c>
      <c r="G116" s="163">
        <v>436</v>
      </c>
      <c r="H116" s="164">
        <f t="shared" si="24"/>
        <v>-3.7527593818984517E-2</v>
      </c>
      <c r="I116" s="165">
        <f t="shared" si="25"/>
        <v>2.40625</v>
      </c>
      <c r="J116" s="164">
        <f t="shared" si="26"/>
        <v>8.4086933546250711E-4</v>
      </c>
    </row>
    <row r="117" spans="2:10" x14ac:dyDescent="0.25">
      <c r="B117" s="162" t="s">
        <v>119</v>
      </c>
      <c r="C117" s="163">
        <v>322</v>
      </c>
      <c r="D117" s="163">
        <v>676</v>
      </c>
      <c r="E117" s="163">
        <v>518</v>
      </c>
      <c r="F117" s="163">
        <v>406</v>
      </c>
      <c r="G117" s="163">
        <v>400</v>
      </c>
      <c r="H117" s="164">
        <f t="shared" si="24"/>
        <v>-1.4778325123152691E-2</v>
      </c>
      <c r="I117" s="165">
        <f t="shared" si="25"/>
        <v>0.2422360248447204</v>
      </c>
      <c r="J117" s="164">
        <f t="shared" si="26"/>
        <v>7.7143975730505239E-4</v>
      </c>
    </row>
    <row r="118" spans="2:10" x14ac:dyDescent="0.25">
      <c r="B118" s="162" t="s">
        <v>128</v>
      </c>
      <c r="C118" s="163">
        <v>19</v>
      </c>
      <c r="D118" s="163">
        <v>10</v>
      </c>
      <c r="E118" s="163">
        <v>19</v>
      </c>
      <c r="F118" s="163">
        <v>47</v>
      </c>
      <c r="G118" s="163">
        <v>13</v>
      </c>
      <c r="H118" s="164">
        <f t="shared" si="24"/>
        <v>-0.72340425531914887</v>
      </c>
      <c r="I118" s="165">
        <f t="shared" si="25"/>
        <v>-0.31578947368421051</v>
      </c>
      <c r="J118" s="164">
        <f t="shared" si="26"/>
        <v>2.5071792112414202E-5</v>
      </c>
    </row>
    <row r="119" spans="2:10" x14ac:dyDescent="0.25">
      <c r="B119" s="162" t="s">
        <v>131</v>
      </c>
      <c r="C119" s="163">
        <v>24</v>
      </c>
      <c r="D119" s="163">
        <v>13</v>
      </c>
      <c r="E119" s="163">
        <v>8</v>
      </c>
      <c r="F119" s="163">
        <v>22</v>
      </c>
      <c r="G119" s="163">
        <v>4</v>
      </c>
      <c r="H119" s="164">
        <f t="shared" si="24"/>
        <v>-0.81818181818181812</v>
      </c>
      <c r="I119" s="165">
        <f t="shared" si="25"/>
        <v>-0.83333333333333337</v>
      </c>
      <c r="J119" s="164">
        <f t="shared" si="26"/>
        <v>7.7143975730505236E-6</v>
      </c>
    </row>
    <row r="120" spans="2:10" x14ac:dyDescent="0.25">
      <c r="B120" s="168" t="s">
        <v>145</v>
      </c>
      <c r="C120" s="169">
        <f>C112-SUM(C113:C119)</f>
        <v>1834</v>
      </c>
      <c r="D120" s="169">
        <f>D112-SUM(D113:D119)</f>
        <v>1555</v>
      </c>
      <c r="E120" s="169">
        <f>E112-SUM(E113:E119)</f>
        <v>2220</v>
      </c>
      <c r="F120" s="169">
        <f>F112-SUM(F113:F119)</f>
        <v>2455</v>
      </c>
      <c r="G120" s="169">
        <f>G112-SUM(G113:G119)</f>
        <v>2989</v>
      </c>
      <c r="H120" s="170">
        <f t="shared" si="24"/>
        <v>0.2175152749490834</v>
      </c>
      <c r="I120" s="171">
        <f t="shared" si="25"/>
        <v>0.62977099236641232</v>
      </c>
      <c r="J120" s="170">
        <f t="shared" si="26"/>
        <v>5.7645835864620033E-3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16545</v>
      </c>
      <c r="D122" s="176">
        <v>16992</v>
      </c>
      <c r="E122" s="176">
        <v>20549</v>
      </c>
      <c r="F122" s="176">
        <v>16671</v>
      </c>
      <c r="G122" s="176">
        <v>20174</v>
      </c>
      <c r="H122" s="177">
        <f t="shared" ref="H122:H134" si="27">IFERROR(G122/F122-1,"-")</f>
        <v>0.21012536740447474</v>
      </c>
      <c r="I122" s="177">
        <f t="shared" ref="I122:I134" si="28">IFERROR(G122/C122-1,"-")</f>
        <v>0.21934119069205193</v>
      </c>
      <c r="J122" s="177">
        <f t="shared" ref="J122:J134" si="29">G122/G$10</f>
        <v>3.8907564159680316E-2</v>
      </c>
    </row>
    <row r="123" spans="2:10" x14ac:dyDescent="0.25">
      <c r="B123" s="157" t="s">
        <v>97</v>
      </c>
      <c r="C123" s="158">
        <v>9542</v>
      </c>
      <c r="D123" s="158">
        <v>11386</v>
      </c>
      <c r="E123" s="158">
        <v>13102</v>
      </c>
      <c r="F123" s="158">
        <v>11658</v>
      </c>
      <c r="G123" s="158">
        <v>14592</v>
      </c>
      <c r="H123" s="159">
        <f t="shared" si="27"/>
        <v>0.2516726711271231</v>
      </c>
      <c r="I123" s="160">
        <f t="shared" si="28"/>
        <v>0.52923915321735482</v>
      </c>
      <c r="J123" s="159">
        <f t="shared" si="29"/>
        <v>2.8142122346488309E-2</v>
      </c>
    </row>
    <row r="124" spans="2:10" x14ac:dyDescent="0.25">
      <c r="B124" s="162" t="s">
        <v>103</v>
      </c>
      <c r="C124" s="163">
        <v>4702</v>
      </c>
      <c r="D124" s="163">
        <v>5443</v>
      </c>
      <c r="E124" s="163">
        <v>6791</v>
      </c>
      <c r="F124" s="163">
        <v>4887</v>
      </c>
      <c r="G124" s="163">
        <v>8256</v>
      </c>
      <c r="H124" s="164">
        <f t="shared" si="27"/>
        <v>0.68937998772252906</v>
      </c>
      <c r="I124" s="165">
        <f t="shared" si="28"/>
        <v>0.75584857507443637</v>
      </c>
      <c r="J124" s="164">
        <f t="shared" si="29"/>
        <v>1.592251659077628E-2</v>
      </c>
    </row>
    <row r="125" spans="2:10" x14ac:dyDescent="0.25">
      <c r="B125" s="162" t="s">
        <v>100</v>
      </c>
      <c r="C125" s="163">
        <v>4840</v>
      </c>
      <c r="D125" s="163">
        <v>5943</v>
      </c>
      <c r="E125" s="163">
        <v>6311</v>
      </c>
      <c r="F125" s="163">
        <v>6771</v>
      </c>
      <c r="G125" s="163">
        <v>6336</v>
      </c>
      <c r="H125" s="164">
        <f t="shared" si="27"/>
        <v>-6.4244572441293779E-2</v>
      </c>
      <c r="I125" s="165">
        <f t="shared" si="28"/>
        <v>0.30909090909090908</v>
      </c>
      <c r="J125" s="164">
        <f t="shared" si="29"/>
        <v>1.2219605755712029E-2</v>
      </c>
    </row>
    <row r="126" spans="2:10" x14ac:dyDescent="0.25">
      <c r="B126" s="157" t="s">
        <v>107</v>
      </c>
      <c r="C126" s="158">
        <v>7003</v>
      </c>
      <c r="D126" s="158">
        <v>5606</v>
      </c>
      <c r="E126" s="158">
        <v>7447</v>
      </c>
      <c r="F126" s="158">
        <v>5013</v>
      </c>
      <c r="G126" s="158">
        <v>5582</v>
      </c>
      <c r="H126" s="159">
        <f t="shared" si="27"/>
        <v>0.1135048872930382</v>
      </c>
      <c r="I126" s="160">
        <f t="shared" si="28"/>
        <v>-0.20291303726974153</v>
      </c>
      <c r="J126" s="159">
        <f t="shared" si="29"/>
        <v>1.0765441813192006E-2</v>
      </c>
    </row>
    <row r="127" spans="2:10" x14ac:dyDescent="0.25">
      <c r="B127" s="162" t="s">
        <v>110</v>
      </c>
      <c r="C127" s="163">
        <v>969</v>
      </c>
      <c r="D127" s="163">
        <v>315</v>
      </c>
      <c r="E127" s="163">
        <v>1108</v>
      </c>
      <c r="F127" s="163">
        <v>640</v>
      </c>
      <c r="G127" s="163">
        <v>666</v>
      </c>
      <c r="H127" s="164">
        <f t="shared" si="27"/>
        <v>4.0624999999999911E-2</v>
      </c>
      <c r="I127" s="165">
        <f t="shared" si="28"/>
        <v>-0.31269349845201233</v>
      </c>
      <c r="J127" s="164">
        <f t="shared" si="29"/>
        <v>1.2844471959129122E-3</v>
      </c>
    </row>
    <row r="128" spans="2:10" x14ac:dyDescent="0.25">
      <c r="B128" s="162" t="s">
        <v>113</v>
      </c>
      <c r="C128" s="163">
        <v>415</v>
      </c>
      <c r="D128" s="163">
        <v>516</v>
      </c>
      <c r="E128" s="163">
        <v>741</v>
      </c>
      <c r="F128" s="163">
        <v>618</v>
      </c>
      <c r="G128" s="163">
        <v>600</v>
      </c>
      <c r="H128" s="164">
        <f t="shared" si="27"/>
        <v>-2.9126213592232997E-2</v>
      </c>
      <c r="I128" s="165">
        <f t="shared" si="28"/>
        <v>0.44578313253012047</v>
      </c>
      <c r="J128" s="164">
        <f t="shared" si="29"/>
        <v>1.1571596359575785E-3</v>
      </c>
    </row>
    <row r="129" spans="2:10" x14ac:dyDescent="0.25">
      <c r="B129" s="162" t="s">
        <v>116</v>
      </c>
      <c r="C129" s="163">
        <v>513</v>
      </c>
      <c r="D129" s="163">
        <v>582</v>
      </c>
      <c r="E129" s="163">
        <v>608</v>
      </c>
      <c r="F129" s="163">
        <v>584</v>
      </c>
      <c r="G129" s="163">
        <v>657</v>
      </c>
      <c r="H129" s="164">
        <f t="shared" si="27"/>
        <v>0.125</v>
      </c>
      <c r="I129" s="165">
        <f t="shared" si="28"/>
        <v>0.2807017543859649</v>
      </c>
      <c r="J129" s="164">
        <f t="shared" si="29"/>
        <v>1.2670898013735486E-3</v>
      </c>
    </row>
    <row r="130" spans="2:10" x14ac:dyDescent="0.25">
      <c r="B130" s="162" t="s">
        <v>123</v>
      </c>
      <c r="C130" s="163">
        <v>127</v>
      </c>
      <c r="D130" s="163">
        <v>124</v>
      </c>
      <c r="E130" s="163">
        <v>212</v>
      </c>
      <c r="F130" s="163">
        <v>163</v>
      </c>
      <c r="G130" s="163">
        <v>112</v>
      </c>
      <c r="H130" s="164">
        <f t="shared" si="27"/>
        <v>-0.31288343558282206</v>
      </c>
      <c r="I130" s="165">
        <f t="shared" si="28"/>
        <v>-0.11811023622047245</v>
      </c>
      <c r="J130" s="164">
        <f t="shared" si="29"/>
        <v>2.1600313204541465E-4</v>
      </c>
    </row>
    <row r="131" spans="2:10" x14ac:dyDescent="0.25">
      <c r="B131" s="162" t="s">
        <v>119</v>
      </c>
      <c r="C131" s="163">
        <v>114</v>
      </c>
      <c r="D131" s="163">
        <v>100</v>
      </c>
      <c r="E131" s="163">
        <v>107</v>
      </c>
      <c r="F131" s="163">
        <v>105</v>
      </c>
      <c r="G131" s="163">
        <v>147</v>
      </c>
      <c r="H131" s="164">
        <f t="shared" si="27"/>
        <v>0.39999999999999991</v>
      </c>
      <c r="I131" s="165">
        <f t="shared" si="28"/>
        <v>0.28947368421052633</v>
      </c>
      <c r="J131" s="164">
        <f t="shared" si="29"/>
        <v>2.8350411080960673E-4</v>
      </c>
    </row>
    <row r="132" spans="2:10" x14ac:dyDescent="0.25">
      <c r="B132" s="162" t="s">
        <v>128</v>
      </c>
      <c r="C132" s="163">
        <v>62</v>
      </c>
      <c r="D132" s="163">
        <v>20</v>
      </c>
      <c r="E132" s="163">
        <v>32</v>
      </c>
      <c r="F132" s="163">
        <v>32</v>
      </c>
      <c r="G132" s="163">
        <v>24</v>
      </c>
      <c r="H132" s="164">
        <f t="shared" si="27"/>
        <v>-0.25</v>
      </c>
      <c r="I132" s="165">
        <f t="shared" si="28"/>
        <v>-0.61290322580645162</v>
      </c>
      <c r="J132" s="164">
        <f t="shared" si="29"/>
        <v>4.6286385438303138E-5</v>
      </c>
    </row>
    <row r="133" spans="2:10" x14ac:dyDescent="0.25">
      <c r="B133" s="162" t="s">
        <v>131</v>
      </c>
      <c r="C133" s="163">
        <v>39</v>
      </c>
      <c r="D133" s="163">
        <v>36</v>
      </c>
      <c r="E133" s="163">
        <v>34</v>
      </c>
      <c r="F133" s="163">
        <v>44</v>
      </c>
      <c r="G133" s="163">
        <v>24</v>
      </c>
      <c r="H133" s="164">
        <f t="shared" si="27"/>
        <v>-0.45454545454545459</v>
      </c>
      <c r="I133" s="165">
        <f t="shared" si="28"/>
        <v>-0.38461538461538458</v>
      </c>
      <c r="J133" s="164">
        <f t="shared" si="29"/>
        <v>4.6286385438303138E-5</v>
      </c>
    </row>
    <row r="134" spans="2:10" x14ac:dyDescent="0.25">
      <c r="B134" s="168" t="s">
        <v>145</v>
      </c>
      <c r="C134" s="169">
        <f>C126-SUM(C127:C133)</f>
        <v>4764</v>
      </c>
      <c r="D134" s="169">
        <f>D126-SUM(D127:D133)</f>
        <v>3913</v>
      </c>
      <c r="E134" s="169">
        <f>E126-SUM(E127:E133)</f>
        <v>4605</v>
      </c>
      <c r="F134" s="169">
        <f>F126-SUM(F127:F133)</f>
        <v>2827</v>
      </c>
      <c r="G134" s="169">
        <f>G126-SUM(G127:G133)</f>
        <v>3352</v>
      </c>
      <c r="H134" s="170">
        <f t="shared" si="27"/>
        <v>0.18570923240183945</v>
      </c>
      <c r="I134" s="171">
        <f t="shared" si="28"/>
        <v>-0.29638958858102438</v>
      </c>
      <c r="J134" s="170">
        <f t="shared" si="29"/>
        <v>6.464665166216339E-3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26444</v>
      </c>
      <c r="D136" s="176">
        <v>17890</v>
      </c>
      <c r="E136" s="176">
        <v>24264</v>
      </c>
      <c r="F136" s="176">
        <v>26447</v>
      </c>
      <c r="G136" s="176">
        <v>25421</v>
      </c>
      <c r="H136" s="177">
        <f t="shared" ref="H136:H148" si="30">IFERROR(G136/F136-1,"-")</f>
        <v>-3.8794570272620676E-2</v>
      </c>
      <c r="I136" s="177">
        <f t="shared" ref="I136:I148" si="31">IFERROR(G136/C136-1,"-")</f>
        <v>-3.8685524126455872E-2</v>
      </c>
      <c r="J136" s="177">
        <f t="shared" ref="J136:J148" si="32">G136/G$10</f>
        <v>4.9026925176129339E-2</v>
      </c>
    </row>
    <row r="137" spans="2:10" x14ac:dyDescent="0.25">
      <c r="B137" s="157" t="s">
        <v>97</v>
      </c>
      <c r="C137" s="158">
        <v>6360</v>
      </c>
      <c r="D137" s="158">
        <v>5654</v>
      </c>
      <c r="E137" s="158">
        <v>3786</v>
      </c>
      <c r="F137" s="158">
        <v>3753</v>
      </c>
      <c r="G137" s="158">
        <v>3212</v>
      </c>
      <c r="H137" s="159">
        <f t="shared" si="30"/>
        <v>-0.14415134559019449</v>
      </c>
      <c r="I137" s="160">
        <f t="shared" si="31"/>
        <v>-0.4949685534591195</v>
      </c>
      <c r="J137" s="159">
        <f t="shared" si="32"/>
        <v>6.1946612511595703E-3</v>
      </c>
    </row>
    <row r="138" spans="2:10" x14ac:dyDescent="0.25">
      <c r="B138" s="162" t="s">
        <v>103</v>
      </c>
      <c r="C138" s="163">
        <v>2001</v>
      </c>
      <c r="D138" s="163">
        <v>4018</v>
      </c>
      <c r="E138" s="163">
        <v>2710</v>
      </c>
      <c r="F138" s="163">
        <v>2511</v>
      </c>
      <c r="G138" s="163">
        <v>1803</v>
      </c>
      <c r="H138" s="164">
        <f t="shared" si="30"/>
        <v>-0.28195937873357224</v>
      </c>
      <c r="I138" s="165">
        <f t="shared" si="31"/>
        <v>-9.8950524737631218E-2</v>
      </c>
      <c r="J138" s="164">
        <f t="shared" si="32"/>
        <v>3.4772647060525236E-3</v>
      </c>
    </row>
    <row r="139" spans="2:10" x14ac:dyDescent="0.25">
      <c r="B139" s="162" t="s">
        <v>100</v>
      </c>
      <c r="C139" s="163">
        <v>4359</v>
      </c>
      <c r="D139" s="163">
        <v>1636</v>
      </c>
      <c r="E139" s="163">
        <v>1076</v>
      </c>
      <c r="F139" s="163">
        <v>1242</v>
      </c>
      <c r="G139" s="163">
        <v>1409</v>
      </c>
      <c r="H139" s="164">
        <f t="shared" si="30"/>
        <v>0.1344605475040257</v>
      </c>
      <c r="I139" s="165">
        <f t="shared" si="31"/>
        <v>-0.67676072493691208</v>
      </c>
      <c r="J139" s="164">
        <f t="shared" si="32"/>
        <v>2.7173965451070467E-3</v>
      </c>
    </row>
    <row r="140" spans="2:10" x14ac:dyDescent="0.25">
      <c r="B140" s="157" t="s">
        <v>107</v>
      </c>
      <c r="C140" s="158">
        <v>20084</v>
      </c>
      <c r="D140" s="158">
        <v>12236</v>
      </c>
      <c r="E140" s="158">
        <v>20478</v>
      </c>
      <c r="F140" s="158">
        <v>22694</v>
      </c>
      <c r="G140" s="158">
        <v>22209</v>
      </c>
      <c r="H140" s="159">
        <f t="shared" si="30"/>
        <v>-2.1371287564995178E-2</v>
      </c>
      <c r="I140" s="160">
        <f t="shared" si="31"/>
        <v>0.10580561641107344</v>
      </c>
      <c r="J140" s="159">
        <f t="shared" si="32"/>
        <v>4.283226392496977E-2</v>
      </c>
    </row>
    <row r="141" spans="2:10" x14ac:dyDescent="0.25">
      <c r="B141" s="162" t="s">
        <v>110</v>
      </c>
      <c r="C141" s="163">
        <v>10959</v>
      </c>
      <c r="D141" s="163">
        <v>3384</v>
      </c>
      <c r="E141" s="163">
        <v>10235</v>
      </c>
      <c r="F141" s="163">
        <v>11415</v>
      </c>
      <c r="G141" s="163">
        <v>11236</v>
      </c>
      <c r="H141" s="164">
        <f t="shared" si="30"/>
        <v>-1.5681121331581283E-2</v>
      </c>
      <c r="I141" s="165">
        <f t="shared" si="31"/>
        <v>2.5276028834747777E-2</v>
      </c>
      <c r="J141" s="164">
        <f t="shared" si="32"/>
        <v>2.1669742782698922E-2</v>
      </c>
    </row>
    <row r="142" spans="2:10" x14ac:dyDescent="0.25">
      <c r="B142" s="162" t="s">
        <v>113</v>
      </c>
      <c r="C142" s="163">
        <v>1672</v>
      </c>
      <c r="D142" s="163">
        <v>962</v>
      </c>
      <c r="E142" s="163">
        <v>1370</v>
      </c>
      <c r="F142" s="163">
        <v>1837</v>
      </c>
      <c r="G142" s="163">
        <v>1470</v>
      </c>
      <c r="H142" s="164">
        <f t="shared" si="30"/>
        <v>-0.19978225367446922</v>
      </c>
      <c r="I142" s="165">
        <f t="shared" si="31"/>
        <v>-0.12081339712918659</v>
      </c>
      <c r="J142" s="164">
        <f t="shared" si="32"/>
        <v>2.8350411080960672E-3</v>
      </c>
    </row>
    <row r="143" spans="2:10" x14ac:dyDescent="0.25">
      <c r="B143" s="162" t="s">
        <v>116</v>
      </c>
      <c r="C143" s="163">
        <v>1754</v>
      </c>
      <c r="D143" s="163">
        <v>1404</v>
      </c>
      <c r="E143" s="163">
        <v>1920</v>
      </c>
      <c r="F143" s="163">
        <v>2346</v>
      </c>
      <c r="G143" s="163">
        <v>1937</v>
      </c>
      <c r="H143" s="164">
        <f t="shared" si="30"/>
        <v>-0.17433930093776639</v>
      </c>
      <c r="I143" s="165">
        <f t="shared" si="31"/>
        <v>0.10433295324971503</v>
      </c>
      <c r="J143" s="164">
        <f t="shared" si="32"/>
        <v>3.7356970247497162E-3</v>
      </c>
    </row>
    <row r="144" spans="2:10" x14ac:dyDescent="0.25">
      <c r="B144" s="162" t="s">
        <v>123</v>
      </c>
      <c r="C144" s="163">
        <v>393</v>
      </c>
      <c r="D144" s="163">
        <v>724</v>
      </c>
      <c r="E144" s="163">
        <v>961</v>
      </c>
      <c r="F144" s="163">
        <v>1021</v>
      </c>
      <c r="G144" s="163">
        <v>533</v>
      </c>
      <c r="H144" s="164">
        <f t="shared" si="30"/>
        <v>-0.47796278158667971</v>
      </c>
      <c r="I144" s="165">
        <f t="shared" si="31"/>
        <v>0.35623409669211203</v>
      </c>
      <c r="J144" s="164">
        <f t="shared" si="32"/>
        <v>1.0279434766089822E-3</v>
      </c>
    </row>
    <row r="145" spans="2:10" x14ac:dyDescent="0.25">
      <c r="B145" s="162" t="s">
        <v>119</v>
      </c>
      <c r="C145" s="163">
        <v>448</v>
      </c>
      <c r="D145" s="163">
        <v>592</v>
      </c>
      <c r="E145" s="163">
        <v>363</v>
      </c>
      <c r="F145" s="163">
        <v>402</v>
      </c>
      <c r="G145" s="163">
        <v>269</v>
      </c>
      <c r="H145" s="164">
        <f t="shared" si="30"/>
        <v>-0.3308457711442786</v>
      </c>
      <c r="I145" s="165">
        <f t="shared" si="31"/>
        <v>-0.3995535714285714</v>
      </c>
      <c r="J145" s="164">
        <f t="shared" si="32"/>
        <v>5.1879323678764768E-4</v>
      </c>
    </row>
    <row r="146" spans="2:10" x14ac:dyDescent="0.25">
      <c r="B146" s="162" t="s">
        <v>128</v>
      </c>
      <c r="C146" s="163">
        <v>9</v>
      </c>
      <c r="D146" s="163">
        <v>3</v>
      </c>
      <c r="E146" s="163">
        <v>22</v>
      </c>
      <c r="F146" s="163">
        <v>12</v>
      </c>
      <c r="G146" s="163">
        <v>12</v>
      </c>
      <c r="H146" s="164">
        <f t="shared" si="30"/>
        <v>0</v>
      </c>
      <c r="I146" s="165">
        <f t="shared" si="31"/>
        <v>0.33333333333333326</v>
      </c>
      <c r="J146" s="164">
        <f t="shared" si="32"/>
        <v>2.3143192719151569E-5</v>
      </c>
    </row>
    <row r="147" spans="2:10" x14ac:dyDescent="0.25">
      <c r="B147" s="162" t="s">
        <v>131</v>
      </c>
      <c r="C147" s="163">
        <v>30</v>
      </c>
      <c r="D147" s="163">
        <v>0</v>
      </c>
      <c r="E147" s="163">
        <v>3</v>
      </c>
      <c r="F147" s="163">
        <v>11</v>
      </c>
      <c r="G147" s="163">
        <v>12</v>
      </c>
      <c r="H147" s="164">
        <f t="shared" si="30"/>
        <v>9.0909090909090828E-2</v>
      </c>
      <c r="I147" s="165">
        <f t="shared" si="31"/>
        <v>-0.6</v>
      </c>
      <c r="J147" s="164">
        <f t="shared" si="32"/>
        <v>2.3143192719151569E-5</v>
      </c>
    </row>
    <row r="148" spans="2:10" x14ac:dyDescent="0.25">
      <c r="B148" s="168" t="s">
        <v>145</v>
      </c>
      <c r="C148" s="169">
        <f>C140-SUM(C141:C147)</f>
        <v>4819</v>
      </c>
      <c r="D148" s="169">
        <f>D140-SUM(D141:D147)</f>
        <v>5167</v>
      </c>
      <c r="E148" s="169">
        <f>E140-SUM(E141:E147)</f>
        <v>5604</v>
      </c>
      <c r="F148" s="169">
        <f>F140-SUM(F141:F147)</f>
        <v>5650</v>
      </c>
      <c r="G148" s="169">
        <f>G140-SUM(G141:G147)</f>
        <v>6740</v>
      </c>
      <c r="H148" s="170">
        <f t="shared" si="30"/>
        <v>0.19292035398230079</v>
      </c>
      <c r="I148" s="171">
        <f t="shared" si="31"/>
        <v>0.39863042124922177</v>
      </c>
      <c r="J148" s="170">
        <f t="shared" si="32"/>
        <v>1.2998759910590131E-2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9128</v>
      </c>
      <c r="D150" s="176">
        <v>8589</v>
      </c>
      <c r="E150" s="176">
        <v>10300</v>
      </c>
      <c r="F150" s="176">
        <v>11494</v>
      </c>
      <c r="G150" s="176">
        <v>12467</v>
      </c>
      <c r="H150" s="177">
        <f t="shared" ref="H150:H162" si="33">IFERROR(G150/F150-1,"-")</f>
        <v>8.4652862362972092E-2</v>
      </c>
      <c r="I150" s="177">
        <f t="shared" ref="I150:I162" si="34">IFERROR(G150/C150-1,"-")</f>
        <v>0.36579754601226999</v>
      </c>
      <c r="J150" s="177">
        <f t="shared" ref="J150:J162" si="35">G150/G$10</f>
        <v>2.4043848635805221E-2</v>
      </c>
    </row>
    <row r="151" spans="2:10" x14ac:dyDescent="0.25">
      <c r="B151" s="157" t="s">
        <v>97</v>
      </c>
      <c r="C151" s="158">
        <v>3146</v>
      </c>
      <c r="D151" s="158">
        <v>4764</v>
      </c>
      <c r="E151" s="158">
        <v>5825</v>
      </c>
      <c r="F151" s="158">
        <v>5944</v>
      </c>
      <c r="G151" s="158">
        <v>5979</v>
      </c>
      <c r="H151" s="159">
        <f t="shared" si="33"/>
        <v>5.8882907133244178E-3</v>
      </c>
      <c r="I151" s="160">
        <f t="shared" si="34"/>
        <v>0.90050858232676423</v>
      </c>
      <c r="J151" s="159">
        <f t="shared" si="35"/>
        <v>1.1531095772317271E-2</v>
      </c>
    </row>
    <row r="152" spans="2:10" x14ac:dyDescent="0.25">
      <c r="B152" s="162" t="s">
        <v>103</v>
      </c>
      <c r="C152" s="163">
        <v>1159</v>
      </c>
      <c r="D152" s="163">
        <v>3633</v>
      </c>
      <c r="E152" s="163">
        <v>4633</v>
      </c>
      <c r="F152" s="163">
        <v>4708</v>
      </c>
      <c r="G152" s="163">
        <v>4154</v>
      </c>
      <c r="H152" s="164">
        <f t="shared" si="33"/>
        <v>-0.11767204757858962</v>
      </c>
      <c r="I152" s="165">
        <f t="shared" si="34"/>
        <v>2.5841242450388267</v>
      </c>
      <c r="J152" s="164">
        <f t="shared" si="35"/>
        <v>8.0114018796129689E-3</v>
      </c>
    </row>
    <row r="153" spans="2:10" x14ac:dyDescent="0.25">
      <c r="B153" s="162" t="s">
        <v>100</v>
      </c>
      <c r="C153" s="163">
        <v>1987</v>
      </c>
      <c r="D153" s="163">
        <v>1131</v>
      </c>
      <c r="E153" s="163">
        <v>1192</v>
      </c>
      <c r="F153" s="163">
        <v>1236</v>
      </c>
      <c r="G153" s="163">
        <v>1825</v>
      </c>
      <c r="H153" s="164">
        <f t="shared" si="33"/>
        <v>0.47653721682847894</v>
      </c>
      <c r="I153" s="165">
        <f t="shared" si="34"/>
        <v>-8.1529944640161056E-2</v>
      </c>
      <c r="J153" s="164">
        <f t="shared" si="35"/>
        <v>3.5196938927043015E-3</v>
      </c>
    </row>
    <row r="154" spans="2:10" x14ac:dyDescent="0.25">
      <c r="B154" s="157" t="s">
        <v>107</v>
      </c>
      <c r="C154" s="158">
        <v>5982</v>
      </c>
      <c r="D154" s="158">
        <v>3825</v>
      </c>
      <c r="E154" s="158">
        <v>4475</v>
      </c>
      <c r="F154" s="158">
        <v>5550</v>
      </c>
      <c r="G154" s="158">
        <v>6488</v>
      </c>
      <c r="H154" s="159">
        <f t="shared" si="33"/>
        <v>0.16900900900900906</v>
      </c>
      <c r="I154" s="160">
        <f t="shared" si="34"/>
        <v>8.4587094617184944E-2</v>
      </c>
      <c r="J154" s="159">
        <f t="shared" si="35"/>
        <v>1.251275286348795E-2</v>
      </c>
    </row>
    <row r="155" spans="2:10" x14ac:dyDescent="0.25">
      <c r="B155" s="162" t="s">
        <v>110</v>
      </c>
      <c r="C155" s="163">
        <v>1622</v>
      </c>
      <c r="D155" s="163">
        <v>766</v>
      </c>
      <c r="E155" s="163">
        <v>1725</v>
      </c>
      <c r="F155" s="163">
        <v>1527</v>
      </c>
      <c r="G155" s="163">
        <v>1789</v>
      </c>
      <c r="H155" s="164">
        <f t="shared" si="33"/>
        <v>0.17157825802226578</v>
      </c>
      <c r="I155" s="165">
        <f t="shared" si="34"/>
        <v>0.1029593094944512</v>
      </c>
      <c r="J155" s="164">
        <f t="shared" si="35"/>
        <v>3.4502643145468467E-3</v>
      </c>
    </row>
    <row r="156" spans="2:10" x14ac:dyDescent="0.25">
      <c r="B156" s="162" t="s">
        <v>113</v>
      </c>
      <c r="C156" s="163">
        <v>1568</v>
      </c>
      <c r="D156" s="163">
        <v>931</v>
      </c>
      <c r="E156" s="163">
        <v>786</v>
      </c>
      <c r="F156" s="163">
        <v>987</v>
      </c>
      <c r="G156" s="163">
        <v>875</v>
      </c>
      <c r="H156" s="164">
        <f t="shared" si="33"/>
        <v>-0.11347517730496459</v>
      </c>
      <c r="I156" s="165">
        <f t="shared" si="34"/>
        <v>-0.4419642857142857</v>
      </c>
      <c r="J156" s="164">
        <f t="shared" si="35"/>
        <v>1.687524469104802E-3</v>
      </c>
    </row>
    <row r="157" spans="2:10" x14ac:dyDescent="0.25">
      <c r="B157" s="162" t="s">
        <v>116</v>
      </c>
      <c r="C157" s="163">
        <v>886</v>
      </c>
      <c r="D157" s="163">
        <v>542</v>
      </c>
      <c r="E157" s="163">
        <v>630</v>
      </c>
      <c r="F157" s="163">
        <v>1092</v>
      </c>
      <c r="G157" s="163">
        <v>1312</v>
      </c>
      <c r="H157" s="164">
        <f t="shared" si="33"/>
        <v>0.20146520146520142</v>
      </c>
      <c r="I157" s="165">
        <f t="shared" si="34"/>
        <v>0.4808126410835214</v>
      </c>
      <c r="J157" s="164">
        <f t="shared" si="35"/>
        <v>2.5303224039605718E-3</v>
      </c>
    </row>
    <row r="158" spans="2:10" x14ac:dyDescent="0.25">
      <c r="B158" s="162" t="s">
        <v>123</v>
      </c>
      <c r="C158" s="163">
        <v>101</v>
      </c>
      <c r="D158" s="163">
        <v>90</v>
      </c>
      <c r="E158" s="163">
        <v>111</v>
      </c>
      <c r="F158" s="163">
        <v>168</v>
      </c>
      <c r="G158" s="163">
        <v>245</v>
      </c>
      <c r="H158" s="164">
        <f t="shared" si="33"/>
        <v>0.45833333333333326</v>
      </c>
      <c r="I158" s="165">
        <f t="shared" si="34"/>
        <v>1.4257425742574257</v>
      </c>
      <c r="J158" s="164">
        <f t="shared" si="35"/>
        <v>4.7250685134934457E-4</v>
      </c>
    </row>
    <row r="159" spans="2:10" x14ac:dyDescent="0.25">
      <c r="B159" s="162" t="s">
        <v>119</v>
      </c>
      <c r="C159" s="163">
        <v>426</v>
      </c>
      <c r="D159" s="163">
        <v>217</v>
      </c>
      <c r="E159" s="163">
        <v>302</v>
      </c>
      <c r="F159" s="163">
        <v>285</v>
      </c>
      <c r="G159" s="163">
        <v>452</v>
      </c>
      <c r="H159" s="164">
        <f t="shared" si="33"/>
        <v>0.5859649122807018</v>
      </c>
      <c r="I159" s="165">
        <f t="shared" si="34"/>
        <v>6.1032863849765251E-2</v>
      </c>
      <c r="J159" s="164">
        <f t="shared" si="35"/>
        <v>8.7172692575470919E-4</v>
      </c>
    </row>
    <row r="160" spans="2:10" x14ac:dyDescent="0.25">
      <c r="B160" s="162" t="s">
        <v>128</v>
      </c>
      <c r="C160" s="163">
        <v>14</v>
      </c>
      <c r="D160" s="163">
        <v>7</v>
      </c>
      <c r="E160" s="163">
        <v>11</v>
      </c>
      <c r="F160" s="163">
        <v>13</v>
      </c>
      <c r="G160" s="163">
        <v>15</v>
      </c>
      <c r="H160" s="164">
        <f t="shared" si="33"/>
        <v>0.15384615384615374</v>
      </c>
      <c r="I160" s="165">
        <f t="shared" si="34"/>
        <v>7.1428571428571397E-2</v>
      </c>
      <c r="J160" s="164">
        <f t="shared" si="35"/>
        <v>2.8928990898939465E-5</v>
      </c>
    </row>
    <row r="161" spans="2:10" x14ac:dyDescent="0.25">
      <c r="B161" s="162" t="s">
        <v>131</v>
      </c>
      <c r="C161" s="163">
        <v>10</v>
      </c>
      <c r="D161" s="163">
        <v>10</v>
      </c>
      <c r="E161" s="163">
        <v>6</v>
      </c>
      <c r="F161" s="163">
        <v>23</v>
      </c>
      <c r="G161" s="163">
        <v>7</v>
      </c>
      <c r="H161" s="164">
        <f t="shared" si="33"/>
        <v>-0.69565217391304346</v>
      </c>
      <c r="I161" s="165">
        <f t="shared" si="34"/>
        <v>-0.30000000000000004</v>
      </c>
      <c r="J161" s="164">
        <f t="shared" si="35"/>
        <v>1.3500195752838416E-5</v>
      </c>
    </row>
    <row r="162" spans="2:10" x14ac:dyDescent="0.25">
      <c r="B162" s="168" t="s">
        <v>145</v>
      </c>
      <c r="C162" s="169">
        <f>C154-SUM(C155:C161)</f>
        <v>1355</v>
      </c>
      <c r="D162" s="169">
        <f>D154-SUM(D155:D161)</f>
        <v>1262</v>
      </c>
      <c r="E162" s="169">
        <f>E154-SUM(E155:E161)</f>
        <v>904</v>
      </c>
      <c r="F162" s="169">
        <f>F154-SUM(F155:F161)</f>
        <v>1455</v>
      </c>
      <c r="G162" s="169">
        <f>G154-SUM(G155:G161)</f>
        <v>1793</v>
      </c>
      <c r="H162" s="170">
        <f t="shared" si="33"/>
        <v>0.23230240549828185</v>
      </c>
      <c r="I162" s="171">
        <f t="shared" si="34"/>
        <v>0.32324723247232479</v>
      </c>
      <c r="J162" s="170">
        <f t="shared" si="35"/>
        <v>3.4579787121198973E-3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6C817-2F87-4BFA-BFC1-3518E473811A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Q4" s="270" t="s">
        <v>268</v>
      </c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259</v>
      </c>
      <c r="D7" s="172" t="s">
        <v>260</v>
      </c>
      <c r="E7" s="172" t="s">
        <v>261</v>
      </c>
      <c r="F7" s="172" t="s">
        <v>267</v>
      </c>
      <c r="G7" s="172" t="s">
        <v>262</v>
      </c>
      <c r="H7" s="172" t="s">
        <v>263</v>
      </c>
      <c r="I7" s="172" t="s">
        <v>264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259</v>
      </c>
      <c r="S7" s="172" t="s">
        <v>260</v>
      </c>
      <c r="T7" s="172" t="s">
        <v>261</v>
      </c>
      <c r="U7" s="172" t="s">
        <v>262</v>
      </c>
      <c r="V7" s="172" t="s">
        <v>263</v>
      </c>
      <c r="W7" s="172" t="s">
        <v>264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51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4363832</v>
      </c>
      <c r="D9" s="176">
        <v>4330865</v>
      </c>
      <c r="E9" s="176">
        <v>1593725</v>
      </c>
      <c r="F9" s="176">
        <v>4116712</v>
      </c>
      <c r="G9" s="176">
        <v>4116712</v>
      </c>
      <c r="H9" s="176">
        <v>4555390</v>
      </c>
      <c r="I9" s="176">
        <v>4846999</v>
      </c>
      <c r="J9" s="177">
        <f>IFERROR(I9/H9-1,"-")</f>
        <v>6.4014058071866442E-2</v>
      </c>
      <c r="K9" s="177">
        <f>IFERROR(I9/D9-1,"-")</f>
        <v>0.11917573048340224</v>
      </c>
      <c r="L9" s="176">
        <f>I9-H9</f>
        <v>291609</v>
      </c>
      <c r="M9" s="176">
        <f>I9-D9</f>
        <v>516134</v>
      </c>
      <c r="N9" s="177">
        <f t="shared" ref="N9:N21" si="0">I9/I$9</f>
        <v>1</v>
      </c>
      <c r="Q9" s="154" t="s">
        <v>68</v>
      </c>
      <c r="R9" s="176">
        <v>177091</v>
      </c>
      <c r="S9" s="176">
        <v>165875</v>
      </c>
      <c r="T9" s="176">
        <v>70506</v>
      </c>
      <c r="U9" s="176">
        <v>165117</v>
      </c>
      <c r="V9" s="176">
        <v>182016</v>
      </c>
      <c r="W9" s="176">
        <v>189705</v>
      </c>
      <c r="X9" s="177">
        <f>IFERROR(W9/V9-1,"-")</f>
        <v>4.2243539029535926E-2</v>
      </c>
      <c r="Y9" s="177">
        <f>IFERROR(W9/S9-1,"-")</f>
        <v>0.1436623963828183</v>
      </c>
      <c r="Z9" s="176">
        <f>W9-V9</f>
        <v>7689</v>
      </c>
      <c r="AA9" s="176">
        <f>W9-S9</f>
        <v>23830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909221</v>
      </c>
      <c r="D10" s="158">
        <v>909501</v>
      </c>
      <c r="E10" s="158">
        <v>389776</v>
      </c>
      <c r="F10" s="158">
        <v>873118</v>
      </c>
      <c r="G10" s="158">
        <v>873118</v>
      </c>
      <c r="H10" s="158">
        <v>913236</v>
      </c>
      <c r="I10" s="158">
        <v>912897</v>
      </c>
      <c r="J10" s="160">
        <f>IFERROR(I10/H10-1,"-")</f>
        <v>-3.7120744254492966E-4</v>
      </c>
      <c r="K10" s="159">
        <f t="shared" ref="K10:K21" si="2">IFERROR(I10/D10-1,"-")</f>
        <v>3.7339156306590571E-3</v>
      </c>
      <c r="L10" s="157">
        <f t="shared" ref="L10:L20" si="3">I10-H10</f>
        <v>-339</v>
      </c>
      <c r="M10" s="158">
        <f t="shared" ref="M10:M21" si="4">I10-D10</f>
        <v>3396</v>
      </c>
      <c r="N10" s="159">
        <f t="shared" si="0"/>
        <v>0.18834272505523522</v>
      </c>
      <c r="Q10" s="157" t="s">
        <v>97</v>
      </c>
      <c r="R10" s="158">
        <v>103993</v>
      </c>
      <c r="S10" s="158">
        <v>89920</v>
      </c>
      <c r="T10" s="158">
        <v>37728</v>
      </c>
      <c r="U10" s="158">
        <v>100095</v>
      </c>
      <c r="V10" s="158">
        <v>111901</v>
      </c>
      <c r="W10" s="158">
        <v>119009</v>
      </c>
      <c r="X10" s="160">
        <f>IFERROR(W10/V10-1,"-")</f>
        <v>6.3520433240096263E-2</v>
      </c>
      <c r="Y10" s="159">
        <f t="shared" ref="Y10:Y21" si="5">IFERROR(W10/S10-1,"-")</f>
        <v>0.32349866548042705</v>
      </c>
      <c r="Z10" s="157">
        <f t="shared" ref="Z10:Z20" si="6">W10-V10</f>
        <v>7108</v>
      </c>
      <c r="AA10" s="158">
        <f t="shared" ref="AA10:AA21" si="7">W10-S10</f>
        <v>29089</v>
      </c>
      <c r="AB10" s="159">
        <f t="shared" si="1"/>
        <v>0.6273371814132469</v>
      </c>
    </row>
    <row r="11" spans="1:28" x14ac:dyDescent="0.25">
      <c r="A11" s="161" t="s">
        <v>103</v>
      </c>
      <c r="B11" s="162" t="s">
        <v>103</v>
      </c>
      <c r="C11" s="163">
        <v>364420</v>
      </c>
      <c r="D11" s="163">
        <v>349280</v>
      </c>
      <c r="E11" s="163">
        <v>160831</v>
      </c>
      <c r="F11" s="163">
        <v>357801</v>
      </c>
      <c r="G11" s="163">
        <v>357801</v>
      </c>
      <c r="H11" s="163">
        <v>371583</v>
      </c>
      <c r="I11" s="163">
        <v>360702</v>
      </c>
      <c r="J11" s="165">
        <f>IFERROR(I11/H11-1,"-")</f>
        <v>-2.9282825102332488E-2</v>
      </c>
      <c r="K11" s="164">
        <f t="shared" si="2"/>
        <v>3.2701557489693167E-2</v>
      </c>
      <c r="L11" s="162">
        <f t="shared" si="3"/>
        <v>-10881</v>
      </c>
      <c r="M11" s="163">
        <f t="shared" si="4"/>
        <v>11422</v>
      </c>
      <c r="N11" s="164">
        <f t="shared" si="0"/>
        <v>7.4417593236557306E-2</v>
      </c>
      <c r="Q11" s="162" t="s">
        <v>103</v>
      </c>
      <c r="R11" s="163">
        <v>57787</v>
      </c>
      <c r="S11" s="163">
        <v>45175</v>
      </c>
      <c r="T11" s="163">
        <v>17203</v>
      </c>
      <c r="U11" s="163">
        <v>51998</v>
      </c>
      <c r="V11" s="163">
        <v>50226</v>
      </c>
      <c r="W11" s="163">
        <v>58787</v>
      </c>
      <c r="X11" s="165">
        <f>IFERROR(W11/V11-1,"-")</f>
        <v>0.17044956795285304</v>
      </c>
      <c r="Y11" s="164">
        <f t="shared" si="5"/>
        <v>0.30131710016602109</v>
      </c>
      <c r="Z11" s="162">
        <f t="shared" si="6"/>
        <v>8561</v>
      </c>
      <c r="AA11" s="163">
        <f t="shared" si="7"/>
        <v>13612</v>
      </c>
      <c r="AB11" s="164">
        <f t="shared" si="1"/>
        <v>0.30988640257241507</v>
      </c>
    </row>
    <row r="12" spans="1:28" x14ac:dyDescent="0.25">
      <c r="A12" s="161" t="s">
        <v>100</v>
      </c>
      <c r="B12" s="162" t="s">
        <v>100</v>
      </c>
      <c r="C12" s="163">
        <v>544801</v>
      </c>
      <c r="D12" s="163">
        <v>560221</v>
      </c>
      <c r="E12" s="163">
        <v>228945</v>
      </c>
      <c r="F12" s="163">
        <v>515317</v>
      </c>
      <c r="G12" s="163">
        <v>515317</v>
      </c>
      <c r="H12" s="163">
        <v>541653</v>
      </c>
      <c r="I12" s="163">
        <v>552195</v>
      </c>
      <c r="J12" s="165">
        <f>IFERROR(I12/H12-1,"-")</f>
        <v>1.9462644903656123E-2</v>
      </c>
      <c r="K12" s="164">
        <f t="shared" si="2"/>
        <v>-1.4326489010586863E-2</v>
      </c>
      <c r="L12" s="162">
        <f t="shared" si="3"/>
        <v>10542</v>
      </c>
      <c r="M12" s="163">
        <f t="shared" si="4"/>
        <v>-8026</v>
      </c>
      <c r="N12" s="164">
        <f t="shared" si="0"/>
        <v>0.1139251318186779</v>
      </c>
      <c r="Q12" s="162" t="s">
        <v>100</v>
      </c>
      <c r="R12" s="163">
        <v>46206</v>
      </c>
      <c r="S12" s="163">
        <v>44745</v>
      </c>
      <c r="T12" s="163">
        <v>20525</v>
      </c>
      <c r="U12" s="163">
        <v>48097</v>
      </c>
      <c r="V12" s="163">
        <v>61675</v>
      </c>
      <c r="W12" s="163">
        <v>60222</v>
      </c>
      <c r="X12" s="165">
        <f>IFERROR(W12/V12-1,"-")</f>
        <v>-2.3558978516416751E-2</v>
      </c>
      <c r="Y12" s="164">
        <f t="shared" si="5"/>
        <v>0.34589339591015755</v>
      </c>
      <c r="Z12" s="162">
        <f t="shared" si="6"/>
        <v>-1453</v>
      </c>
      <c r="AA12" s="163">
        <f t="shared" si="7"/>
        <v>15477</v>
      </c>
      <c r="AB12" s="164">
        <f t="shared" si="1"/>
        <v>0.31745077884083184</v>
      </c>
    </row>
    <row r="13" spans="1:28" x14ac:dyDescent="0.25">
      <c r="A13" s="1"/>
      <c r="B13" s="157" t="s">
        <v>107</v>
      </c>
      <c r="C13" s="158">
        <v>3454611</v>
      </c>
      <c r="D13" s="158">
        <v>3421364</v>
      </c>
      <c r="E13" s="158">
        <v>1203949</v>
      </c>
      <c r="F13" s="158">
        <v>3243594</v>
      </c>
      <c r="G13" s="158">
        <v>3243594</v>
      </c>
      <c r="H13" s="158">
        <v>3642154</v>
      </c>
      <c r="I13" s="158">
        <v>3934102</v>
      </c>
      <c r="J13" s="160">
        <f>IFERROR(I13/H13-1,"-")</f>
        <v>8.0158060312661039E-2</v>
      </c>
      <c r="K13" s="159">
        <f t="shared" si="2"/>
        <v>0.14986362164329781</v>
      </c>
      <c r="L13" s="157">
        <f t="shared" si="3"/>
        <v>291948</v>
      </c>
      <c r="M13" s="158">
        <f t="shared" si="4"/>
        <v>512738</v>
      </c>
      <c r="N13" s="159">
        <f t="shared" si="0"/>
        <v>0.81165727494476481</v>
      </c>
      <c r="Q13" s="157" t="s">
        <v>107</v>
      </c>
      <c r="R13" s="158">
        <v>73098</v>
      </c>
      <c r="S13" s="158">
        <v>75955</v>
      </c>
      <c r="T13" s="158">
        <v>32778</v>
      </c>
      <c r="U13" s="158">
        <v>65022</v>
      </c>
      <c r="V13" s="158">
        <v>70115</v>
      </c>
      <c r="W13" s="158">
        <v>70696</v>
      </c>
      <c r="X13" s="160">
        <f>IFERROR(W13/V13-1,"-")</f>
        <v>8.2863866505027417E-3</v>
      </c>
      <c r="Y13" s="159">
        <f t="shared" si="5"/>
        <v>-6.9238364821275766E-2</v>
      </c>
      <c r="Z13" s="157">
        <f t="shared" si="6"/>
        <v>581</v>
      </c>
      <c r="AA13" s="158">
        <f t="shared" si="7"/>
        <v>-5259</v>
      </c>
      <c r="AB13" s="159">
        <f t="shared" si="1"/>
        <v>0.3726628185867531</v>
      </c>
    </row>
    <row r="14" spans="1:28" s="56" customFormat="1" x14ac:dyDescent="0.25">
      <c r="B14" s="162" t="s">
        <v>110</v>
      </c>
      <c r="C14" s="163">
        <v>1536069</v>
      </c>
      <c r="D14" s="163">
        <v>1590514</v>
      </c>
      <c r="E14" s="163">
        <v>470686</v>
      </c>
      <c r="F14" s="163">
        <v>1521014</v>
      </c>
      <c r="G14" s="163">
        <v>1521014</v>
      </c>
      <c r="H14" s="163">
        <v>1730415</v>
      </c>
      <c r="I14" s="163">
        <v>1875633</v>
      </c>
      <c r="J14" s="165">
        <f t="shared" ref="J14:J21" si="8">IFERROR(I14/H14-1,"-")</f>
        <v>8.3920909146071976E-2</v>
      </c>
      <c r="K14" s="164">
        <f t="shared" si="2"/>
        <v>0.17926217562372915</v>
      </c>
      <c r="L14" s="162">
        <f t="shared" si="3"/>
        <v>145218</v>
      </c>
      <c r="M14" s="163">
        <f t="shared" si="4"/>
        <v>285119</v>
      </c>
      <c r="N14" s="164">
        <f t="shared" si="0"/>
        <v>0.38696789497996598</v>
      </c>
      <c r="Q14" s="162" t="s">
        <v>110</v>
      </c>
      <c r="R14" s="163">
        <v>9358</v>
      </c>
      <c r="S14" s="163">
        <v>8241</v>
      </c>
      <c r="T14" s="163">
        <v>3292</v>
      </c>
      <c r="U14" s="163">
        <v>7290</v>
      </c>
      <c r="V14" s="163">
        <v>9274</v>
      </c>
      <c r="W14" s="163">
        <v>8495</v>
      </c>
      <c r="X14" s="165">
        <f t="shared" ref="X14:X21" si="9">IFERROR(W14/V14-1,"-")</f>
        <v>-8.3998274746603374E-2</v>
      </c>
      <c r="Y14" s="164">
        <f t="shared" si="5"/>
        <v>3.0821502244873233E-2</v>
      </c>
      <c r="Z14" s="162">
        <f t="shared" si="6"/>
        <v>-779</v>
      </c>
      <c r="AA14" s="163">
        <f t="shared" si="7"/>
        <v>254</v>
      </c>
      <c r="AB14" s="164">
        <f t="shared" si="1"/>
        <v>4.4780053240557706E-2</v>
      </c>
    </row>
    <row r="15" spans="1:28" s="56" customFormat="1" x14ac:dyDescent="0.25">
      <c r="B15" s="162" t="s">
        <v>113</v>
      </c>
      <c r="C15" s="163">
        <v>532853</v>
      </c>
      <c r="D15" s="163">
        <v>455691</v>
      </c>
      <c r="E15" s="163">
        <v>159243</v>
      </c>
      <c r="F15" s="163">
        <v>329839</v>
      </c>
      <c r="G15" s="163">
        <v>329839</v>
      </c>
      <c r="H15" s="163">
        <v>374298</v>
      </c>
      <c r="I15" s="163">
        <v>391353</v>
      </c>
      <c r="J15" s="165">
        <f t="shared" si="8"/>
        <v>4.5565298238302132E-2</v>
      </c>
      <c r="K15" s="164">
        <f t="shared" si="2"/>
        <v>-0.14118777856047193</v>
      </c>
      <c r="L15" s="162">
        <f t="shared" si="3"/>
        <v>17055</v>
      </c>
      <c r="M15" s="163">
        <f t="shared" si="4"/>
        <v>-64338</v>
      </c>
      <c r="N15" s="164">
        <f t="shared" si="0"/>
        <v>8.0741299925995449E-2</v>
      </c>
      <c r="Q15" s="162" t="s">
        <v>113</v>
      </c>
      <c r="R15" s="163">
        <v>8336</v>
      </c>
      <c r="S15" s="163">
        <v>7189</v>
      </c>
      <c r="T15" s="163">
        <v>3494</v>
      </c>
      <c r="U15" s="163">
        <v>6988</v>
      </c>
      <c r="V15" s="163">
        <v>9957</v>
      </c>
      <c r="W15" s="163">
        <v>9595</v>
      </c>
      <c r="X15" s="165">
        <f t="shared" si="9"/>
        <v>-3.6356332228582922E-2</v>
      </c>
      <c r="Y15" s="164">
        <f t="shared" si="5"/>
        <v>0.33467798024760054</v>
      </c>
      <c r="Z15" s="162">
        <f t="shared" si="6"/>
        <v>-362</v>
      </c>
      <c r="AA15" s="163">
        <f t="shared" si="7"/>
        <v>2406</v>
      </c>
      <c r="AB15" s="164">
        <f t="shared" si="1"/>
        <v>5.0578529822619331E-2</v>
      </c>
    </row>
    <row r="16" spans="1:28" x14ac:dyDescent="0.25">
      <c r="A16" s="1"/>
      <c r="B16" s="162" t="s">
        <v>116</v>
      </c>
      <c r="C16" s="163">
        <v>150445</v>
      </c>
      <c r="D16" s="163">
        <v>151730</v>
      </c>
      <c r="E16" s="163">
        <v>55054</v>
      </c>
      <c r="F16" s="163">
        <v>166671</v>
      </c>
      <c r="G16" s="163">
        <v>166671</v>
      </c>
      <c r="H16" s="163">
        <v>188864</v>
      </c>
      <c r="I16" s="163">
        <v>207728</v>
      </c>
      <c r="J16" s="165">
        <f t="shared" si="8"/>
        <v>9.9881396136902723E-2</v>
      </c>
      <c r="K16" s="164">
        <f t="shared" si="2"/>
        <v>0.36906346800237255</v>
      </c>
      <c r="L16" s="162">
        <f t="shared" si="3"/>
        <v>18864</v>
      </c>
      <c r="M16" s="163">
        <f t="shared" si="4"/>
        <v>55998</v>
      </c>
      <c r="N16" s="164">
        <f t="shared" si="0"/>
        <v>4.2857033805866272E-2</v>
      </c>
      <c r="Q16" s="162" t="s">
        <v>116</v>
      </c>
      <c r="R16" s="163">
        <v>5204</v>
      </c>
      <c r="S16" s="163">
        <v>5337</v>
      </c>
      <c r="T16" s="163">
        <v>2351</v>
      </c>
      <c r="U16" s="163">
        <v>6283</v>
      </c>
      <c r="V16" s="163">
        <v>6766</v>
      </c>
      <c r="W16" s="163">
        <v>6665</v>
      </c>
      <c r="X16" s="165">
        <f t="shared" si="9"/>
        <v>-1.4927579071829733E-2</v>
      </c>
      <c r="Y16" s="164">
        <f t="shared" si="5"/>
        <v>0.24882893011054907</v>
      </c>
      <c r="Z16" s="162">
        <f t="shared" si="6"/>
        <v>-101</v>
      </c>
      <c r="AA16" s="163">
        <f t="shared" si="7"/>
        <v>1328</v>
      </c>
      <c r="AB16" s="164">
        <f t="shared" si="1"/>
        <v>3.5133496744946098E-2</v>
      </c>
    </row>
    <row r="17" spans="1:28" x14ac:dyDescent="0.25">
      <c r="A17" s="1"/>
      <c r="B17" s="162" t="s">
        <v>123</v>
      </c>
      <c r="C17" s="163">
        <v>140017</v>
      </c>
      <c r="D17" s="163">
        <v>130840</v>
      </c>
      <c r="E17" s="163">
        <v>43938</v>
      </c>
      <c r="F17" s="163">
        <v>164373</v>
      </c>
      <c r="G17" s="163">
        <v>164373</v>
      </c>
      <c r="H17" s="163">
        <v>153800</v>
      </c>
      <c r="I17" s="163">
        <v>158736</v>
      </c>
      <c r="J17" s="165">
        <f t="shared" si="8"/>
        <v>3.2093628088426529E-2</v>
      </c>
      <c r="K17" s="164">
        <f t="shared" si="2"/>
        <v>0.21320697034546021</v>
      </c>
      <c r="L17" s="162">
        <f t="shared" si="3"/>
        <v>4936</v>
      </c>
      <c r="M17" s="163">
        <f t="shared" si="4"/>
        <v>27896</v>
      </c>
      <c r="N17" s="164">
        <f t="shared" si="0"/>
        <v>3.2749336238773727E-2</v>
      </c>
      <c r="Q17" s="162" t="s">
        <v>123</v>
      </c>
      <c r="R17" s="163">
        <v>1279</v>
      </c>
      <c r="S17" s="163">
        <v>1294</v>
      </c>
      <c r="T17" s="163">
        <v>628</v>
      </c>
      <c r="U17" s="163">
        <v>1944</v>
      </c>
      <c r="V17" s="163">
        <v>2010</v>
      </c>
      <c r="W17" s="163">
        <v>1814</v>
      </c>
      <c r="X17" s="165">
        <f t="shared" si="9"/>
        <v>-9.7512437810945318E-2</v>
      </c>
      <c r="Y17" s="164">
        <f t="shared" si="5"/>
        <v>0.40185471406491491</v>
      </c>
      <c r="Z17" s="162">
        <f t="shared" si="6"/>
        <v>-196</v>
      </c>
      <c r="AA17" s="163">
        <f t="shared" si="7"/>
        <v>520</v>
      </c>
      <c r="AB17" s="164">
        <f t="shared" si="1"/>
        <v>9.5622150180543469E-3</v>
      </c>
    </row>
    <row r="18" spans="1:28" x14ac:dyDescent="0.25">
      <c r="A18" s="1"/>
      <c r="B18" s="162" t="s">
        <v>119</v>
      </c>
      <c r="C18" s="163">
        <v>123590</v>
      </c>
      <c r="D18" s="163">
        <v>120803</v>
      </c>
      <c r="E18" s="163">
        <v>58400</v>
      </c>
      <c r="F18" s="163">
        <v>131106</v>
      </c>
      <c r="G18" s="163">
        <v>131106</v>
      </c>
      <c r="H18" s="163">
        <v>132154</v>
      </c>
      <c r="I18" s="163">
        <v>141055</v>
      </c>
      <c r="J18" s="165">
        <f t="shared" si="8"/>
        <v>6.7353239402515142E-2</v>
      </c>
      <c r="K18" s="164">
        <f t="shared" si="2"/>
        <v>0.16764484325720397</v>
      </c>
      <c r="L18" s="162">
        <f t="shared" si="3"/>
        <v>8901</v>
      </c>
      <c r="M18" s="163">
        <f t="shared" si="4"/>
        <v>20252</v>
      </c>
      <c r="N18" s="164">
        <f t="shared" si="0"/>
        <v>2.9101512090264511E-2</v>
      </c>
      <c r="Q18" s="162" t="s">
        <v>119</v>
      </c>
      <c r="R18" s="163">
        <v>1336</v>
      </c>
      <c r="S18" s="163">
        <v>1092</v>
      </c>
      <c r="T18" s="163">
        <v>609</v>
      </c>
      <c r="U18" s="163">
        <v>1358</v>
      </c>
      <c r="V18" s="163">
        <v>1386</v>
      </c>
      <c r="W18" s="163">
        <v>1471</v>
      </c>
      <c r="X18" s="165">
        <f t="shared" si="9"/>
        <v>6.1327561327561231E-2</v>
      </c>
      <c r="Y18" s="164">
        <f t="shared" si="5"/>
        <v>0.34706959706959717</v>
      </c>
      <c r="Z18" s="162">
        <f t="shared" si="6"/>
        <v>85</v>
      </c>
      <c r="AA18" s="163">
        <f t="shared" si="7"/>
        <v>379</v>
      </c>
      <c r="AB18" s="164">
        <f t="shared" si="1"/>
        <v>7.7541445929205869E-3</v>
      </c>
    </row>
    <row r="19" spans="1:28" x14ac:dyDescent="0.25">
      <c r="A19" s="1"/>
      <c r="B19" s="162" t="s">
        <v>128</v>
      </c>
      <c r="C19" s="163">
        <v>57088</v>
      </c>
      <c r="D19" s="163">
        <v>63996</v>
      </c>
      <c r="E19" s="163">
        <v>35659</v>
      </c>
      <c r="F19" s="163">
        <v>46950</v>
      </c>
      <c r="G19" s="163">
        <v>46950</v>
      </c>
      <c r="H19" s="163">
        <v>56688</v>
      </c>
      <c r="I19" s="163">
        <v>53832</v>
      </c>
      <c r="J19" s="165">
        <f t="shared" si="8"/>
        <v>-5.038103302286201E-2</v>
      </c>
      <c r="K19" s="164">
        <f t="shared" si="2"/>
        <v>-0.15882242640165012</v>
      </c>
      <c r="L19" s="162">
        <f t="shared" si="3"/>
        <v>-2856</v>
      </c>
      <c r="M19" s="163">
        <f t="shared" si="4"/>
        <v>-10164</v>
      </c>
      <c r="N19" s="164">
        <f t="shared" si="0"/>
        <v>1.1106253580823929E-2</v>
      </c>
      <c r="Q19" s="162" t="s">
        <v>128</v>
      </c>
      <c r="R19" s="163">
        <v>1095</v>
      </c>
      <c r="S19" s="163">
        <v>1206</v>
      </c>
      <c r="T19" s="163">
        <v>680</v>
      </c>
      <c r="U19" s="163">
        <v>704</v>
      </c>
      <c r="V19" s="163">
        <v>915</v>
      </c>
      <c r="W19" s="163">
        <v>1028</v>
      </c>
      <c r="X19" s="165">
        <f t="shared" si="9"/>
        <v>0.12349726775956293</v>
      </c>
      <c r="Y19" s="164">
        <f t="shared" si="5"/>
        <v>-0.14759535655058043</v>
      </c>
      <c r="Z19" s="162">
        <f t="shared" si="6"/>
        <v>113</v>
      </c>
      <c r="AA19" s="163">
        <f t="shared" si="7"/>
        <v>-178</v>
      </c>
      <c r="AB19" s="164">
        <f t="shared" si="1"/>
        <v>5.418939933053952E-3</v>
      </c>
    </row>
    <row r="20" spans="1:28" x14ac:dyDescent="0.25">
      <c r="A20" s="161" t="s">
        <v>144</v>
      </c>
      <c r="B20" s="162" t="s">
        <v>131</v>
      </c>
      <c r="C20" s="163">
        <v>93423</v>
      </c>
      <c r="D20" s="163">
        <v>79997</v>
      </c>
      <c r="E20" s="163">
        <v>51838</v>
      </c>
      <c r="F20" s="163">
        <v>35491</v>
      </c>
      <c r="G20" s="163">
        <v>35491</v>
      </c>
      <c r="H20" s="163">
        <v>51425</v>
      </c>
      <c r="I20" s="163">
        <v>54282</v>
      </c>
      <c r="J20" s="165">
        <f t="shared" si="8"/>
        <v>5.5556635877491489E-2</v>
      </c>
      <c r="K20" s="164">
        <f t="shared" si="2"/>
        <v>-0.32144955435828848</v>
      </c>
      <c r="L20" s="162">
        <f t="shared" si="3"/>
        <v>2857</v>
      </c>
      <c r="M20" s="163">
        <f t="shared" si="4"/>
        <v>-25715</v>
      </c>
      <c r="N20" s="164">
        <f t="shared" si="0"/>
        <v>1.119909453251383E-2</v>
      </c>
      <c r="Q20" s="162" t="s">
        <v>131</v>
      </c>
      <c r="R20" s="163">
        <v>2064</v>
      </c>
      <c r="S20" s="163">
        <v>1757</v>
      </c>
      <c r="T20" s="163">
        <v>1063</v>
      </c>
      <c r="U20" s="163">
        <v>1156</v>
      </c>
      <c r="V20" s="163">
        <v>1637</v>
      </c>
      <c r="W20" s="163">
        <v>1543</v>
      </c>
      <c r="X20" s="165">
        <f t="shared" si="9"/>
        <v>-5.7422113622480175E-2</v>
      </c>
      <c r="Y20" s="164">
        <f t="shared" si="5"/>
        <v>-0.12179852020489468</v>
      </c>
      <c r="Z20" s="162">
        <f t="shared" si="6"/>
        <v>-94</v>
      </c>
      <c r="AA20" s="163">
        <f t="shared" si="7"/>
        <v>-214</v>
      </c>
      <c r="AB20" s="164">
        <f t="shared" si="1"/>
        <v>8.1336812419282572E-3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821126</v>
      </c>
      <c r="D21" s="169">
        <f t="shared" si="10"/>
        <v>827793</v>
      </c>
      <c r="E21" s="169">
        <f t="shared" si="10"/>
        <v>329131</v>
      </c>
      <c r="F21" s="169">
        <f t="shared" ref="F21" si="11">F13-SUM(F14:F20)</f>
        <v>848150</v>
      </c>
      <c r="G21" s="169">
        <f t="shared" si="10"/>
        <v>848150</v>
      </c>
      <c r="H21" s="169">
        <f t="shared" si="10"/>
        <v>954510</v>
      </c>
      <c r="I21" s="169">
        <f t="shared" si="10"/>
        <v>1051483</v>
      </c>
      <c r="J21" s="171">
        <f t="shared" si="8"/>
        <v>0.10159453541607744</v>
      </c>
      <c r="K21" s="170">
        <f t="shared" si="2"/>
        <v>0.27022456097116065</v>
      </c>
      <c r="L21" s="168">
        <f>I21-H21</f>
        <v>96973</v>
      </c>
      <c r="M21" s="169">
        <f t="shared" si="4"/>
        <v>223690</v>
      </c>
      <c r="N21" s="170">
        <f t="shared" si="0"/>
        <v>0.21693484979056113</v>
      </c>
      <c r="Q21" s="168" t="s">
        <v>145</v>
      </c>
      <c r="R21" s="169">
        <f t="shared" ref="R21:W21" si="12">R13-SUM(R14:R20)</f>
        <v>44426</v>
      </c>
      <c r="S21" s="169">
        <f t="shared" si="12"/>
        <v>49839</v>
      </c>
      <c r="T21" s="169">
        <f t="shared" si="12"/>
        <v>20661</v>
      </c>
      <c r="U21" s="169">
        <f t="shared" si="12"/>
        <v>39299</v>
      </c>
      <c r="V21" s="169">
        <f t="shared" si="12"/>
        <v>38170</v>
      </c>
      <c r="W21" s="169">
        <f t="shared" si="12"/>
        <v>40085</v>
      </c>
      <c r="X21" s="171">
        <f t="shared" si="9"/>
        <v>5.0170290804296469E-2</v>
      </c>
      <c r="Y21" s="170">
        <f t="shared" si="5"/>
        <v>-0.19571018680150087</v>
      </c>
      <c r="Z21" s="168">
        <f>W21-V21</f>
        <v>1915</v>
      </c>
      <c r="AA21" s="169">
        <f t="shared" si="7"/>
        <v>-9754</v>
      </c>
      <c r="AB21" s="170">
        <f t="shared" si="1"/>
        <v>0.21130175799267284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1545340</v>
      </c>
      <c r="D23" s="176">
        <v>1604718</v>
      </c>
      <c r="E23" s="176">
        <v>541906</v>
      </c>
      <c r="F23" s="176">
        <v>1558686</v>
      </c>
      <c r="G23" s="176">
        <v>1558686</v>
      </c>
      <c r="H23" s="176">
        <v>1686480</v>
      </c>
      <c r="I23" s="176">
        <v>1747927</v>
      </c>
      <c r="J23" s="177">
        <f>IFERROR(I23/H23-1,"-")</f>
        <v>3.6435060006640985E-2</v>
      </c>
      <c r="K23" s="177">
        <f>IFERROR(I23/D23-1,"-")</f>
        <v>8.9242471262863665E-2</v>
      </c>
      <c r="L23" s="176">
        <f>I23-H23</f>
        <v>61447</v>
      </c>
      <c r="M23" s="176">
        <f>I23-D23</f>
        <v>143209</v>
      </c>
      <c r="N23" s="177">
        <f t="shared" ref="N23:N35" si="13">I23/I$9</f>
        <v>0.36062045814327587</v>
      </c>
    </row>
    <row r="24" spans="1:28" x14ac:dyDescent="0.25">
      <c r="A24" s="1" t="s">
        <v>96</v>
      </c>
      <c r="B24" s="157" t="s">
        <v>97</v>
      </c>
      <c r="C24" s="158">
        <v>169509</v>
      </c>
      <c r="D24" s="158">
        <v>203129</v>
      </c>
      <c r="E24" s="158">
        <v>84333</v>
      </c>
      <c r="F24" s="158">
        <v>189098</v>
      </c>
      <c r="G24" s="158">
        <v>189098</v>
      </c>
      <c r="H24" s="158">
        <v>165418</v>
      </c>
      <c r="I24" s="158">
        <v>148493</v>
      </c>
      <c r="J24" s="160">
        <f>IFERROR(I24/H24-1,"-")</f>
        <v>-0.10231655563481601</v>
      </c>
      <c r="K24" s="159">
        <f t="shared" ref="K24:K35" si="14">IFERROR(I24/D24-1,"-")</f>
        <v>-0.26897193409114406</v>
      </c>
      <c r="L24" s="157">
        <f t="shared" ref="L24:L34" si="15">I24-H24</f>
        <v>-16925</v>
      </c>
      <c r="M24" s="158">
        <f t="shared" ref="M24:M35" si="16">I24-D24</f>
        <v>-54636</v>
      </c>
      <c r="N24" s="159">
        <f t="shared" si="13"/>
        <v>3.0636069865085592E-2</v>
      </c>
    </row>
    <row r="25" spans="1:28" x14ac:dyDescent="0.25">
      <c r="A25" s="161" t="s">
        <v>103</v>
      </c>
      <c r="B25" s="162" t="s">
        <v>103</v>
      </c>
      <c r="C25" s="163">
        <v>78465</v>
      </c>
      <c r="D25" s="163">
        <v>102461</v>
      </c>
      <c r="E25" s="163">
        <v>45984</v>
      </c>
      <c r="F25" s="163">
        <v>78369</v>
      </c>
      <c r="G25" s="163">
        <v>78369</v>
      </c>
      <c r="H25" s="163">
        <v>68127</v>
      </c>
      <c r="I25" s="163">
        <v>55552</v>
      </c>
      <c r="J25" s="165">
        <f>IFERROR(I25/H25-1,"-")</f>
        <v>-0.18458173704992142</v>
      </c>
      <c r="K25" s="164">
        <f t="shared" si="14"/>
        <v>-0.45782297654717408</v>
      </c>
      <c r="L25" s="162">
        <f t="shared" si="15"/>
        <v>-12575</v>
      </c>
      <c r="M25" s="163">
        <f t="shared" si="16"/>
        <v>-46909</v>
      </c>
      <c r="N25" s="164">
        <f t="shared" si="13"/>
        <v>1.1461112329505328E-2</v>
      </c>
    </row>
    <row r="26" spans="1:28" x14ac:dyDescent="0.25">
      <c r="A26" s="161" t="s">
        <v>100</v>
      </c>
      <c r="B26" s="162" t="s">
        <v>100</v>
      </c>
      <c r="C26" s="163">
        <v>91044</v>
      </c>
      <c r="D26" s="163">
        <v>100668</v>
      </c>
      <c r="E26" s="163">
        <v>38349</v>
      </c>
      <c r="F26" s="163">
        <v>110729</v>
      </c>
      <c r="G26" s="163">
        <v>110729</v>
      </c>
      <c r="H26" s="163">
        <v>97291</v>
      </c>
      <c r="I26" s="163">
        <v>92941</v>
      </c>
      <c r="J26" s="165">
        <f>IFERROR(I26/H26-1,"-")</f>
        <v>-4.4711227143312327E-2</v>
      </c>
      <c r="K26" s="164">
        <f t="shared" si="14"/>
        <v>-7.6757261493225259E-2</v>
      </c>
      <c r="L26" s="162">
        <f t="shared" si="15"/>
        <v>-4350</v>
      </c>
      <c r="M26" s="163">
        <f t="shared" si="16"/>
        <v>-7727</v>
      </c>
      <c r="N26" s="164">
        <f t="shared" si="13"/>
        <v>1.9174957535580264E-2</v>
      </c>
    </row>
    <row r="27" spans="1:28" x14ac:dyDescent="0.25">
      <c r="A27" s="1"/>
      <c r="B27" s="157" t="s">
        <v>107</v>
      </c>
      <c r="C27" s="158">
        <v>1375831</v>
      </c>
      <c r="D27" s="158">
        <v>1401589</v>
      </c>
      <c r="E27" s="158">
        <v>457573</v>
      </c>
      <c r="F27" s="158">
        <v>1369588</v>
      </c>
      <c r="G27" s="158">
        <v>1369588</v>
      </c>
      <c r="H27" s="158">
        <v>1521062</v>
      </c>
      <c r="I27" s="158">
        <v>1599434</v>
      </c>
      <c r="J27" s="160">
        <f>IFERROR(I27/H27-1,"-")</f>
        <v>5.1524526942360094E-2</v>
      </c>
      <c r="K27" s="159">
        <f t="shared" si="14"/>
        <v>0.141157643217805</v>
      </c>
      <c r="L27" s="157">
        <f t="shared" si="15"/>
        <v>78372</v>
      </c>
      <c r="M27" s="158">
        <f t="shared" si="16"/>
        <v>197845</v>
      </c>
      <c r="N27" s="159">
        <f t="shared" si="13"/>
        <v>0.32998438827819027</v>
      </c>
    </row>
    <row r="28" spans="1:28" s="56" customFormat="1" x14ac:dyDescent="0.25">
      <c r="B28" s="162" t="s">
        <v>110</v>
      </c>
      <c r="C28" s="163">
        <v>662692</v>
      </c>
      <c r="D28" s="163">
        <v>696493</v>
      </c>
      <c r="E28" s="163">
        <v>200687</v>
      </c>
      <c r="F28" s="163">
        <v>695780</v>
      </c>
      <c r="G28" s="163">
        <v>695780</v>
      </c>
      <c r="H28" s="163">
        <v>795063</v>
      </c>
      <c r="I28" s="163">
        <v>841957</v>
      </c>
      <c r="J28" s="165">
        <f t="shared" ref="J28:J35" si="17">IFERROR(I28/H28-1,"-")</f>
        <v>5.8981489517182961E-2</v>
      </c>
      <c r="K28" s="164">
        <f t="shared" si="14"/>
        <v>0.20885206312195526</v>
      </c>
      <c r="L28" s="162">
        <f t="shared" si="15"/>
        <v>46894</v>
      </c>
      <c r="M28" s="163">
        <f t="shared" si="16"/>
        <v>145464</v>
      </c>
      <c r="N28" s="164">
        <f t="shared" si="13"/>
        <v>0.17370686480438721</v>
      </c>
    </row>
    <row r="29" spans="1:28" s="56" customFormat="1" x14ac:dyDescent="0.25">
      <c r="B29" s="162" t="s">
        <v>113</v>
      </c>
      <c r="C29" s="163">
        <v>204735</v>
      </c>
      <c r="D29" s="163">
        <v>188741</v>
      </c>
      <c r="E29" s="163">
        <v>58756</v>
      </c>
      <c r="F29" s="163">
        <v>149604</v>
      </c>
      <c r="G29" s="163">
        <v>149604</v>
      </c>
      <c r="H29" s="163">
        <v>161991</v>
      </c>
      <c r="I29" s="163">
        <v>162623</v>
      </c>
      <c r="J29" s="165">
        <f t="shared" si="17"/>
        <v>3.9014513151964803E-3</v>
      </c>
      <c r="K29" s="164">
        <f t="shared" si="14"/>
        <v>-0.13838010819058921</v>
      </c>
      <c r="L29" s="162">
        <f t="shared" si="15"/>
        <v>632</v>
      </c>
      <c r="M29" s="163">
        <f t="shared" si="16"/>
        <v>-26118</v>
      </c>
      <c r="N29" s="164">
        <f t="shared" si="13"/>
        <v>3.3551275748148493E-2</v>
      </c>
    </row>
    <row r="30" spans="1:28" x14ac:dyDescent="0.25">
      <c r="A30" s="1"/>
      <c r="B30" s="162" t="s">
        <v>116</v>
      </c>
      <c r="C30" s="163">
        <v>45281</v>
      </c>
      <c r="D30" s="163">
        <v>48834</v>
      </c>
      <c r="E30" s="163">
        <v>19382</v>
      </c>
      <c r="F30" s="163">
        <v>55841</v>
      </c>
      <c r="G30" s="163">
        <v>55841</v>
      </c>
      <c r="H30" s="163">
        <v>59248</v>
      </c>
      <c r="I30" s="163">
        <v>55398</v>
      </c>
      <c r="J30" s="165">
        <f t="shared" si="17"/>
        <v>-6.4981096408317618E-2</v>
      </c>
      <c r="K30" s="164">
        <f t="shared" si="14"/>
        <v>0.13441454724167579</v>
      </c>
      <c r="L30" s="162">
        <f t="shared" si="15"/>
        <v>-3850</v>
      </c>
      <c r="M30" s="163">
        <f t="shared" si="16"/>
        <v>6564</v>
      </c>
      <c r="N30" s="164">
        <f t="shared" si="13"/>
        <v>1.1429340092704784E-2</v>
      </c>
    </row>
    <row r="31" spans="1:28" x14ac:dyDescent="0.25">
      <c r="A31" s="1"/>
      <c r="B31" s="162" t="s">
        <v>123</v>
      </c>
      <c r="C31" s="163">
        <v>62640</v>
      </c>
      <c r="D31" s="163">
        <v>58080</v>
      </c>
      <c r="E31" s="163">
        <v>18863</v>
      </c>
      <c r="F31" s="163">
        <v>75459</v>
      </c>
      <c r="G31" s="163">
        <v>75459</v>
      </c>
      <c r="H31" s="163">
        <v>67581</v>
      </c>
      <c r="I31" s="163">
        <v>65766</v>
      </c>
      <c r="J31" s="165">
        <f t="shared" si="17"/>
        <v>-2.6856660895813955E-2</v>
      </c>
      <c r="K31" s="164">
        <f t="shared" si="14"/>
        <v>0.13233471074380154</v>
      </c>
      <c r="L31" s="162">
        <f t="shared" si="15"/>
        <v>-1815</v>
      </c>
      <c r="M31" s="163">
        <f t="shared" si="16"/>
        <v>7686</v>
      </c>
      <c r="N31" s="164">
        <f t="shared" si="13"/>
        <v>1.3568395619640111E-2</v>
      </c>
    </row>
    <row r="32" spans="1:28" x14ac:dyDescent="0.25">
      <c r="A32" s="1"/>
      <c r="B32" s="162" t="s">
        <v>119</v>
      </c>
      <c r="C32" s="163">
        <v>64492</v>
      </c>
      <c r="D32" s="163">
        <v>63720</v>
      </c>
      <c r="E32" s="163">
        <v>28388</v>
      </c>
      <c r="F32" s="163">
        <v>74967</v>
      </c>
      <c r="G32" s="163">
        <v>74967</v>
      </c>
      <c r="H32" s="163">
        <v>69996</v>
      </c>
      <c r="I32" s="163">
        <v>73042</v>
      </c>
      <c r="J32" s="165">
        <f t="shared" si="17"/>
        <v>4.3516772386993585E-2</v>
      </c>
      <c r="K32" s="164">
        <f t="shared" si="14"/>
        <v>0.14629629629629637</v>
      </c>
      <c r="L32" s="162">
        <f t="shared" si="15"/>
        <v>3046</v>
      </c>
      <c r="M32" s="163">
        <f t="shared" si="16"/>
        <v>9322</v>
      </c>
      <c r="N32" s="164">
        <f t="shared" si="13"/>
        <v>1.5069530651852826E-2</v>
      </c>
    </row>
    <row r="33" spans="1:14" x14ac:dyDescent="0.25">
      <c r="A33" s="1"/>
      <c r="B33" s="162" t="s">
        <v>128</v>
      </c>
      <c r="C33" s="163">
        <v>23368</v>
      </c>
      <c r="D33" s="163">
        <v>27317</v>
      </c>
      <c r="E33" s="163">
        <v>14172</v>
      </c>
      <c r="F33" s="163">
        <v>17870</v>
      </c>
      <c r="G33" s="163">
        <v>17870</v>
      </c>
      <c r="H33" s="163">
        <v>20459</v>
      </c>
      <c r="I33" s="163">
        <v>20390</v>
      </c>
      <c r="J33" s="165">
        <f t="shared" si="17"/>
        <v>-3.3725988562490761E-3</v>
      </c>
      <c r="K33" s="164">
        <f t="shared" si="14"/>
        <v>-0.2535783577991727</v>
      </c>
      <c r="L33" s="162">
        <f t="shared" si="15"/>
        <v>-69</v>
      </c>
      <c r="M33" s="163">
        <f t="shared" si="16"/>
        <v>-6927</v>
      </c>
      <c r="N33" s="164">
        <f t="shared" si="13"/>
        <v>4.2067266776824172E-3</v>
      </c>
    </row>
    <row r="34" spans="1:14" x14ac:dyDescent="0.25">
      <c r="A34" s="161" t="s">
        <v>144</v>
      </c>
      <c r="B34" s="162" t="s">
        <v>131</v>
      </c>
      <c r="C34" s="163">
        <v>28820</v>
      </c>
      <c r="D34" s="163">
        <v>25915</v>
      </c>
      <c r="E34" s="163">
        <v>16095</v>
      </c>
      <c r="F34" s="163">
        <v>11287</v>
      </c>
      <c r="G34" s="163">
        <v>11287</v>
      </c>
      <c r="H34" s="163">
        <v>18231</v>
      </c>
      <c r="I34" s="163">
        <v>18052</v>
      </c>
      <c r="J34" s="165">
        <f t="shared" si="17"/>
        <v>-9.8184411167790975E-3</v>
      </c>
      <c r="K34" s="164">
        <f t="shared" si="14"/>
        <v>-0.30341501061161491</v>
      </c>
      <c r="L34" s="162">
        <f t="shared" si="15"/>
        <v>-179</v>
      </c>
      <c r="M34" s="163">
        <f t="shared" si="16"/>
        <v>-7863</v>
      </c>
      <c r="N34" s="164">
        <f t="shared" si="13"/>
        <v>3.7243663553468858E-3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283803</v>
      </c>
      <c r="D35" s="169">
        <f t="shared" si="18"/>
        <v>292489</v>
      </c>
      <c r="E35" s="169">
        <f t="shared" si="18"/>
        <v>101230</v>
      </c>
      <c r="F35" s="169">
        <f t="shared" ref="F35" si="19">F27-SUM(F28:F34)</f>
        <v>288780</v>
      </c>
      <c r="G35" s="169">
        <f t="shared" si="18"/>
        <v>288780</v>
      </c>
      <c r="H35" s="169">
        <f t="shared" si="18"/>
        <v>328493</v>
      </c>
      <c r="I35" s="169">
        <f t="shared" si="18"/>
        <v>362206</v>
      </c>
      <c r="J35" s="171">
        <f t="shared" si="17"/>
        <v>0.10262927977156289</v>
      </c>
      <c r="K35" s="170">
        <f t="shared" si="14"/>
        <v>0.23835768182735073</v>
      </c>
      <c r="L35" s="168">
        <f>I35-H35</f>
        <v>33713</v>
      </c>
      <c r="M35" s="169">
        <f t="shared" si="16"/>
        <v>69717</v>
      </c>
      <c r="N35" s="170">
        <f t="shared" si="13"/>
        <v>7.4727888328427555E-2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1200232</v>
      </c>
      <c r="D37" s="176">
        <v>1188723</v>
      </c>
      <c r="E37" s="176">
        <v>382043</v>
      </c>
      <c r="F37" s="176">
        <v>1092077</v>
      </c>
      <c r="G37" s="176">
        <v>1092077</v>
      </c>
      <c r="H37" s="176">
        <v>1177799</v>
      </c>
      <c r="I37" s="176">
        <v>1245078</v>
      </c>
      <c r="J37" s="177">
        <f>IFERROR(I37/H37-1,"-")</f>
        <v>5.7122649959797878E-2</v>
      </c>
      <c r="K37" s="177">
        <f>IFERROR(I37/D37-1,"-")</f>
        <v>4.7408016838237366E-2</v>
      </c>
      <c r="L37" s="176">
        <f>I37-H37</f>
        <v>67279</v>
      </c>
      <c r="M37" s="176">
        <f>I37-D37</f>
        <v>56355</v>
      </c>
      <c r="N37" s="177">
        <f t="shared" ref="N37:N49" si="20">I37/I$9</f>
        <v>0.25687605877368658</v>
      </c>
    </row>
    <row r="38" spans="1:14" x14ac:dyDescent="0.25">
      <c r="A38" s="1" t="s">
        <v>96</v>
      </c>
      <c r="B38" s="157" t="s">
        <v>97</v>
      </c>
      <c r="C38" s="158">
        <v>120104</v>
      </c>
      <c r="D38" s="158">
        <v>111701</v>
      </c>
      <c r="E38" s="158">
        <v>39466</v>
      </c>
      <c r="F38" s="158">
        <v>108654</v>
      </c>
      <c r="G38" s="158">
        <v>108654</v>
      </c>
      <c r="H38" s="158">
        <v>105007</v>
      </c>
      <c r="I38" s="158">
        <v>102258</v>
      </c>
      <c r="J38" s="160">
        <f>IFERROR(I38/H38-1,"-")</f>
        <v>-2.6179207100479052E-2</v>
      </c>
      <c r="K38" s="159">
        <f t="shared" ref="K38:K49" si="21">IFERROR(I38/D38-1,"-")</f>
        <v>-8.4538186766456858E-2</v>
      </c>
      <c r="L38" s="157">
        <f t="shared" ref="L38:L48" si="22">I38-H38</f>
        <v>-2749</v>
      </c>
      <c r="M38" s="158">
        <f t="shared" ref="M38:M49" si="23">I38-D38</f>
        <v>-9443</v>
      </c>
      <c r="N38" s="159">
        <f t="shared" si="20"/>
        <v>2.1097177862013174E-2</v>
      </c>
    </row>
    <row r="39" spans="1:14" x14ac:dyDescent="0.25">
      <c r="A39" s="161" t="s">
        <v>103</v>
      </c>
      <c r="B39" s="162" t="s">
        <v>103</v>
      </c>
      <c r="C39" s="163">
        <v>38835</v>
      </c>
      <c r="D39" s="163">
        <v>44390</v>
      </c>
      <c r="E39" s="163">
        <v>17920</v>
      </c>
      <c r="F39" s="163">
        <v>43342</v>
      </c>
      <c r="G39" s="163">
        <v>43342</v>
      </c>
      <c r="H39" s="163">
        <v>45406</v>
      </c>
      <c r="I39" s="163">
        <v>46459</v>
      </c>
      <c r="J39" s="165">
        <f>IFERROR(I39/H39-1,"-")</f>
        <v>2.3190767739946327E-2</v>
      </c>
      <c r="K39" s="164">
        <f t="shared" si="21"/>
        <v>4.660959675602605E-2</v>
      </c>
      <c r="L39" s="162">
        <f t="shared" si="22"/>
        <v>1053</v>
      </c>
      <c r="M39" s="163">
        <f t="shared" si="23"/>
        <v>2069</v>
      </c>
      <c r="N39" s="164">
        <f t="shared" si="20"/>
        <v>9.5851061656913889E-3</v>
      </c>
    </row>
    <row r="40" spans="1:14" x14ac:dyDescent="0.25">
      <c r="A40" s="161" t="s">
        <v>100</v>
      </c>
      <c r="B40" s="162" t="s">
        <v>100</v>
      </c>
      <c r="C40" s="163">
        <v>81269</v>
      </c>
      <c r="D40" s="163">
        <v>67311</v>
      </c>
      <c r="E40" s="163">
        <v>21546</v>
      </c>
      <c r="F40" s="163">
        <v>65312</v>
      </c>
      <c r="G40" s="163">
        <v>65312</v>
      </c>
      <c r="H40" s="163">
        <v>59601</v>
      </c>
      <c r="I40" s="163">
        <v>55799</v>
      </c>
      <c r="J40" s="165">
        <f>IFERROR(I40/H40-1,"-")</f>
        <v>-6.3790875992013607E-2</v>
      </c>
      <c r="K40" s="164">
        <f t="shared" si="21"/>
        <v>-0.1710270238148297</v>
      </c>
      <c r="L40" s="162">
        <f t="shared" si="22"/>
        <v>-3802</v>
      </c>
      <c r="M40" s="163">
        <f t="shared" si="23"/>
        <v>-11512</v>
      </c>
      <c r="N40" s="164">
        <f t="shared" si="20"/>
        <v>1.1512071696321785E-2</v>
      </c>
    </row>
    <row r="41" spans="1:14" x14ac:dyDescent="0.25">
      <c r="A41" s="1"/>
      <c r="B41" s="157" t="s">
        <v>107</v>
      </c>
      <c r="C41" s="158">
        <v>1080128</v>
      </c>
      <c r="D41" s="158">
        <v>1077022</v>
      </c>
      <c r="E41" s="158">
        <v>342577</v>
      </c>
      <c r="F41" s="158">
        <v>983423</v>
      </c>
      <c r="G41" s="158">
        <v>983423</v>
      </c>
      <c r="H41" s="158">
        <v>1072792</v>
      </c>
      <c r="I41" s="158">
        <v>1142820</v>
      </c>
      <c r="J41" s="160">
        <f>IFERROR(I41/H41-1,"-")</f>
        <v>6.5276400271441215E-2</v>
      </c>
      <c r="K41" s="159">
        <f t="shared" si="21"/>
        <v>6.1092531071788692E-2</v>
      </c>
      <c r="L41" s="157">
        <f t="shared" si="22"/>
        <v>70028</v>
      </c>
      <c r="M41" s="158">
        <f t="shared" si="23"/>
        <v>65798</v>
      </c>
      <c r="N41" s="159">
        <f t="shared" si="20"/>
        <v>0.2357788809116734</v>
      </c>
    </row>
    <row r="42" spans="1:14" s="56" customFormat="1" x14ac:dyDescent="0.25">
      <c r="B42" s="162" t="s">
        <v>110</v>
      </c>
      <c r="C42" s="163">
        <v>568133</v>
      </c>
      <c r="D42" s="163">
        <v>605142</v>
      </c>
      <c r="E42" s="163">
        <v>153858</v>
      </c>
      <c r="F42" s="163">
        <v>514059</v>
      </c>
      <c r="G42" s="163">
        <v>514059</v>
      </c>
      <c r="H42" s="163">
        <v>574197</v>
      </c>
      <c r="I42" s="163">
        <v>622655</v>
      </c>
      <c r="J42" s="165">
        <f t="shared" ref="J42:J49" si="24">IFERROR(I42/H42-1,"-")</f>
        <v>8.4392638763351346E-2</v>
      </c>
      <c r="K42" s="164">
        <f t="shared" si="21"/>
        <v>2.8940314835195657E-2</v>
      </c>
      <c r="L42" s="162">
        <f t="shared" si="22"/>
        <v>48458</v>
      </c>
      <c r="M42" s="163">
        <f t="shared" si="23"/>
        <v>17513</v>
      </c>
      <c r="N42" s="164">
        <f t="shared" si="20"/>
        <v>0.12846196172105667</v>
      </c>
    </row>
    <row r="43" spans="1:14" s="56" customFormat="1" x14ac:dyDescent="0.25">
      <c r="B43" s="162" t="s">
        <v>113</v>
      </c>
      <c r="C43" s="163">
        <v>67273</v>
      </c>
      <c r="D43" s="163">
        <v>48943</v>
      </c>
      <c r="E43" s="163">
        <v>16868</v>
      </c>
      <c r="F43" s="163">
        <v>32483</v>
      </c>
      <c r="G43" s="163">
        <v>32483</v>
      </c>
      <c r="H43" s="163">
        <v>38538</v>
      </c>
      <c r="I43" s="163">
        <v>37501</v>
      </c>
      <c r="J43" s="165">
        <f t="shared" si="24"/>
        <v>-2.6908505890290146E-2</v>
      </c>
      <c r="K43" s="164">
        <f t="shared" si="21"/>
        <v>-0.23378215475144559</v>
      </c>
      <c r="L43" s="162">
        <f t="shared" si="22"/>
        <v>-1037</v>
      </c>
      <c r="M43" s="163">
        <f t="shared" si="23"/>
        <v>-11442</v>
      </c>
      <c r="N43" s="164">
        <f t="shared" si="20"/>
        <v>7.736952287384421E-3</v>
      </c>
    </row>
    <row r="44" spans="1:14" x14ac:dyDescent="0.25">
      <c r="A44" s="1"/>
      <c r="B44" s="162" t="s">
        <v>116</v>
      </c>
      <c r="C44" s="163">
        <v>22300</v>
      </c>
      <c r="D44" s="163">
        <v>22209</v>
      </c>
      <c r="E44" s="163">
        <v>8537</v>
      </c>
      <c r="F44" s="163">
        <v>23461</v>
      </c>
      <c r="G44" s="163">
        <v>23461</v>
      </c>
      <c r="H44" s="163">
        <v>26431</v>
      </c>
      <c r="I44" s="163">
        <v>27080</v>
      </c>
      <c r="J44" s="165">
        <f t="shared" si="24"/>
        <v>2.4554500397260703E-2</v>
      </c>
      <c r="K44" s="164">
        <f t="shared" si="21"/>
        <v>0.2193254986717097</v>
      </c>
      <c r="L44" s="162">
        <f t="shared" si="22"/>
        <v>649</v>
      </c>
      <c r="M44" s="163">
        <f t="shared" si="23"/>
        <v>4871</v>
      </c>
      <c r="N44" s="164">
        <f t="shared" si="20"/>
        <v>5.5869621594722835E-3</v>
      </c>
    </row>
    <row r="45" spans="1:14" x14ac:dyDescent="0.25">
      <c r="A45" s="1"/>
      <c r="B45" s="162" t="s">
        <v>123</v>
      </c>
      <c r="C45" s="163">
        <v>53930</v>
      </c>
      <c r="D45" s="163">
        <v>52093</v>
      </c>
      <c r="E45" s="163">
        <v>15231</v>
      </c>
      <c r="F45" s="163">
        <v>56761</v>
      </c>
      <c r="G45" s="163">
        <v>56761</v>
      </c>
      <c r="H45" s="163">
        <v>53124</v>
      </c>
      <c r="I45" s="163">
        <v>54019</v>
      </c>
      <c r="J45" s="165">
        <f t="shared" si="24"/>
        <v>1.6847375950606036E-2</v>
      </c>
      <c r="K45" s="164">
        <f t="shared" si="21"/>
        <v>3.6972337934079391E-2</v>
      </c>
      <c r="L45" s="162">
        <f t="shared" si="22"/>
        <v>895</v>
      </c>
      <c r="M45" s="163">
        <f t="shared" si="23"/>
        <v>1926</v>
      </c>
      <c r="N45" s="164">
        <f t="shared" si="20"/>
        <v>1.1144834154081731E-2</v>
      </c>
    </row>
    <row r="46" spans="1:14" x14ac:dyDescent="0.25">
      <c r="A46" s="1"/>
      <c r="B46" s="162" t="s">
        <v>119</v>
      </c>
      <c r="C46" s="163">
        <v>38765</v>
      </c>
      <c r="D46" s="163">
        <v>36621</v>
      </c>
      <c r="E46" s="163">
        <v>16055</v>
      </c>
      <c r="F46" s="163">
        <v>33710</v>
      </c>
      <c r="G46" s="163">
        <v>33710</v>
      </c>
      <c r="H46" s="163">
        <v>39211</v>
      </c>
      <c r="I46" s="163">
        <v>41026</v>
      </c>
      <c r="J46" s="165">
        <f t="shared" si="24"/>
        <v>4.6288031419754683E-2</v>
      </c>
      <c r="K46" s="164">
        <f t="shared" si="21"/>
        <v>0.1202861745992736</v>
      </c>
      <c r="L46" s="162">
        <f t="shared" si="22"/>
        <v>1815</v>
      </c>
      <c r="M46" s="163">
        <f t="shared" si="23"/>
        <v>4405</v>
      </c>
      <c r="N46" s="164">
        <f t="shared" si="20"/>
        <v>8.4642064089553142E-3</v>
      </c>
    </row>
    <row r="47" spans="1:14" x14ac:dyDescent="0.25">
      <c r="A47" s="1"/>
      <c r="B47" s="162" t="s">
        <v>128</v>
      </c>
      <c r="C47" s="163">
        <v>22473</v>
      </c>
      <c r="D47" s="163">
        <v>23435</v>
      </c>
      <c r="E47" s="163">
        <v>12205</v>
      </c>
      <c r="F47" s="163">
        <v>17977</v>
      </c>
      <c r="G47" s="163">
        <v>17977</v>
      </c>
      <c r="H47" s="163">
        <v>19532</v>
      </c>
      <c r="I47" s="163">
        <v>18549</v>
      </c>
      <c r="J47" s="165">
        <f t="shared" si="24"/>
        <v>-5.032766741757122E-2</v>
      </c>
      <c r="K47" s="164">
        <f t="shared" si="21"/>
        <v>-0.20849157243439298</v>
      </c>
      <c r="L47" s="162">
        <f t="shared" si="22"/>
        <v>-983</v>
      </c>
      <c r="M47" s="163">
        <f t="shared" si="23"/>
        <v>-4886</v>
      </c>
      <c r="N47" s="164">
        <f t="shared" si="20"/>
        <v>3.8269040286577323E-3</v>
      </c>
    </row>
    <row r="48" spans="1:14" x14ac:dyDescent="0.25">
      <c r="A48" s="161" t="s">
        <v>144</v>
      </c>
      <c r="B48" s="162" t="s">
        <v>131</v>
      </c>
      <c r="C48" s="163">
        <v>37575</v>
      </c>
      <c r="D48" s="163">
        <v>33102</v>
      </c>
      <c r="E48" s="163">
        <v>20242</v>
      </c>
      <c r="F48" s="163">
        <v>15210</v>
      </c>
      <c r="G48" s="163">
        <v>15210</v>
      </c>
      <c r="H48" s="163">
        <v>19214</v>
      </c>
      <c r="I48" s="163">
        <v>20101</v>
      </c>
      <c r="J48" s="165">
        <f t="shared" si="24"/>
        <v>4.6164255230561002E-2</v>
      </c>
      <c r="K48" s="164">
        <f t="shared" si="21"/>
        <v>-0.39275572472962361</v>
      </c>
      <c r="L48" s="162">
        <f t="shared" si="22"/>
        <v>887</v>
      </c>
      <c r="M48" s="163">
        <f t="shared" si="23"/>
        <v>-13001</v>
      </c>
      <c r="N48" s="164">
        <f t="shared" si="20"/>
        <v>4.1471021553749028E-3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269679</v>
      </c>
      <c r="D49" s="169">
        <f t="shared" si="25"/>
        <v>255477</v>
      </c>
      <c r="E49" s="169">
        <f t="shared" si="25"/>
        <v>99581</v>
      </c>
      <c r="F49" s="169">
        <f t="shared" ref="F49" si="26">F41-SUM(F42:F48)</f>
        <v>289762</v>
      </c>
      <c r="G49" s="169">
        <f t="shared" si="25"/>
        <v>289762</v>
      </c>
      <c r="H49" s="169">
        <f t="shared" si="25"/>
        <v>302545</v>
      </c>
      <c r="I49" s="169">
        <f t="shared" si="25"/>
        <v>321889</v>
      </c>
      <c r="J49" s="171">
        <f t="shared" si="24"/>
        <v>6.3937596060090307E-2</v>
      </c>
      <c r="K49" s="170">
        <f t="shared" si="21"/>
        <v>0.25995295075486258</v>
      </c>
      <c r="L49" s="168">
        <f>I49-H49</f>
        <v>19344</v>
      </c>
      <c r="M49" s="169">
        <f t="shared" si="23"/>
        <v>66412</v>
      </c>
      <c r="N49" s="170">
        <f t="shared" si="20"/>
        <v>6.6409957996690319E-2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39103</v>
      </c>
      <c r="D51" s="176">
        <v>37865</v>
      </c>
      <c r="E51" s="176">
        <v>13314</v>
      </c>
      <c r="F51" s="176">
        <v>28629</v>
      </c>
      <c r="G51" s="176">
        <v>28629</v>
      </c>
      <c r="H51" s="176">
        <v>39892</v>
      </c>
      <c r="I51" s="176">
        <v>35375</v>
      </c>
      <c r="J51" s="177">
        <f>IFERROR(I51/H51-1,"-")</f>
        <v>-0.11323072295197034</v>
      </c>
      <c r="K51" s="177">
        <f>IFERROR(I51/D51-1,"-")</f>
        <v>-6.5759936616928583E-2</v>
      </c>
      <c r="L51" s="176">
        <f>I51-H51</f>
        <v>-4517</v>
      </c>
      <c r="M51" s="176">
        <f>I51-D51</f>
        <v>-2490</v>
      </c>
      <c r="N51" s="177">
        <f t="shared" ref="N51:N63" si="27">I51/I$9</f>
        <v>7.2983303689561317E-3</v>
      </c>
    </row>
    <row r="52" spans="1:14" x14ac:dyDescent="0.25">
      <c r="A52" s="1" t="s">
        <v>96</v>
      </c>
      <c r="B52" s="157" t="s">
        <v>97</v>
      </c>
      <c r="C52" s="158">
        <v>9713</v>
      </c>
      <c r="D52" s="158">
        <v>8966</v>
      </c>
      <c r="E52" s="158">
        <v>2278</v>
      </c>
      <c r="F52" s="158">
        <v>4513</v>
      </c>
      <c r="G52" s="158">
        <v>4513</v>
      </c>
      <c r="H52" s="158">
        <v>16849</v>
      </c>
      <c r="I52" s="158">
        <v>9052</v>
      </c>
      <c r="J52" s="160">
        <f>IFERROR(I52/H52-1,"-")</f>
        <v>-0.46275743367558908</v>
      </c>
      <c r="K52" s="159">
        <f t="shared" ref="K52:K63" si="28">IFERROR(I52/D52-1,"-")</f>
        <v>9.5917912112424286E-3</v>
      </c>
      <c r="L52" s="157">
        <f t="shared" ref="L52:L62" si="29">I52-H52</f>
        <v>-7797</v>
      </c>
      <c r="M52" s="158">
        <f t="shared" ref="M52:M63" si="30">I52-D52</f>
        <v>86</v>
      </c>
      <c r="N52" s="159">
        <f t="shared" si="27"/>
        <v>1.8675473215488594E-3</v>
      </c>
    </row>
    <row r="53" spans="1:14" x14ac:dyDescent="0.25">
      <c r="A53" s="161" t="s">
        <v>103</v>
      </c>
      <c r="B53" s="162" t="s">
        <v>103</v>
      </c>
      <c r="C53" s="163">
        <v>6164</v>
      </c>
      <c r="D53" s="163">
        <v>5174</v>
      </c>
      <c r="E53" s="163">
        <v>1633</v>
      </c>
      <c r="F53" s="163">
        <v>2216</v>
      </c>
      <c r="G53" s="163">
        <v>2216</v>
      </c>
      <c r="H53" s="163">
        <v>12509</v>
      </c>
      <c r="I53" s="163">
        <v>6046</v>
      </c>
      <c r="J53" s="165">
        <f>IFERROR(I53/H53-1,"-")</f>
        <v>-0.51666799904069072</v>
      </c>
      <c r="K53" s="164">
        <f t="shared" si="28"/>
        <v>0.16853498260533439</v>
      </c>
      <c r="L53" s="162">
        <f t="shared" si="29"/>
        <v>-6463</v>
      </c>
      <c r="M53" s="163">
        <f t="shared" si="30"/>
        <v>872</v>
      </c>
      <c r="N53" s="164">
        <f t="shared" si="27"/>
        <v>1.2473697642603186E-3</v>
      </c>
    </row>
    <row r="54" spans="1:14" x14ac:dyDescent="0.25">
      <c r="A54" s="161" t="s">
        <v>100</v>
      </c>
      <c r="B54" s="162" t="s">
        <v>100</v>
      </c>
      <c r="C54" s="163">
        <v>3549</v>
      </c>
      <c r="D54" s="163">
        <v>3792</v>
      </c>
      <c r="E54" s="163">
        <v>645</v>
      </c>
      <c r="F54" s="163">
        <v>2297</v>
      </c>
      <c r="G54" s="163">
        <v>2297</v>
      </c>
      <c r="H54" s="163">
        <v>4340</v>
      </c>
      <c r="I54" s="163">
        <v>3006</v>
      </c>
      <c r="J54" s="165">
        <f>IFERROR(I54/H54-1,"-")</f>
        <v>-0.30737327188940089</v>
      </c>
      <c r="K54" s="164">
        <f t="shared" si="28"/>
        <v>-0.20727848101265822</v>
      </c>
      <c r="L54" s="162">
        <f t="shared" si="29"/>
        <v>-1334</v>
      </c>
      <c r="M54" s="163">
        <f t="shared" si="30"/>
        <v>-786</v>
      </c>
      <c r="N54" s="164">
        <f t="shared" si="27"/>
        <v>6.201775572885408E-4</v>
      </c>
    </row>
    <row r="55" spans="1:14" x14ac:dyDescent="0.25">
      <c r="A55" s="1"/>
      <c r="B55" s="157" t="s">
        <v>107</v>
      </c>
      <c r="C55" s="158">
        <v>29390</v>
      </c>
      <c r="D55" s="158">
        <v>28899</v>
      </c>
      <c r="E55" s="158">
        <v>11036</v>
      </c>
      <c r="F55" s="158">
        <v>24116</v>
      </c>
      <c r="G55" s="158">
        <v>24116</v>
      </c>
      <c r="H55" s="158">
        <v>23043</v>
      </c>
      <c r="I55" s="158">
        <v>26323</v>
      </c>
      <c r="J55" s="160">
        <f>IFERROR(I55/H55-1,"-")</f>
        <v>0.14234257692140773</v>
      </c>
      <c r="K55" s="159">
        <f t="shared" si="28"/>
        <v>-8.9138032457870553E-2</v>
      </c>
      <c r="L55" s="157">
        <f t="shared" si="29"/>
        <v>3280</v>
      </c>
      <c r="M55" s="158">
        <f t="shared" si="30"/>
        <v>-2576</v>
      </c>
      <c r="N55" s="159">
        <f t="shared" si="27"/>
        <v>5.4307830474072723E-3</v>
      </c>
    </row>
    <row r="56" spans="1:14" s="56" customFormat="1" x14ac:dyDescent="0.25">
      <c r="B56" s="162" t="s">
        <v>110</v>
      </c>
      <c r="C56" s="163">
        <v>8634</v>
      </c>
      <c r="D56" s="163">
        <v>9134</v>
      </c>
      <c r="E56" s="163">
        <v>3687</v>
      </c>
      <c r="F56" s="163">
        <v>8924</v>
      </c>
      <c r="G56" s="163">
        <v>8924</v>
      </c>
      <c r="H56" s="163">
        <v>7779</v>
      </c>
      <c r="I56" s="163">
        <v>9591</v>
      </c>
      <c r="J56" s="165">
        <f t="shared" ref="J56:J63" si="31">IFERROR(I56/H56-1,"-")</f>
        <v>0.23293482452757419</v>
      </c>
      <c r="K56" s="164">
        <f t="shared" si="28"/>
        <v>5.0032844317932978E-2</v>
      </c>
      <c r="L56" s="162">
        <f t="shared" si="29"/>
        <v>1812</v>
      </c>
      <c r="M56" s="163">
        <f t="shared" si="30"/>
        <v>457</v>
      </c>
      <c r="N56" s="164">
        <f t="shared" si="27"/>
        <v>1.9787501503507636E-3</v>
      </c>
    </row>
    <row r="57" spans="1:14" s="56" customFormat="1" x14ac:dyDescent="0.25">
      <c r="B57" s="162" t="s">
        <v>113</v>
      </c>
      <c r="C57" s="163">
        <v>9797</v>
      </c>
      <c r="D57" s="163">
        <v>7776</v>
      </c>
      <c r="E57" s="163">
        <v>2846</v>
      </c>
      <c r="F57" s="163">
        <v>5361</v>
      </c>
      <c r="G57" s="163">
        <v>5361</v>
      </c>
      <c r="H57" s="163">
        <v>4085</v>
      </c>
      <c r="I57" s="163">
        <v>5197</v>
      </c>
      <c r="J57" s="165">
        <f t="shared" si="31"/>
        <v>0.27221542227662177</v>
      </c>
      <c r="K57" s="164">
        <f t="shared" si="28"/>
        <v>-0.33166152263374482</v>
      </c>
      <c r="L57" s="162">
        <f t="shared" si="29"/>
        <v>1112</v>
      </c>
      <c r="M57" s="163">
        <f t="shared" si="30"/>
        <v>-2579</v>
      </c>
      <c r="N57" s="164">
        <f t="shared" si="27"/>
        <v>1.0722098354053714E-3</v>
      </c>
    </row>
    <row r="58" spans="1:14" x14ac:dyDescent="0.25">
      <c r="A58" s="1"/>
      <c r="B58" s="162" t="s">
        <v>116</v>
      </c>
      <c r="C58" s="163">
        <v>1724</v>
      </c>
      <c r="D58" s="163">
        <v>1942</v>
      </c>
      <c r="E58" s="163">
        <v>528</v>
      </c>
      <c r="F58" s="163">
        <v>1901</v>
      </c>
      <c r="G58" s="163">
        <v>1901</v>
      </c>
      <c r="H58" s="163">
        <v>2208</v>
      </c>
      <c r="I58" s="163">
        <v>1788</v>
      </c>
      <c r="J58" s="165">
        <f t="shared" si="31"/>
        <v>-0.19021739130434778</v>
      </c>
      <c r="K58" s="164">
        <f t="shared" si="28"/>
        <v>-7.9299691040164766E-2</v>
      </c>
      <c r="L58" s="162">
        <f t="shared" si="29"/>
        <v>-420</v>
      </c>
      <c r="M58" s="163">
        <f t="shared" si="30"/>
        <v>-154</v>
      </c>
      <c r="N58" s="164">
        <f t="shared" si="27"/>
        <v>3.6888804804787459E-4</v>
      </c>
    </row>
    <row r="59" spans="1:14" x14ac:dyDescent="0.25">
      <c r="A59" s="1"/>
      <c r="B59" s="162" t="s">
        <v>123</v>
      </c>
      <c r="C59" s="163">
        <v>520</v>
      </c>
      <c r="D59" s="163">
        <v>686</v>
      </c>
      <c r="E59" s="163">
        <v>258</v>
      </c>
      <c r="F59" s="163">
        <v>649</v>
      </c>
      <c r="G59" s="163">
        <v>649</v>
      </c>
      <c r="H59" s="163">
        <v>489</v>
      </c>
      <c r="I59" s="163">
        <v>873</v>
      </c>
      <c r="J59" s="165">
        <f t="shared" si="31"/>
        <v>0.78527607361963181</v>
      </c>
      <c r="K59" s="164">
        <f t="shared" si="28"/>
        <v>0.27259475218658902</v>
      </c>
      <c r="L59" s="162">
        <f t="shared" si="29"/>
        <v>384</v>
      </c>
      <c r="M59" s="163">
        <f t="shared" si="30"/>
        <v>187</v>
      </c>
      <c r="N59" s="164">
        <f t="shared" si="27"/>
        <v>1.8011144627840857E-4</v>
      </c>
    </row>
    <row r="60" spans="1:14" x14ac:dyDescent="0.25">
      <c r="A60" s="1"/>
      <c r="B60" s="162" t="s">
        <v>119</v>
      </c>
      <c r="C60" s="163">
        <v>554</v>
      </c>
      <c r="D60" s="163">
        <v>668</v>
      </c>
      <c r="E60" s="163">
        <v>239</v>
      </c>
      <c r="F60" s="163">
        <v>583</v>
      </c>
      <c r="G60" s="163">
        <v>583</v>
      </c>
      <c r="H60" s="163">
        <v>511</v>
      </c>
      <c r="I60" s="163">
        <v>569</v>
      </c>
      <c r="J60" s="165">
        <f t="shared" si="31"/>
        <v>0.11350293542074374</v>
      </c>
      <c r="K60" s="164">
        <f t="shared" si="28"/>
        <v>-0.14820359281437123</v>
      </c>
      <c r="L60" s="162">
        <f t="shared" si="29"/>
        <v>58</v>
      </c>
      <c r="M60" s="163">
        <f t="shared" si="30"/>
        <v>-99</v>
      </c>
      <c r="N60" s="164">
        <f t="shared" si="27"/>
        <v>1.1739222558123078E-4</v>
      </c>
    </row>
    <row r="61" spans="1:14" x14ac:dyDescent="0.25">
      <c r="A61" s="1"/>
      <c r="B61" s="162" t="s">
        <v>128</v>
      </c>
      <c r="C61" s="163">
        <v>279</v>
      </c>
      <c r="D61" s="163">
        <v>203</v>
      </c>
      <c r="E61" s="163">
        <v>147</v>
      </c>
      <c r="F61" s="163">
        <v>76</v>
      </c>
      <c r="G61" s="163">
        <v>76</v>
      </c>
      <c r="H61" s="163">
        <v>182</v>
      </c>
      <c r="I61" s="163">
        <v>111</v>
      </c>
      <c r="J61" s="165">
        <f t="shared" si="31"/>
        <v>-0.39010989010989006</v>
      </c>
      <c r="K61" s="164">
        <f t="shared" si="28"/>
        <v>-0.45320197044334976</v>
      </c>
      <c r="L61" s="162">
        <f t="shared" si="29"/>
        <v>-71</v>
      </c>
      <c r="M61" s="163">
        <f t="shared" si="30"/>
        <v>-92</v>
      </c>
      <c r="N61" s="164">
        <f t="shared" si="27"/>
        <v>2.290076808350899E-5</v>
      </c>
    </row>
    <row r="62" spans="1:14" x14ac:dyDescent="0.25">
      <c r="A62" s="161" t="s">
        <v>144</v>
      </c>
      <c r="B62" s="162" t="s">
        <v>131</v>
      </c>
      <c r="C62" s="163">
        <v>332</v>
      </c>
      <c r="D62" s="163">
        <v>347</v>
      </c>
      <c r="E62" s="163">
        <v>253</v>
      </c>
      <c r="F62" s="163">
        <v>103</v>
      </c>
      <c r="G62" s="163">
        <v>103</v>
      </c>
      <c r="H62" s="163">
        <v>161</v>
      </c>
      <c r="I62" s="163">
        <v>107</v>
      </c>
      <c r="J62" s="165">
        <f t="shared" si="31"/>
        <v>-0.3354037267080745</v>
      </c>
      <c r="K62" s="164">
        <f t="shared" si="28"/>
        <v>-0.69164265129682989</v>
      </c>
      <c r="L62" s="162">
        <f t="shared" si="29"/>
        <v>-54</v>
      </c>
      <c r="M62" s="163">
        <f t="shared" si="30"/>
        <v>-240</v>
      </c>
      <c r="N62" s="164">
        <f t="shared" si="27"/>
        <v>2.2075515179598757E-5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7550</v>
      </c>
      <c r="D63" s="169">
        <f t="shared" si="32"/>
        <v>8143</v>
      </c>
      <c r="E63" s="169">
        <f t="shared" si="32"/>
        <v>3078</v>
      </c>
      <c r="F63" s="169">
        <f t="shared" ref="F63" si="33">F55-SUM(F56:F62)</f>
        <v>6519</v>
      </c>
      <c r="G63" s="169">
        <f t="shared" si="32"/>
        <v>6519</v>
      </c>
      <c r="H63" s="169">
        <f t="shared" si="32"/>
        <v>7628</v>
      </c>
      <c r="I63" s="169">
        <f t="shared" si="32"/>
        <v>8087</v>
      </c>
      <c r="J63" s="171">
        <f t="shared" si="31"/>
        <v>6.0173046670162655E-2</v>
      </c>
      <c r="K63" s="170">
        <f t="shared" si="28"/>
        <v>-6.8770723320643601E-3</v>
      </c>
      <c r="L63" s="168">
        <f>I63-H63</f>
        <v>459</v>
      </c>
      <c r="M63" s="169">
        <f t="shared" si="30"/>
        <v>-56</v>
      </c>
      <c r="N63" s="170">
        <f t="shared" si="27"/>
        <v>1.6684550584805155E-3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123139</v>
      </c>
      <c r="D65" s="176">
        <v>120888</v>
      </c>
      <c r="E65" s="176">
        <v>43485</v>
      </c>
      <c r="F65" s="176">
        <v>138765</v>
      </c>
      <c r="G65" s="176">
        <v>138765</v>
      </c>
      <c r="H65" s="176">
        <v>159652</v>
      </c>
      <c r="I65" s="176">
        <v>203839</v>
      </c>
      <c r="J65" s="177">
        <f>IFERROR(I65/H65-1,"-")</f>
        <v>0.27677072632976718</v>
      </c>
      <c r="K65" s="177">
        <f>IFERROR(I65/D65-1,"-")</f>
        <v>0.68618059691615385</v>
      </c>
      <c r="L65" s="176">
        <f>I65-H65</f>
        <v>44187</v>
      </c>
      <c r="M65" s="176">
        <f>I65-D65</f>
        <v>82951</v>
      </c>
      <c r="N65" s="177">
        <f t="shared" ref="N65:N77" si="34">I65/I$9</f>
        <v>4.2054681670039541E-2</v>
      </c>
    </row>
    <row r="66" spans="1:14" x14ac:dyDescent="0.25">
      <c r="A66" s="1" t="s">
        <v>96</v>
      </c>
      <c r="B66" s="157" t="s">
        <v>97</v>
      </c>
      <c r="C66" s="158">
        <v>31963</v>
      </c>
      <c r="D66" s="158">
        <v>37171</v>
      </c>
      <c r="E66" s="158">
        <v>18691</v>
      </c>
      <c r="F66" s="158">
        <v>31895</v>
      </c>
      <c r="G66" s="158">
        <v>31895</v>
      </c>
      <c r="H66" s="158">
        <v>43184</v>
      </c>
      <c r="I66" s="158">
        <v>54270</v>
      </c>
      <c r="J66" s="160">
        <f>IFERROR(I66/H66-1,"-")</f>
        <v>0.25671545016672837</v>
      </c>
      <c r="K66" s="159">
        <f t="shared" ref="K66:K77" si="35">IFERROR(I66/D66-1,"-")</f>
        <v>0.46000914691560624</v>
      </c>
      <c r="L66" s="157">
        <f t="shared" ref="L66:L76" si="36">I66-H66</f>
        <v>11086</v>
      </c>
      <c r="M66" s="158">
        <f t="shared" ref="M66:M77" si="37">I66-D66</f>
        <v>17099</v>
      </c>
      <c r="N66" s="159">
        <f t="shared" si="34"/>
        <v>1.1196618773802099E-2</v>
      </c>
    </row>
    <row r="67" spans="1:14" x14ac:dyDescent="0.25">
      <c r="A67" s="161" t="s">
        <v>103</v>
      </c>
      <c r="B67" s="162" t="s">
        <v>103</v>
      </c>
      <c r="C67" s="163">
        <v>17869</v>
      </c>
      <c r="D67" s="163">
        <v>19872</v>
      </c>
      <c r="E67" s="163">
        <v>6598</v>
      </c>
      <c r="F67" s="163">
        <v>24228</v>
      </c>
      <c r="G67" s="163">
        <v>24228</v>
      </c>
      <c r="H67" s="163">
        <v>30399</v>
      </c>
      <c r="I67" s="163">
        <v>32812</v>
      </c>
      <c r="J67" s="165">
        <f>IFERROR(I67/H67-1,"-")</f>
        <v>7.9377611105628576E-2</v>
      </c>
      <c r="K67" s="164">
        <f t="shared" si="35"/>
        <v>0.65116747181964563</v>
      </c>
      <c r="L67" s="162">
        <f t="shared" si="36"/>
        <v>2413</v>
      </c>
      <c r="M67" s="163">
        <f t="shared" si="37"/>
        <v>12940</v>
      </c>
      <c r="N67" s="164">
        <f t="shared" si="34"/>
        <v>6.7695495707756487E-3</v>
      </c>
    </row>
    <row r="68" spans="1:14" x14ac:dyDescent="0.25">
      <c r="A68" s="161" t="s">
        <v>100</v>
      </c>
      <c r="B68" s="162" t="s">
        <v>100</v>
      </c>
      <c r="C68" s="163">
        <v>14094</v>
      </c>
      <c r="D68" s="163">
        <v>17299</v>
      </c>
      <c r="E68" s="163">
        <v>12093</v>
      </c>
      <c r="F68" s="163">
        <v>7667</v>
      </c>
      <c r="G68" s="163">
        <v>7667</v>
      </c>
      <c r="H68" s="163">
        <v>12785</v>
      </c>
      <c r="I68" s="163">
        <v>21458</v>
      </c>
      <c r="J68" s="165">
        <f>IFERROR(I68/H68-1,"-")</f>
        <v>0.67837309346890895</v>
      </c>
      <c r="K68" s="164">
        <f t="shared" si="35"/>
        <v>0.2404185213018093</v>
      </c>
      <c r="L68" s="162">
        <f t="shared" si="36"/>
        <v>8673</v>
      </c>
      <c r="M68" s="163">
        <f t="shared" si="37"/>
        <v>4159</v>
      </c>
      <c r="N68" s="164">
        <f t="shared" si="34"/>
        <v>4.4270692030264503E-3</v>
      </c>
    </row>
    <row r="69" spans="1:14" x14ac:dyDescent="0.25">
      <c r="A69" s="1"/>
      <c r="B69" s="157" t="s">
        <v>107</v>
      </c>
      <c r="C69" s="158">
        <v>91176</v>
      </c>
      <c r="D69" s="158">
        <v>83717</v>
      </c>
      <c r="E69" s="158">
        <v>24794</v>
      </c>
      <c r="F69" s="158">
        <v>106870</v>
      </c>
      <c r="G69" s="158">
        <v>106870</v>
      </c>
      <c r="H69" s="158">
        <v>116468</v>
      </c>
      <c r="I69" s="158">
        <v>149569</v>
      </c>
      <c r="J69" s="160">
        <f>IFERROR(I69/H69-1,"-")</f>
        <v>0.28420682075763293</v>
      </c>
      <c r="K69" s="159">
        <f t="shared" si="35"/>
        <v>0.78660248217207984</v>
      </c>
      <c r="L69" s="157">
        <f t="shared" si="36"/>
        <v>33101</v>
      </c>
      <c r="M69" s="158">
        <f t="shared" si="37"/>
        <v>65852</v>
      </c>
      <c r="N69" s="159">
        <f t="shared" si="34"/>
        <v>3.0858062896237444E-2</v>
      </c>
    </row>
    <row r="70" spans="1:14" s="56" customFormat="1" x14ac:dyDescent="0.25">
      <c r="B70" s="162" t="s">
        <v>110</v>
      </c>
      <c r="C70" s="163">
        <v>41976</v>
      </c>
      <c r="D70" s="163">
        <v>36607</v>
      </c>
      <c r="E70" s="163">
        <v>9459</v>
      </c>
      <c r="F70" s="163">
        <v>51047</v>
      </c>
      <c r="G70" s="163">
        <v>51047</v>
      </c>
      <c r="H70" s="163">
        <v>43634</v>
      </c>
      <c r="I70" s="163">
        <v>65010</v>
      </c>
      <c r="J70" s="165">
        <f t="shared" ref="J70:J77" si="38">IFERROR(I70/H70-1,"-")</f>
        <v>0.48989320254847146</v>
      </c>
      <c r="K70" s="164">
        <f t="shared" si="35"/>
        <v>0.77588985713114988</v>
      </c>
      <c r="L70" s="162">
        <f t="shared" si="36"/>
        <v>21376</v>
      </c>
      <c r="M70" s="163">
        <f t="shared" si="37"/>
        <v>28403</v>
      </c>
      <c r="N70" s="164">
        <f t="shared" si="34"/>
        <v>1.3412422820801077E-2</v>
      </c>
    </row>
    <row r="71" spans="1:14" s="56" customFormat="1" x14ac:dyDescent="0.25">
      <c r="B71" s="162" t="s">
        <v>113</v>
      </c>
      <c r="C71" s="163">
        <v>11957</v>
      </c>
      <c r="D71" s="163">
        <v>10194</v>
      </c>
      <c r="E71" s="163">
        <v>3155</v>
      </c>
      <c r="F71" s="163">
        <v>7183</v>
      </c>
      <c r="G71" s="163">
        <v>7183</v>
      </c>
      <c r="H71" s="163">
        <v>8579</v>
      </c>
      <c r="I71" s="163">
        <v>8544</v>
      </c>
      <c r="J71" s="165">
        <f t="shared" si="38"/>
        <v>-4.0797295722112548E-3</v>
      </c>
      <c r="K71" s="164">
        <f t="shared" si="35"/>
        <v>-0.16185991759858742</v>
      </c>
      <c r="L71" s="162">
        <f t="shared" si="36"/>
        <v>-35</v>
      </c>
      <c r="M71" s="163">
        <f t="shared" si="37"/>
        <v>-1650</v>
      </c>
      <c r="N71" s="164">
        <f t="shared" si="34"/>
        <v>1.7627402027522597E-3</v>
      </c>
    </row>
    <row r="72" spans="1:14" x14ac:dyDescent="0.25">
      <c r="A72" s="1"/>
      <c r="B72" s="162" t="s">
        <v>116</v>
      </c>
      <c r="C72" s="163">
        <v>5883</v>
      </c>
      <c r="D72" s="163">
        <v>9314</v>
      </c>
      <c r="E72" s="163">
        <v>3087</v>
      </c>
      <c r="F72" s="163">
        <v>13414</v>
      </c>
      <c r="G72" s="163">
        <v>13414</v>
      </c>
      <c r="H72" s="163">
        <v>12962</v>
      </c>
      <c r="I72" s="163">
        <v>16959</v>
      </c>
      <c r="J72" s="165">
        <f t="shared" si="38"/>
        <v>0.30836290695880275</v>
      </c>
      <c r="K72" s="164">
        <f t="shared" si="35"/>
        <v>0.82080738672965436</v>
      </c>
      <c r="L72" s="162">
        <f t="shared" si="36"/>
        <v>3997</v>
      </c>
      <c r="M72" s="163">
        <f t="shared" si="37"/>
        <v>7645</v>
      </c>
      <c r="N72" s="164">
        <f t="shared" si="34"/>
        <v>3.4988659993534146E-3</v>
      </c>
    </row>
    <row r="73" spans="1:14" x14ac:dyDescent="0.25">
      <c r="A73" s="1"/>
      <c r="B73" s="162" t="s">
        <v>123</v>
      </c>
      <c r="C73" s="163">
        <v>1998</v>
      </c>
      <c r="D73" s="163">
        <v>1607</v>
      </c>
      <c r="E73" s="163">
        <v>294</v>
      </c>
      <c r="F73" s="163">
        <v>2967</v>
      </c>
      <c r="G73" s="163">
        <v>2967</v>
      </c>
      <c r="H73" s="163">
        <v>3590</v>
      </c>
      <c r="I73" s="163">
        <v>5602</v>
      </c>
      <c r="J73" s="165">
        <f t="shared" si="38"/>
        <v>0.56044568245125359</v>
      </c>
      <c r="K73" s="164">
        <f t="shared" si="35"/>
        <v>2.4859987554449283</v>
      </c>
      <c r="L73" s="162">
        <f t="shared" si="36"/>
        <v>2012</v>
      </c>
      <c r="M73" s="163">
        <f t="shared" si="37"/>
        <v>3995</v>
      </c>
      <c r="N73" s="164">
        <f t="shared" si="34"/>
        <v>1.1557666919262827E-3</v>
      </c>
    </row>
    <row r="74" spans="1:14" x14ac:dyDescent="0.25">
      <c r="A74" s="1"/>
      <c r="B74" s="162" t="s">
        <v>119</v>
      </c>
      <c r="C74" s="163">
        <v>2478</v>
      </c>
      <c r="D74" s="163">
        <v>1869</v>
      </c>
      <c r="E74" s="163">
        <v>900</v>
      </c>
      <c r="F74" s="163">
        <v>3041</v>
      </c>
      <c r="G74" s="163">
        <v>3041</v>
      </c>
      <c r="H74" s="163">
        <v>2518</v>
      </c>
      <c r="I74" s="163">
        <v>3677</v>
      </c>
      <c r="J74" s="165">
        <f t="shared" si="38"/>
        <v>0.460285941223193</v>
      </c>
      <c r="K74" s="164">
        <f t="shared" si="35"/>
        <v>0.96736222578919207</v>
      </c>
      <c r="L74" s="162">
        <f t="shared" si="36"/>
        <v>1159</v>
      </c>
      <c r="M74" s="163">
        <f t="shared" si="37"/>
        <v>1808</v>
      </c>
      <c r="N74" s="164">
        <f t="shared" si="34"/>
        <v>7.5861373191948259E-4</v>
      </c>
    </row>
    <row r="75" spans="1:14" x14ac:dyDescent="0.25">
      <c r="A75" s="1"/>
      <c r="B75" s="162" t="s">
        <v>128</v>
      </c>
      <c r="C75" s="163">
        <v>1094</v>
      </c>
      <c r="D75" s="163">
        <v>1437</v>
      </c>
      <c r="E75" s="163">
        <v>833</v>
      </c>
      <c r="F75" s="163">
        <v>1467</v>
      </c>
      <c r="G75" s="163">
        <v>1467</v>
      </c>
      <c r="H75" s="163">
        <v>3950</v>
      </c>
      <c r="I75" s="163">
        <v>2868</v>
      </c>
      <c r="J75" s="165">
        <f t="shared" si="38"/>
        <v>-0.27392405063291136</v>
      </c>
      <c r="K75" s="164">
        <f t="shared" si="35"/>
        <v>0.99582463465553239</v>
      </c>
      <c r="L75" s="162">
        <f t="shared" si="36"/>
        <v>-1082</v>
      </c>
      <c r="M75" s="163">
        <f t="shared" si="37"/>
        <v>1431</v>
      </c>
      <c r="N75" s="164">
        <f t="shared" si="34"/>
        <v>5.9170633210363778E-4</v>
      </c>
    </row>
    <row r="76" spans="1:14" x14ac:dyDescent="0.25">
      <c r="A76" s="161" t="s">
        <v>144</v>
      </c>
      <c r="B76" s="162" t="s">
        <v>131</v>
      </c>
      <c r="C76" s="163">
        <v>2083</v>
      </c>
      <c r="D76" s="163">
        <v>1580</v>
      </c>
      <c r="E76" s="163">
        <v>970</v>
      </c>
      <c r="F76" s="163">
        <v>509</v>
      </c>
      <c r="G76" s="163">
        <v>509</v>
      </c>
      <c r="H76" s="163">
        <v>1105</v>
      </c>
      <c r="I76" s="163">
        <v>2118</v>
      </c>
      <c r="J76" s="165">
        <f t="shared" si="38"/>
        <v>0.91674208144796387</v>
      </c>
      <c r="K76" s="164">
        <f t="shared" si="35"/>
        <v>0.34050632911392409</v>
      </c>
      <c r="L76" s="162">
        <f t="shared" si="36"/>
        <v>1013</v>
      </c>
      <c r="M76" s="163">
        <f t="shared" si="37"/>
        <v>538</v>
      </c>
      <c r="N76" s="164">
        <f t="shared" si="34"/>
        <v>4.3697141262046885E-4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23707</v>
      </c>
      <c r="D77" s="169">
        <f t="shared" si="39"/>
        <v>21109</v>
      </c>
      <c r="E77" s="169">
        <f t="shared" si="39"/>
        <v>6096</v>
      </c>
      <c r="F77" s="169">
        <f t="shared" ref="F77" si="40">F69-SUM(F70:F76)</f>
        <v>27242</v>
      </c>
      <c r="G77" s="169">
        <f t="shared" si="39"/>
        <v>27242</v>
      </c>
      <c r="H77" s="169">
        <f t="shared" si="39"/>
        <v>40130</v>
      </c>
      <c r="I77" s="169">
        <f t="shared" si="39"/>
        <v>44791</v>
      </c>
      <c r="J77" s="171">
        <f t="shared" si="38"/>
        <v>0.11614752055818589</v>
      </c>
      <c r="K77" s="170">
        <f t="shared" si="35"/>
        <v>1.1218911364820694</v>
      </c>
      <c r="L77" s="168">
        <f>I77-H77</f>
        <v>4661</v>
      </c>
      <c r="M77" s="169">
        <f t="shared" si="37"/>
        <v>23682</v>
      </c>
      <c r="N77" s="170">
        <f t="shared" si="34"/>
        <v>9.2409757047608228E-3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742696</v>
      </c>
      <c r="D79" s="176">
        <v>708591</v>
      </c>
      <c r="E79" s="176">
        <v>226604</v>
      </c>
      <c r="F79" s="176">
        <v>604155</v>
      </c>
      <c r="G79" s="176">
        <v>604155</v>
      </c>
      <c r="H79" s="176">
        <v>699601</v>
      </c>
      <c r="I79" s="176">
        <v>804878</v>
      </c>
      <c r="J79" s="177">
        <f>IFERROR(I79/H79-1,"-")</f>
        <v>0.1504814887342929</v>
      </c>
      <c r="K79" s="177">
        <f>IFERROR(I79/D79-1,"-")</f>
        <v>0.13588515801075651</v>
      </c>
      <c r="L79" s="176">
        <f>I79-H79</f>
        <v>105277</v>
      </c>
      <c r="M79" s="176">
        <f>I79-D79</f>
        <v>96287</v>
      </c>
      <c r="N79" s="177">
        <f t="shared" ref="N79:N91" si="41">I79/I$9</f>
        <v>0.16605697669836531</v>
      </c>
    </row>
    <row r="80" spans="1:14" x14ac:dyDescent="0.25">
      <c r="A80" s="1" t="s">
        <v>96</v>
      </c>
      <c r="B80" s="157" t="s">
        <v>97</v>
      </c>
      <c r="C80" s="158">
        <v>327420</v>
      </c>
      <c r="D80" s="158">
        <v>317076</v>
      </c>
      <c r="E80" s="158">
        <v>86191</v>
      </c>
      <c r="F80" s="158">
        <v>297509</v>
      </c>
      <c r="G80" s="158">
        <v>297509</v>
      </c>
      <c r="H80" s="158">
        <v>311175</v>
      </c>
      <c r="I80" s="158">
        <v>335415</v>
      </c>
      <c r="J80" s="160">
        <f>IFERROR(I80/H80-1,"-")</f>
        <v>7.7898288744275623E-2</v>
      </c>
      <c r="K80" s="159">
        <f t="shared" ref="K80:K91" si="42">IFERROR(I80/D80-1,"-")</f>
        <v>5.7837868523634706E-2</v>
      </c>
      <c r="L80" s="157">
        <f t="shared" ref="L80:L90" si="43">I80-H80</f>
        <v>24240</v>
      </c>
      <c r="M80" s="158">
        <f t="shared" ref="M80:M91" si="44">I80-D80</f>
        <v>18339</v>
      </c>
      <c r="N80" s="159">
        <f t="shared" si="41"/>
        <v>6.9200550691262783E-2</v>
      </c>
    </row>
    <row r="81" spans="1:14" x14ac:dyDescent="0.25">
      <c r="A81" s="161" t="s">
        <v>103</v>
      </c>
      <c r="B81" s="162" t="s">
        <v>103</v>
      </c>
      <c r="C81" s="163">
        <v>79041</v>
      </c>
      <c r="D81" s="163">
        <v>59152</v>
      </c>
      <c r="E81" s="163">
        <v>17366</v>
      </c>
      <c r="F81" s="163">
        <v>79015</v>
      </c>
      <c r="G81" s="163">
        <v>79015</v>
      </c>
      <c r="H81" s="163">
        <v>81010</v>
      </c>
      <c r="I81" s="163">
        <v>90770</v>
      </c>
      <c r="J81" s="165">
        <f>IFERROR(I81/H81-1,"-")</f>
        <v>0.1204789532156525</v>
      </c>
      <c r="K81" s="164">
        <f t="shared" si="42"/>
        <v>0.5345212334325129</v>
      </c>
      <c r="L81" s="162">
        <f t="shared" si="43"/>
        <v>9760</v>
      </c>
      <c r="M81" s="163">
        <f t="shared" si="44"/>
        <v>31618</v>
      </c>
      <c r="N81" s="164">
        <f t="shared" si="41"/>
        <v>1.8727051521982983E-2</v>
      </c>
    </row>
    <row r="82" spans="1:14" x14ac:dyDescent="0.25">
      <c r="A82" s="161" t="s">
        <v>100</v>
      </c>
      <c r="B82" s="162" t="s">
        <v>100</v>
      </c>
      <c r="C82" s="163">
        <v>248379</v>
      </c>
      <c r="D82" s="163">
        <v>257924</v>
      </c>
      <c r="E82" s="163">
        <v>68825</v>
      </c>
      <c r="F82" s="163">
        <v>218494</v>
      </c>
      <c r="G82" s="163">
        <v>218494</v>
      </c>
      <c r="H82" s="163">
        <v>230165</v>
      </c>
      <c r="I82" s="163">
        <v>244645</v>
      </c>
      <c r="J82" s="165">
        <f>IFERROR(I82/H82-1,"-")</f>
        <v>6.2911389655247341E-2</v>
      </c>
      <c r="K82" s="164">
        <f t="shared" si="42"/>
        <v>-5.1484158124098567E-2</v>
      </c>
      <c r="L82" s="162">
        <f t="shared" si="43"/>
        <v>14480</v>
      </c>
      <c r="M82" s="163">
        <f t="shared" si="44"/>
        <v>-13279</v>
      </c>
      <c r="N82" s="164">
        <f t="shared" si="41"/>
        <v>5.0473499169279797E-2</v>
      </c>
    </row>
    <row r="83" spans="1:14" x14ac:dyDescent="0.25">
      <c r="A83" s="1"/>
      <c r="B83" s="157" t="s">
        <v>107</v>
      </c>
      <c r="C83" s="158">
        <v>415276</v>
      </c>
      <c r="D83" s="158">
        <v>391515</v>
      </c>
      <c r="E83" s="158">
        <v>140413</v>
      </c>
      <c r="F83" s="158">
        <v>306646</v>
      </c>
      <c r="G83" s="158">
        <v>306646</v>
      </c>
      <c r="H83" s="158">
        <v>388426</v>
      </c>
      <c r="I83" s="158">
        <v>469463</v>
      </c>
      <c r="J83" s="160">
        <f>IFERROR(I83/H83-1,"-")</f>
        <v>0.20862918548191933</v>
      </c>
      <c r="K83" s="159">
        <f t="shared" si="42"/>
        <v>0.19909326590296672</v>
      </c>
      <c r="L83" s="157">
        <f t="shared" si="43"/>
        <v>81037</v>
      </c>
      <c r="M83" s="158">
        <f t="shared" si="44"/>
        <v>77948</v>
      </c>
      <c r="N83" s="159">
        <f t="shared" si="41"/>
        <v>9.6856426007102536E-2</v>
      </c>
    </row>
    <row r="84" spans="1:14" s="56" customFormat="1" x14ac:dyDescent="0.25">
      <c r="B84" s="162" t="s">
        <v>110</v>
      </c>
      <c r="C84" s="163">
        <v>59793</v>
      </c>
      <c r="D84" s="163">
        <v>66844</v>
      </c>
      <c r="E84" s="163">
        <v>22902</v>
      </c>
      <c r="F84" s="163">
        <v>60499</v>
      </c>
      <c r="G84" s="163">
        <v>60499</v>
      </c>
      <c r="H84" s="163">
        <v>80527</v>
      </c>
      <c r="I84" s="163">
        <v>98327</v>
      </c>
      <c r="J84" s="165">
        <f t="shared" ref="J84:J91" si="45">IFERROR(I84/H84-1,"-")</f>
        <v>0.22104387348342791</v>
      </c>
      <c r="K84" s="164">
        <f t="shared" si="42"/>
        <v>0.47099216085213325</v>
      </c>
      <c r="L84" s="162">
        <f t="shared" si="43"/>
        <v>17800</v>
      </c>
      <c r="M84" s="163">
        <f t="shared" si="44"/>
        <v>31483</v>
      </c>
      <c r="N84" s="164">
        <f t="shared" si="41"/>
        <v>2.0286160570695395E-2</v>
      </c>
    </row>
    <row r="85" spans="1:14" s="56" customFormat="1" x14ac:dyDescent="0.25">
      <c r="B85" s="162" t="s">
        <v>113</v>
      </c>
      <c r="C85" s="163">
        <v>181213</v>
      </c>
      <c r="D85" s="163">
        <v>151446</v>
      </c>
      <c r="E85" s="163">
        <v>50127</v>
      </c>
      <c r="F85" s="163">
        <v>96964</v>
      </c>
      <c r="G85" s="163">
        <v>96964</v>
      </c>
      <c r="H85" s="163">
        <v>112053</v>
      </c>
      <c r="I85" s="163">
        <v>127397</v>
      </c>
      <c r="J85" s="165">
        <f t="shared" si="45"/>
        <v>0.13693520030699768</v>
      </c>
      <c r="K85" s="164">
        <f t="shared" si="42"/>
        <v>-0.15879587443709309</v>
      </c>
      <c r="L85" s="162">
        <f t="shared" si="43"/>
        <v>15344</v>
      </c>
      <c r="M85" s="163">
        <f t="shared" si="44"/>
        <v>-24049</v>
      </c>
      <c r="N85" s="164">
        <f t="shared" si="41"/>
        <v>2.6283686049863017E-2</v>
      </c>
    </row>
    <row r="86" spans="1:14" x14ac:dyDescent="0.25">
      <c r="A86" s="1"/>
      <c r="B86" s="162" t="s">
        <v>116</v>
      </c>
      <c r="C86" s="163">
        <v>21512</v>
      </c>
      <c r="D86" s="163">
        <v>22436</v>
      </c>
      <c r="E86" s="163">
        <v>7727</v>
      </c>
      <c r="F86" s="163">
        <v>25848</v>
      </c>
      <c r="G86" s="163">
        <v>25848</v>
      </c>
      <c r="H86" s="163">
        <v>35482</v>
      </c>
      <c r="I86" s="163">
        <v>52069</v>
      </c>
      <c r="J86" s="165">
        <f t="shared" si="45"/>
        <v>0.4674764669409841</v>
      </c>
      <c r="K86" s="164">
        <f t="shared" si="42"/>
        <v>1.3207791050098057</v>
      </c>
      <c r="L86" s="162">
        <f t="shared" si="43"/>
        <v>16587</v>
      </c>
      <c r="M86" s="163">
        <f t="shared" si="44"/>
        <v>29633</v>
      </c>
      <c r="N86" s="164">
        <f t="shared" si="41"/>
        <v>1.0742523363425493E-2</v>
      </c>
    </row>
    <row r="87" spans="1:14" x14ac:dyDescent="0.25">
      <c r="A87" s="1"/>
      <c r="B87" s="162" t="s">
        <v>123</v>
      </c>
      <c r="C87" s="163">
        <v>11713</v>
      </c>
      <c r="D87" s="163">
        <v>9070</v>
      </c>
      <c r="E87" s="163">
        <v>2183</v>
      </c>
      <c r="F87" s="163">
        <v>9458</v>
      </c>
      <c r="G87" s="163">
        <v>9458</v>
      </c>
      <c r="H87" s="163">
        <v>10607</v>
      </c>
      <c r="I87" s="163">
        <v>16176</v>
      </c>
      <c r="J87" s="165">
        <f t="shared" si="45"/>
        <v>0.52503064014330159</v>
      </c>
      <c r="K87" s="164">
        <f t="shared" si="42"/>
        <v>0.78346196251378175</v>
      </c>
      <c r="L87" s="162">
        <f t="shared" si="43"/>
        <v>5569</v>
      </c>
      <c r="M87" s="163">
        <f t="shared" si="44"/>
        <v>7106</v>
      </c>
      <c r="N87" s="164">
        <f t="shared" si="41"/>
        <v>3.3373227434129859E-3</v>
      </c>
    </row>
    <row r="88" spans="1:14" x14ac:dyDescent="0.25">
      <c r="A88" s="1"/>
      <c r="B88" s="162" t="s">
        <v>119</v>
      </c>
      <c r="C88" s="163">
        <v>6391</v>
      </c>
      <c r="D88" s="163">
        <v>6144</v>
      </c>
      <c r="E88" s="163">
        <v>2091</v>
      </c>
      <c r="F88" s="163">
        <v>4903</v>
      </c>
      <c r="G88" s="163">
        <v>4903</v>
      </c>
      <c r="H88" s="163">
        <v>5833</v>
      </c>
      <c r="I88" s="163">
        <v>7727</v>
      </c>
      <c r="J88" s="165">
        <f t="shared" si="45"/>
        <v>0.32470426881536096</v>
      </c>
      <c r="K88" s="164">
        <f t="shared" si="42"/>
        <v>0.25764973958333326</v>
      </c>
      <c r="L88" s="162">
        <f t="shared" si="43"/>
        <v>1894</v>
      </c>
      <c r="M88" s="163">
        <f t="shared" si="44"/>
        <v>1583</v>
      </c>
      <c r="N88" s="164">
        <f t="shared" si="41"/>
        <v>1.5941822971285945E-3</v>
      </c>
    </row>
    <row r="89" spans="1:14" x14ac:dyDescent="0.25">
      <c r="A89" s="1"/>
      <c r="B89" s="162" t="s">
        <v>128</v>
      </c>
      <c r="C89" s="163">
        <v>5956</v>
      </c>
      <c r="D89" s="163">
        <v>7267</v>
      </c>
      <c r="E89" s="163">
        <v>4124</v>
      </c>
      <c r="F89" s="163">
        <v>5186</v>
      </c>
      <c r="G89" s="163">
        <v>5186</v>
      </c>
      <c r="H89" s="163">
        <v>7187</v>
      </c>
      <c r="I89" s="163">
        <v>6508</v>
      </c>
      <c r="J89" s="165">
        <f t="shared" si="45"/>
        <v>-9.4476137470432708E-2</v>
      </c>
      <c r="K89" s="164">
        <f t="shared" si="42"/>
        <v>-0.10444475024081468</v>
      </c>
      <c r="L89" s="162">
        <f t="shared" si="43"/>
        <v>-679</v>
      </c>
      <c r="M89" s="163">
        <f t="shared" si="44"/>
        <v>-759</v>
      </c>
      <c r="N89" s="164">
        <f t="shared" si="41"/>
        <v>1.3426864746619506E-3</v>
      </c>
    </row>
    <row r="90" spans="1:14" x14ac:dyDescent="0.25">
      <c r="A90" s="161" t="s">
        <v>144</v>
      </c>
      <c r="B90" s="162" t="s">
        <v>131</v>
      </c>
      <c r="C90" s="163">
        <v>11261</v>
      </c>
      <c r="D90" s="163">
        <v>9587</v>
      </c>
      <c r="E90" s="163">
        <v>6595</v>
      </c>
      <c r="F90" s="163">
        <v>4552</v>
      </c>
      <c r="G90" s="163">
        <v>4552</v>
      </c>
      <c r="H90" s="163">
        <v>7433</v>
      </c>
      <c r="I90" s="163">
        <v>8077</v>
      </c>
      <c r="J90" s="165">
        <f t="shared" si="45"/>
        <v>8.6640656531683069E-2</v>
      </c>
      <c r="K90" s="164">
        <f t="shared" si="42"/>
        <v>-0.15750495462605607</v>
      </c>
      <c r="L90" s="162">
        <f t="shared" si="43"/>
        <v>644</v>
      </c>
      <c r="M90" s="163">
        <f t="shared" si="44"/>
        <v>-1510</v>
      </c>
      <c r="N90" s="164">
        <f t="shared" si="41"/>
        <v>1.6663919262207398E-3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117437</v>
      </c>
      <c r="D91" s="169">
        <f t="shared" si="46"/>
        <v>118721</v>
      </c>
      <c r="E91" s="169">
        <f t="shared" si="46"/>
        <v>44664</v>
      </c>
      <c r="F91" s="169">
        <f t="shared" ref="F91" si="47">F83-SUM(F84:F90)</f>
        <v>99236</v>
      </c>
      <c r="G91" s="169">
        <f t="shared" si="46"/>
        <v>99236</v>
      </c>
      <c r="H91" s="169">
        <f t="shared" si="46"/>
        <v>129304</v>
      </c>
      <c r="I91" s="169">
        <f t="shared" si="46"/>
        <v>153182</v>
      </c>
      <c r="J91" s="171">
        <f t="shared" si="45"/>
        <v>0.18466559425849161</v>
      </c>
      <c r="K91" s="170">
        <f t="shared" si="42"/>
        <v>0.29026878142872792</v>
      </c>
      <c r="L91" s="168">
        <f>I91-H91</f>
        <v>23878</v>
      </c>
      <c r="M91" s="169">
        <f t="shared" si="44"/>
        <v>34461</v>
      </c>
      <c r="N91" s="170">
        <f t="shared" si="41"/>
        <v>3.1603472581694367E-2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40573</v>
      </c>
      <c r="D93" s="176">
        <v>41336</v>
      </c>
      <c r="E93" s="176">
        <v>18240</v>
      </c>
      <c r="F93" s="176">
        <v>39143</v>
      </c>
      <c r="G93" s="176">
        <v>39143</v>
      </c>
      <c r="H93" s="176">
        <v>46340</v>
      </c>
      <c r="I93" s="176">
        <v>43855</v>
      </c>
      <c r="J93" s="177">
        <f>IFERROR(I93/H93-1,"-")</f>
        <v>-5.3625377643504502E-2</v>
      </c>
      <c r="K93" s="177">
        <f>IFERROR(I93/D93-1,"-")</f>
        <v>6.0939616798916241E-2</v>
      </c>
      <c r="L93" s="176">
        <f>I93-H93</f>
        <v>-2485</v>
      </c>
      <c r="M93" s="176">
        <f>I93-D93</f>
        <v>2519</v>
      </c>
      <c r="N93" s="177">
        <f t="shared" ref="N93:N105" si="48">I93/I$9</f>
        <v>9.0478665252458276E-3</v>
      </c>
    </row>
    <row r="94" spans="1:14" x14ac:dyDescent="0.25">
      <c r="A94" s="1" t="s">
        <v>96</v>
      </c>
      <c r="B94" s="157" t="s">
        <v>97</v>
      </c>
      <c r="C94" s="158">
        <v>25429</v>
      </c>
      <c r="D94" s="158">
        <v>26994</v>
      </c>
      <c r="E94" s="158">
        <v>11388</v>
      </c>
      <c r="F94" s="158">
        <v>25280</v>
      </c>
      <c r="G94" s="158">
        <v>25280</v>
      </c>
      <c r="H94" s="158">
        <v>30693</v>
      </c>
      <c r="I94" s="158">
        <v>26797</v>
      </c>
      <c r="J94" s="160">
        <f>IFERROR(I94/H94-1,"-")</f>
        <v>-0.1269344801746326</v>
      </c>
      <c r="K94" s="159">
        <f t="shared" ref="K94:K105" si="49">IFERROR(I94/D94-1,"-")</f>
        <v>-7.2979180558642165E-3</v>
      </c>
      <c r="L94" s="157">
        <f t="shared" ref="L94:L104" si="50">I94-H94</f>
        <v>-3896</v>
      </c>
      <c r="M94" s="158">
        <f t="shared" ref="M94:M105" si="51">I94-D94</f>
        <v>-197</v>
      </c>
      <c r="N94" s="159">
        <f t="shared" si="48"/>
        <v>5.5285755165206344E-3</v>
      </c>
    </row>
    <row r="95" spans="1:14" x14ac:dyDescent="0.25">
      <c r="A95" s="161" t="s">
        <v>103</v>
      </c>
      <c r="B95" s="162" t="s">
        <v>103</v>
      </c>
      <c r="C95" s="163">
        <v>12321</v>
      </c>
      <c r="D95" s="163">
        <v>13150</v>
      </c>
      <c r="E95" s="163">
        <v>6091</v>
      </c>
      <c r="F95" s="163">
        <v>11813</v>
      </c>
      <c r="G95" s="163">
        <v>11813</v>
      </c>
      <c r="H95" s="163">
        <v>9708</v>
      </c>
      <c r="I95" s="163">
        <v>8305</v>
      </c>
      <c r="J95" s="165">
        <f>IFERROR(I95/H95-1,"-")</f>
        <v>-0.1445199835187474</v>
      </c>
      <c r="K95" s="164">
        <f t="shared" si="49"/>
        <v>-0.36844106463878323</v>
      </c>
      <c r="L95" s="162">
        <f t="shared" si="50"/>
        <v>-1403</v>
      </c>
      <c r="M95" s="163">
        <f t="shared" si="51"/>
        <v>-4845</v>
      </c>
      <c r="N95" s="164">
        <f t="shared" si="48"/>
        <v>1.7134313417436233E-3</v>
      </c>
    </row>
    <row r="96" spans="1:14" x14ac:dyDescent="0.25">
      <c r="A96" s="161" t="s">
        <v>100</v>
      </c>
      <c r="B96" s="162" t="s">
        <v>100</v>
      </c>
      <c r="C96" s="163">
        <v>13108</v>
      </c>
      <c r="D96" s="163">
        <v>13844</v>
      </c>
      <c r="E96" s="163">
        <v>5297</v>
      </c>
      <c r="F96" s="163">
        <v>13467</v>
      </c>
      <c r="G96" s="163">
        <v>13467</v>
      </c>
      <c r="H96" s="163">
        <v>20985</v>
      </c>
      <c r="I96" s="163">
        <v>18492</v>
      </c>
      <c r="J96" s="165">
        <f>IFERROR(I96/H96-1,"-")</f>
        <v>-0.11879914224446031</v>
      </c>
      <c r="K96" s="164">
        <f t="shared" si="49"/>
        <v>0.33574111528459993</v>
      </c>
      <c r="L96" s="162">
        <f t="shared" si="50"/>
        <v>-2493</v>
      </c>
      <c r="M96" s="163">
        <f t="shared" si="51"/>
        <v>4648</v>
      </c>
      <c r="N96" s="164">
        <f t="shared" si="48"/>
        <v>3.8151441747770114E-3</v>
      </c>
    </row>
    <row r="97" spans="1:14" x14ac:dyDescent="0.25">
      <c r="A97" s="1"/>
      <c r="B97" s="157" t="s">
        <v>107</v>
      </c>
      <c r="C97" s="158">
        <v>15144</v>
      </c>
      <c r="D97" s="158">
        <v>14342</v>
      </c>
      <c r="E97" s="158">
        <v>6852</v>
      </c>
      <c r="F97" s="158">
        <v>13863</v>
      </c>
      <c r="G97" s="158">
        <v>13863</v>
      </c>
      <c r="H97" s="158">
        <v>15647</v>
      </c>
      <c r="I97" s="158">
        <v>17058</v>
      </c>
      <c r="J97" s="160">
        <f>IFERROR(I97/H97-1,"-")</f>
        <v>9.0177030740717035E-2</v>
      </c>
      <c r="K97" s="159">
        <f t="shared" si="49"/>
        <v>0.18937386696416114</v>
      </c>
      <c r="L97" s="157">
        <f t="shared" si="50"/>
        <v>1411</v>
      </c>
      <c r="M97" s="158">
        <f t="shared" si="51"/>
        <v>2716</v>
      </c>
      <c r="N97" s="159">
        <f t="shared" si="48"/>
        <v>3.5192910087251928E-3</v>
      </c>
    </row>
    <row r="98" spans="1:14" s="56" customFormat="1" x14ac:dyDescent="0.25">
      <c r="B98" s="162" t="s">
        <v>110</v>
      </c>
      <c r="C98" s="163">
        <v>1747</v>
      </c>
      <c r="D98" s="163">
        <v>1905</v>
      </c>
      <c r="E98" s="163">
        <v>1144</v>
      </c>
      <c r="F98" s="163">
        <v>1860</v>
      </c>
      <c r="G98" s="163">
        <v>1860</v>
      </c>
      <c r="H98" s="163">
        <v>2264</v>
      </c>
      <c r="I98" s="163">
        <v>2464</v>
      </c>
      <c r="J98" s="165">
        <f t="shared" ref="J98:J105" si="52">IFERROR(I98/H98-1,"-")</f>
        <v>8.8339222614840951E-2</v>
      </c>
      <c r="K98" s="164">
        <f t="shared" si="49"/>
        <v>0.29343832020997374</v>
      </c>
      <c r="L98" s="162">
        <f t="shared" si="50"/>
        <v>200</v>
      </c>
      <c r="M98" s="163">
        <f t="shared" si="51"/>
        <v>559</v>
      </c>
      <c r="N98" s="164">
        <f t="shared" si="48"/>
        <v>5.0835578880870406E-4</v>
      </c>
    </row>
    <row r="99" spans="1:14" s="56" customFormat="1" x14ac:dyDescent="0.25">
      <c r="B99" s="162" t="s">
        <v>113</v>
      </c>
      <c r="C99" s="163">
        <v>3613</v>
      </c>
      <c r="D99" s="163">
        <v>3059</v>
      </c>
      <c r="E99" s="163">
        <v>1439</v>
      </c>
      <c r="F99" s="163">
        <v>2833</v>
      </c>
      <c r="G99" s="163">
        <v>2833</v>
      </c>
      <c r="H99" s="163">
        <v>3049</v>
      </c>
      <c r="I99" s="163">
        <v>3490</v>
      </c>
      <c r="J99" s="165">
        <f t="shared" si="52"/>
        <v>0.14463758609380117</v>
      </c>
      <c r="K99" s="164">
        <f t="shared" si="49"/>
        <v>0.14089571755475649</v>
      </c>
      <c r="L99" s="162">
        <f t="shared" si="50"/>
        <v>441</v>
      </c>
      <c r="M99" s="163">
        <f t="shared" si="51"/>
        <v>431</v>
      </c>
      <c r="N99" s="164">
        <f t="shared" si="48"/>
        <v>7.2003315866167909E-4</v>
      </c>
    </row>
    <row r="100" spans="1:14" x14ac:dyDescent="0.25">
      <c r="A100" s="1"/>
      <c r="B100" s="162" t="s">
        <v>116</v>
      </c>
      <c r="C100" s="163">
        <v>3218</v>
      </c>
      <c r="D100" s="163">
        <v>2951</v>
      </c>
      <c r="E100" s="163">
        <v>1565</v>
      </c>
      <c r="F100" s="163">
        <v>2677</v>
      </c>
      <c r="G100" s="163">
        <v>2677</v>
      </c>
      <c r="H100" s="163">
        <v>2921</v>
      </c>
      <c r="I100" s="163">
        <v>2887</v>
      </c>
      <c r="J100" s="165">
        <f t="shared" si="52"/>
        <v>-1.1639849366655297E-2</v>
      </c>
      <c r="K100" s="164">
        <f t="shared" si="49"/>
        <v>-2.1687563537783783E-2</v>
      </c>
      <c r="L100" s="162">
        <f t="shared" si="50"/>
        <v>-34</v>
      </c>
      <c r="M100" s="163">
        <f t="shared" si="51"/>
        <v>-64</v>
      </c>
      <c r="N100" s="164">
        <f t="shared" si="48"/>
        <v>5.9562628339721133E-4</v>
      </c>
    </row>
    <row r="101" spans="1:14" x14ac:dyDescent="0.25">
      <c r="A101" s="1"/>
      <c r="B101" s="162" t="s">
        <v>123</v>
      </c>
      <c r="C101" s="163">
        <v>449</v>
      </c>
      <c r="D101" s="163">
        <v>491</v>
      </c>
      <c r="E101" s="163">
        <v>297</v>
      </c>
      <c r="F101" s="163">
        <v>970</v>
      </c>
      <c r="G101" s="163">
        <v>970</v>
      </c>
      <c r="H101" s="163">
        <v>724</v>
      </c>
      <c r="I101" s="163">
        <v>784</v>
      </c>
      <c r="J101" s="165">
        <f t="shared" si="52"/>
        <v>8.287292817679548E-2</v>
      </c>
      <c r="K101" s="164">
        <f t="shared" si="49"/>
        <v>0.59674134419551939</v>
      </c>
      <c r="L101" s="162">
        <f t="shared" si="50"/>
        <v>60</v>
      </c>
      <c r="M101" s="163">
        <f t="shared" si="51"/>
        <v>293</v>
      </c>
      <c r="N101" s="164">
        <f t="shared" si="48"/>
        <v>1.6174956916640586E-4</v>
      </c>
    </row>
    <row r="102" spans="1:14" x14ac:dyDescent="0.25">
      <c r="A102" s="1"/>
      <c r="B102" s="162" t="s">
        <v>119</v>
      </c>
      <c r="C102" s="163">
        <v>346</v>
      </c>
      <c r="D102" s="163">
        <v>392</v>
      </c>
      <c r="E102" s="163">
        <v>228</v>
      </c>
      <c r="F102" s="163">
        <v>560</v>
      </c>
      <c r="G102" s="163">
        <v>560</v>
      </c>
      <c r="H102" s="163">
        <v>451</v>
      </c>
      <c r="I102" s="163">
        <v>685</v>
      </c>
      <c r="J102" s="165">
        <f t="shared" si="52"/>
        <v>0.51884700665188466</v>
      </c>
      <c r="K102" s="164">
        <f t="shared" si="49"/>
        <v>0.74744897959183665</v>
      </c>
      <c r="L102" s="162">
        <f t="shared" si="50"/>
        <v>234</v>
      </c>
      <c r="M102" s="163">
        <f t="shared" si="51"/>
        <v>293</v>
      </c>
      <c r="N102" s="164">
        <f t="shared" si="48"/>
        <v>1.4132455979462755E-4</v>
      </c>
    </row>
    <row r="103" spans="1:14" x14ac:dyDescent="0.25">
      <c r="A103" s="1"/>
      <c r="B103" s="162" t="s">
        <v>128</v>
      </c>
      <c r="C103" s="163">
        <v>99</v>
      </c>
      <c r="D103" s="163">
        <v>126</v>
      </c>
      <c r="E103" s="163">
        <v>127</v>
      </c>
      <c r="F103" s="163">
        <v>226</v>
      </c>
      <c r="G103" s="163">
        <v>226</v>
      </c>
      <c r="H103" s="163">
        <v>109</v>
      </c>
      <c r="I103" s="163">
        <v>192</v>
      </c>
      <c r="J103" s="165">
        <f t="shared" si="52"/>
        <v>0.76146788990825698</v>
      </c>
      <c r="K103" s="164">
        <f t="shared" si="49"/>
        <v>0.52380952380952372</v>
      </c>
      <c r="L103" s="162">
        <f t="shared" si="50"/>
        <v>83</v>
      </c>
      <c r="M103" s="163">
        <f t="shared" si="51"/>
        <v>66</v>
      </c>
      <c r="N103" s="164">
        <f t="shared" si="48"/>
        <v>3.9612139387691228E-5</v>
      </c>
    </row>
    <row r="104" spans="1:14" x14ac:dyDescent="0.25">
      <c r="A104" s="161" t="s">
        <v>144</v>
      </c>
      <c r="B104" s="162" t="s">
        <v>131</v>
      </c>
      <c r="C104" s="163">
        <v>268</v>
      </c>
      <c r="D104" s="163">
        <v>153</v>
      </c>
      <c r="E104" s="163">
        <v>75</v>
      </c>
      <c r="F104" s="163">
        <v>116</v>
      </c>
      <c r="G104" s="163">
        <v>116</v>
      </c>
      <c r="H104" s="163">
        <v>203</v>
      </c>
      <c r="I104" s="163">
        <v>323</v>
      </c>
      <c r="J104" s="165">
        <f t="shared" si="52"/>
        <v>0.59113300492610832</v>
      </c>
      <c r="K104" s="164">
        <f t="shared" si="49"/>
        <v>1.1111111111111112</v>
      </c>
      <c r="L104" s="162">
        <f t="shared" si="50"/>
        <v>120</v>
      </c>
      <c r="M104" s="163">
        <f t="shared" si="51"/>
        <v>170</v>
      </c>
      <c r="N104" s="164">
        <f t="shared" si="48"/>
        <v>6.663917199075139E-5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5404</v>
      </c>
      <c r="D105" s="169">
        <f t="shared" si="53"/>
        <v>5265</v>
      </c>
      <c r="E105" s="169">
        <f t="shared" si="53"/>
        <v>1977</v>
      </c>
      <c r="F105" s="169">
        <f t="shared" ref="F105" si="54">F97-SUM(F98:F104)</f>
        <v>4621</v>
      </c>
      <c r="G105" s="169">
        <f t="shared" si="53"/>
        <v>4621</v>
      </c>
      <c r="H105" s="169">
        <f t="shared" si="53"/>
        <v>5926</v>
      </c>
      <c r="I105" s="169">
        <f t="shared" si="53"/>
        <v>6233</v>
      </c>
      <c r="J105" s="171">
        <f t="shared" si="52"/>
        <v>5.1805602429969566E-2</v>
      </c>
      <c r="K105" s="170">
        <f t="shared" si="49"/>
        <v>0.18385565052231723</v>
      </c>
      <c r="L105" s="168">
        <f>I105-H105</f>
        <v>307</v>
      </c>
      <c r="M105" s="169">
        <f t="shared" si="51"/>
        <v>968</v>
      </c>
      <c r="N105" s="170">
        <f t="shared" si="48"/>
        <v>1.2859503375181221E-3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131533</v>
      </c>
      <c r="D107" s="176">
        <v>129126</v>
      </c>
      <c r="E107" s="176">
        <v>69618</v>
      </c>
      <c r="F107" s="176">
        <v>171217</v>
      </c>
      <c r="G107" s="176">
        <v>171217</v>
      </c>
      <c r="H107" s="176">
        <v>213329</v>
      </c>
      <c r="I107" s="176">
        <v>211792</v>
      </c>
      <c r="J107" s="177">
        <f>IFERROR(I107/H107-1,"-")</f>
        <v>-7.2048338481874863E-3</v>
      </c>
      <c r="K107" s="177">
        <f>IFERROR(I107/D107-1,"-")</f>
        <v>0.64019639731734901</v>
      </c>
      <c r="L107" s="176">
        <f>I107-H107</f>
        <v>-1537</v>
      </c>
      <c r="M107" s="176">
        <f>I107-D107</f>
        <v>82666</v>
      </c>
      <c r="N107" s="177">
        <f t="shared" ref="N107:N119" si="55">I107/I$9</f>
        <v>4.3695490756239068E-2</v>
      </c>
    </row>
    <row r="108" spans="1:14" x14ac:dyDescent="0.25">
      <c r="A108" s="1" t="s">
        <v>96</v>
      </c>
      <c r="B108" s="157" t="s">
        <v>97</v>
      </c>
      <c r="C108" s="158">
        <v>27512</v>
      </c>
      <c r="D108" s="158">
        <v>26451</v>
      </c>
      <c r="E108" s="158">
        <v>27028</v>
      </c>
      <c r="F108" s="158">
        <v>41286</v>
      </c>
      <c r="G108" s="158">
        <v>41286</v>
      </c>
      <c r="H108" s="158">
        <v>47351</v>
      </c>
      <c r="I108" s="158">
        <v>44919</v>
      </c>
      <c r="J108" s="160">
        <f>IFERROR(I108/H108-1,"-")</f>
        <v>-5.1361111697746598E-2</v>
      </c>
      <c r="K108" s="159">
        <f t="shared" ref="K108:K119" si="56">IFERROR(I108/D108-1,"-")</f>
        <v>0.69819666553249404</v>
      </c>
      <c r="L108" s="157">
        <f t="shared" ref="L108:L118" si="57">I108-H108</f>
        <v>-2432</v>
      </c>
      <c r="M108" s="158">
        <f t="shared" ref="M108:M119" si="58">I108-D108</f>
        <v>18468</v>
      </c>
      <c r="N108" s="159">
        <f t="shared" si="55"/>
        <v>9.2673837976859491E-3</v>
      </c>
    </row>
    <row r="109" spans="1:14" x14ac:dyDescent="0.25">
      <c r="A109" s="161" t="s">
        <v>103</v>
      </c>
      <c r="B109" s="162" t="s">
        <v>103</v>
      </c>
      <c r="C109" s="163">
        <v>12264</v>
      </c>
      <c r="D109" s="163">
        <v>10047</v>
      </c>
      <c r="E109" s="163">
        <v>2272</v>
      </c>
      <c r="F109" s="163">
        <v>14625</v>
      </c>
      <c r="G109" s="163">
        <v>14625</v>
      </c>
      <c r="H109" s="163">
        <v>17627</v>
      </c>
      <c r="I109" s="163">
        <v>14538</v>
      </c>
      <c r="J109" s="165">
        <f>IFERROR(I109/H109-1,"-")</f>
        <v>-0.17524252567084586</v>
      </c>
      <c r="K109" s="164">
        <f t="shared" si="56"/>
        <v>0.44699910421021194</v>
      </c>
      <c r="L109" s="162">
        <f t="shared" si="57"/>
        <v>-3089</v>
      </c>
      <c r="M109" s="163">
        <f t="shared" si="58"/>
        <v>4491</v>
      </c>
      <c r="N109" s="164">
        <f t="shared" si="55"/>
        <v>2.9993816792617451E-3</v>
      </c>
    </row>
    <row r="110" spans="1:14" x14ac:dyDescent="0.25">
      <c r="A110" s="161" t="s">
        <v>100</v>
      </c>
      <c r="B110" s="162" t="s">
        <v>100</v>
      </c>
      <c r="C110" s="163">
        <v>15248</v>
      </c>
      <c r="D110" s="163">
        <v>16404</v>
      </c>
      <c r="E110" s="163">
        <v>24756</v>
      </c>
      <c r="F110" s="163">
        <v>26661</v>
      </c>
      <c r="G110" s="163">
        <v>26661</v>
      </c>
      <c r="H110" s="163">
        <v>29724</v>
      </c>
      <c r="I110" s="163">
        <v>30381</v>
      </c>
      <c r="J110" s="165">
        <f>IFERROR(I110/H110-1,"-")</f>
        <v>2.2103350827614054E-2</v>
      </c>
      <c r="K110" s="164">
        <f t="shared" si="56"/>
        <v>0.85204828090709572</v>
      </c>
      <c r="L110" s="162">
        <f t="shared" si="57"/>
        <v>657</v>
      </c>
      <c r="M110" s="163">
        <f t="shared" si="58"/>
        <v>13977</v>
      </c>
      <c r="N110" s="164">
        <f t="shared" si="55"/>
        <v>6.2680021184242044E-3</v>
      </c>
    </row>
    <row r="111" spans="1:14" x14ac:dyDescent="0.25">
      <c r="A111" s="1"/>
      <c r="B111" s="157" t="s">
        <v>107</v>
      </c>
      <c r="C111" s="158">
        <v>104021</v>
      </c>
      <c r="D111" s="158">
        <v>102675</v>
      </c>
      <c r="E111" s="158">
        <v>42590</v>
      </c>
      <c r="F111" s="158">
        <v>129931</v>
      </c>
      <c r="G111" s="158">
        <v>129931</v>
      </c>
      <c r="H111" s="158">
        <v>165978</v>
      </c>
      <c r="I111" s="158">
        <v>166873</v>
      </c>
      <c r="J111" s="160">
        <f>IFERROR(I111/H111-1,"-")</f>
        <v>5.3922809046982323E-3</v>
      </c>
      <c r="K111" s="159">
        <f t="shared" si="56"/>
        <v>0.62525444363282201</v>
      </c>
      <c r="L111" s="157">
        <f t="shared" si="57"/>
        <v>895</v>
      </c>
      <c r="M111" s="158">
        <f t="shared" si="58"/>
        <v>64198</v>
      </c>
      <c r="N111" s="159">
        <f t="shared" si="55"/>
        <v>3.4428106958553119E-2</v>
      </c>
    </row>
    <row r="112" spans="1:14" s="56" customFormat="1" x14ac:dyDescent="0.25">
      <c r="B112" s="162" t="s">
        <v>110</v>
      </c>
      <c r="C112" s="163">
        <v>57410</v>
      </c>
      <c r="D112" s="163">
        <v>56409</v>
      </c>
      <c r="E112" s="163">
        <v>21638</v>
      </c>
      <c r="F112" s="163">
        <v>78552</v>
      </c>
      <c r="G112" s="163">
        <v>78552</v>
      </c>
      <c r="H112" s="163">
        <v>107726</v>
      </c>
      <c r="I112" s="163">
        <v>104034</v>
      </c>
      <c r="J112" s="165">
        <f t="shared" ref="J112:J119" si="59">IFERROR(I112/H112-1,"-")</f>
        <v>-3.4272134860665049E-2</v>
      </c>
      <c r="K112" s="164">
        <f t="shared" si="56"/>
        <v>0.84428016805828854</v>
      </c>
      <c r="L112" s="162">
        <f t="shared" si="57"/>
        <v>-3692</v>
      </c>
      <c r="M112" s="163">
        <f t="shared" si="58"/>
        <v>47625</v>
      </c>
      <c r="N112" s="164">
        <f t="shared" si="55"/>
        <v>2.146359015134932E-2</v>
      </c>
    </row>
    <row r="113" spans="1:14" s="56" customFormat="1" x14ac:dyDescent="0.25">
      <c r="B113" s="162" t="s">
        <v>113</v>
      </c>
      <c r="C113" s="163">
        <v>11793</v>
      </c>
      <c r="D113" s="163">
        <v>8841</v>
      </c>
      <c r="E113" s="163">
        <v>2923</v>
      </c>
      <c r="F113" s="163">
        <v>5450</v>
      </c>
      <c r="G113" s="163">
        <v>5450</v>
      </c>
      <c r="H113" s="163">
        <v>7337</v>
      </c>
      <c r="I113" s="163">
        <v>7025</v>
      </c>
      <c r="J113" s="165">
        <f t="shared" si="59"/>
        <v>-4.2524192449229892E-2</v>
      </c>
      <c r="K113" s="164">
        <f t="shared" si="56"/>
        <v>-0.20540662820947853</v>
      </c>
      <c r="L113" s="162">
        <f t="shared" si="57"/>
        <v>-312</v>
      </c>
      <c r="M113" s="163">
        <f t="shared" si="58"/>
        <v>-1816</v>
      </c>
      <c r="N113" s="164">
        <f t="shared" si="55"/>
        <v>1.4493504124923483E-3</v>
      </c>
    </row>
    <row r="114" spans="1:14" x14ac:dyDescent="0.25">
      <c r="A114" s="1"/>
      <c r="B114" s="162" t="s">
        <v>116</v>
      </c>
      <c r="C114" s="163">
        <v>12308</v>
      </c>
      <c r="D114" s="163">
        <v>11990</v>
      </c>
      <c r="E114" s="163">
        <v>2219</v>
      </c>
      <c r="F114" s="163">
        <v>8179</v>
      </c>
      <c r="G114" s="163">
        <v>8179</v>
      </c>
      <c r="H114" s="163">
        <v>12282</v>
      </c>
      <c r="I114" s="163">
        <v>11875</v>
      </c>
      <c r="J114" s="165">
        <f t="shared" si="59"/>
        <v>-3.3137925419312819E-2</v>
      </c>
      <c r="K114" s="164">
        <f t="shared" si="56"/>
        <v>-9.5913261050876164E-3</v>
      </c>
      <c r="L114" s="162">
        <f t="shared" si="57"/>
        <v>-407</v>
      </c>
      <c r="M114" s="163">
        <f t="shared" si="58"/>
        <v>-115</v>
      </c>
      <c r="N114" s="164">
        <f t="shared" si="55"/>
        <v>2.449969558483507E-3</v>
      </c>
    </row>
    <row r="115" spans="1:14" x14ac:dyDescent="0.25">
      <c r="A115" s="1"/>
      <c r="B115" s="162" t="s">
        <v>123</v>
      </c>
      <c r="C115" s="163">
        <v>1979</v>
      </c>
      <c r="D115" s="163">
        <v>2358</v>
      </c>
      <c r="E115" s="163">
        <v>1179</v>
      </c>
      <c r="F115" s="163">
        <v>5406</v>
      </c>
      <c r="G115" s="163">
        <v>5406</v>
      </c>
      <c r="H115" s="163">
        <v>5337</v>
      </c>
      <c r="I115" s="163">
        <v>5277</v>
      </c>
      <c r="J115" s="165">
        <f t="shared" si="59"/>
        <v>-1.1242270938729648E-2</v>
      </c>
      <c r="K115" s="164">
        <f t="shared" si="56"/>
        <v>1.2379134860050889</v>
      </c>
      <c r="L115" s="162">
        <f t="shared" si="57"/>
        <v>-60</v>
      </c>
      <c r="M115" s="163">
        <f t="shared" si="58"/>
        <v>2919</v>
      </c>
      <c r="N115" s="164">
        <f t="shared" si="55"/>
        <v>1.0887148934835761E-3</v>
      </c>
    </row>
    <row r="116" spans="1:14" x14ac:dyDescent="0.25">
      <c r="A116" s="1"/>
      <c r="B116" s="162" t="s">
        <v>119</v>
      </c>
      <c r="C116" s="163">
        <v>3209</v>
      </c>
      <c r="D116" s="163">
        <v>3585</v>
      </c>
      <c r="E116" s="163">
        <v>2779</v>
      </c>
      <c r="F116" s="163">
        <v>4908</v>
      </c>
      <c r="G116" s="163">
        <v>4908</v>
      </c>
      <c r="H116" s="163">
        <v>4707</v>
      </c>
      <c r="I116" s="163">
        <v>4301</v>
      </c>
      <c r="J116" s="165">
        <f t="shared" si="59"/>
        <v>-8.625451455279376E-2</v>
      </c>
      <c r="K116" s="164">
        <f t="shared" si="56"/>
        <v>0.19972105997210599</v>
      </c>
      <c r="L116" s="162">
        <f t="shared" si="57"/>
        <v>-406</v>
      </c>
      <c r="M116" s="163">
        <f t="shared" si="58"/>
        <v>716</v>
      </c>
      <c r="N116" s="164">
        <f t="shared" si="55"/>
        <v>8.8735318492947908E-4</v>
      </c>
    </row>
    <row r="117" spans="1:14" x14ac:dyDescent="0.25">
      <c r="A117" s="1"/>
      <c r="B117" s="162" t="s">
        <v>128</v>
      </c>
      <c r="C117" s="163">
        <v>614</v>
      </c>
      <c r="D117" s="163">
        <v>634</v>
      </c>
      <c r="E117" s="163">
        <v>459</v>
      </c>
      <c r="F117" s="163">
        <v>658</v>
      </c>
      <c r="G117" s="163">
        <v>658</v>
      </c>
      <c r="H117" s="163">
        <v>1050</v>
      </c>
      <c r="I117" s="163">
        <v>1230</v>
      </c>
      <c r="J117" s="165">
        <f t="shared" si="59"/>
        <v>0.17142857142857149</v>
      </c>
      <c r="K117" s="164">
        <f t="shared" si="56"/>
        <v>0.94006309148264977</v>
      </c>
      <c r="L117" s="162">
        <f t="shared" si="57"/>
        <v>180</v>
      </c>
      <c r="M117" s="163">
        <f t="shared" si="58"/>
        <v>596</v>
      </c>
      <c r="N117" s="164">
        <f t="shared" si="55"/>
        <v>2.5376526795239696E-4</v>
      </c>
    </row>
    <row r="118" spans="1:14" x14ac:dyDescent="0.25">
      <c r="A118" s="161" t="s">
        <v>144</v>
      </c>
      <c r="B118" s="162" t="s">
        <v>131</v>
      </c>
      <c r="C118" s="163">
        <v>1460</v>
      </c>
      <c r="D118" s="163">
        <v>1150</v>
      </c>
      <c r="E118" s="163">
        <v>1168</v>
      </c>
      <c r="F118" s="163">
        <v>866</v>
      </c>
      <c r="G118" s="163">
        <v>866</v>
      </c>
      <c r="H118" s="163">
        <v>639</v>
      </c>
      <c r="I118" s="163">
        <v>1448</v>
      </c>
      <c r="J118" s="165">
        <f t="shared" si="59"/>
        <v>1.2660406885758997</v>
      </c>
      <c r="K118" s="164">
        <f t="shared" si="56"/>
        <v>0.25913043478260867</v>
      </c>
      <c r="L118" s="162">
        <f t="shared" si="57"/>
        <v>809</v>
      </c>
      <c r="M118" s="163">
        <f t="shared" si="58"/>
        <v>298</v>
      </c>
      <c r="N118" s="164">
        <f t="shared" si="55"/>
        <v>2.9874155121550471E-4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15248</v>
      </c>
      <c r="D119" s="169">
        <f t="shared" si="60"/>
        <v>17708</v>
      </c>
      <c r="E119" s="169">
        <f t="shared" si="60"/>
        <v>10225</v>
      </c>
      <c r="F119" s="169">
        <f t="shared" ref="F119" si="61">F111-SUM(F112:F118)</f>
        <v>25912</v>
      </c>
      <c r="G119" s="169">
        <f t="shared" si="60"/>
        <v>25912</v>
      </c>
      <c r="H119" s="169">
        <f t="shared" si="60"/>
        <v>26900</v>
      </c>
      <c r="I119" s="169">
        <f t="shared" si="60"/>
        <v>31683</v>
      </c>
      <c r="J119" s="171">
        <f t="shared" si="59"/>
        <v>0.1778066914498142</v>
      </c>
      <c r="K119" s="170">
        <f t="shared" si="56"/>
        <v>0.7891913259543708</v>
      </c>
      <c r="L119" s="168">
        <f>I119-H119</f>
        <v>4783</v>
      </c>
      <c r="M119" s="169">
        <f t="shared" si="58"/>
        <v>13975</v>
      </c>
      <c r="N119" s="170">
        <f t="shared" si="55"/>
        <v>6.5366219386469851E-3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177091</v>
      </c>
      <c r="D121" s="176">
        <v>165875</v>
      </c>
      <c r="E121" s="176">
        <v>70506</v>
      </c>
      <c r="F121" s="176">
        <v>165117</v>
      </c>
      <c r="G121" s="176">
        <v>165117</v>
      </c>
      <c r="H121" s="176">
        <v>182016</v>
      </c>
      <c r="I121" s="176">
        <v>189705</v>
      </c>
      <c r="J121" s="177">
        <f>IFERROR(I121/H121-1,"-")</f>
        <v>4.2243539029535926E-2</v>
      </c>
      <c r="K121" s="177">
        <f>IFERROR(I121/D121-1,"-")</f>
        <v>0.1436623963828183</v>
      </c>
      <c r="L121" s="176">
        <f>I121-H121</f>
        <v>7689</v>
      </c>
      <c r="M121" s="176">
        <f>I121-D121</f>
        <v>23830</v>
      </c>
      <c r="N121" s="177">
        <f t="shared" ref="N121:N133" si="62">I121/I$9</f>
        <v>3.9138650534072734E-2</v>
      </c>
    </row>
    <row r="122" spans="1:14" x14ac:dyDescent="0.25">
      <c r="A122" s="1" t="s">
        <v>96</v>
      </c>
      <c r="B122" s="157" t="s">
        <v>97</v>
      </c>
      <c r="C122" s="158">
        <v>103993</v>
      </c>
      <c r="D122" s="158">
        <v>89920</v>
      </c>
      <c r="E122" s="158">
        <v>37728</v>
      </c>
      <c r="F122" s="158">
        <v>100095</v>
      </c>
      <c r="G122" s="158">
        <v>100095</v>
      </c>
      <c r="H122" s="158">
        <v>111901</v>
      </c>
      <c r="I122" s="158">
        <v>119009</v>
      </c>
      <c r="J122" s="160">
        <f>IFERROR(I122/H122-1,"-")</f>
        <v>6.3520433240096263E-2</v>
      </c>
      <c r="K122" s="159">
        <f t="shared" ref="K122:K133" si="63">IFERROR(I122/D122-1,"-")</f>
        <v>0.32349866548042705</v>
      </c>
      <c r="L122" s="157">
        <f t="shared" ref="L122:L132" si="64">I122-H122</f>
        <v>7108</v>
      </c>
      <c r="M122" s="158">
        <f t="shared" ref="M122:M133" si="65">I122-D122</f>
        <v>29089</v>
      </c>
      <c r="N122" s="159">
        <f t="shared" si="62"/>
        <v>2.4553130710363257E-2</v>
      </c>
    </row>
    <row r="123" spans="1:14" x14ac:dyDescent="0.25">
      <c r="A123" s="161" t="s">
        <v>103</v>
      </c>
      <c r="B123" s="162" t="s">
        <v>103</v>
      </c>
      <c r="C123" s="163">
        <v>57787</v>
      </c>
      <c r="D123" s="163">
        <v>45175</v>
      </c>
      <c r="E123" s="163">
        <v>17203</v>
      </c>
      <c r="F123" s="163">
        <v>51998</v>
      </c>
      <c r="G123" s="163">
        <v>51998</v>
      </c>
      <c r="H123" s="163">
        <v>50226</v>
      </c>
      <c r="I123" s="163">
        <v>58787</v>
      </c>
      <c r="J123" s="165">
        <f>IFERROR(I123/H123-1,"-")</f>
        <v>0.17044956795285304</v>
      </c>
      <c r="K123" s="164">
        <f t="shared" si="63"/>
        <v>0.30131710016602109</v>
      </c>
      <c r="L123" s="162">
        <f t="shared" si="64"/>
        <v>8561</v>
      </c>
      <c r="M123" s="163">
        <f t="shared" si="65"/>
        <v>13612</v>
      </c>
      <c r="N123" s="164">
        <f t="shared" si="62"/>
        <v>1.2128535615542731E-2</v>
      </c>
    </row>
    <row r="124" spans="1:14" x14ac:dyDescent="0.25">
      <c r="A124" s="161" t="s">
        <v>100</v>
      </c>
      <c r="B124" s="162" t="s">
        <v>100</v>
      </c>
      <c r="C124" s="163">
        <v>46206</v>
      </c>
      <c r="D124" s="163">
        <v>44745</v>
      </c>
      <c r="E124" s="163">
        <v>20525</v>
      </c>
      <c r="F124" s="163">
        <v>48097</v>
      </c>
      <c r="G124" s="163">
        <v>48097</v>
      </c>
      <c r="H124" s="163">
        <v>61675</v>
      </c>
      <c r="I124" s="163">
        <v>60222</v>
      </c>
      <c r="J124" s="165">
        <f>IFERROR(I124/H124-1,"-")</f>
        <v>-2.3558978516416751E-2</v>
      </c>
      <c r="K124" s="164">
        <f t="shared" si="63"/>
        <v>0.34589339591015755</v>
      </c>
      <c r="L124" s="162">
        <f t="shared" si="64"/>
        <v>-1453</v>
      </c>
      <c r="M124" s="163">
        <f t="shared" si="65"/>
        <v>15477</v>
      </c>
      <c r="N124" s="164">
        <f t="shared" si="62"/>
        <v>1.2424595094820527E-2</v>
      </c>
    </row>
    <row r="125" spans="1:14" x14ac:dyDescent="0.25">
      <c r="A125" s="1"/>
      <c r="B125" s="157" t="s">
        <v>107</v>
      </c>
      <c r="C125" s="158">
        <v>73098</v>
      </c>
      <c r="D125" s="158">
        <v>75955</v>
      </c>
      <c r="E125" s="158">
        <v>32778</v>
      </c>
      <c r="F125" s="158">
        <v>65022</v>
      </c>
      <c r="G125" s="158">
        <v>65022</v>
      </c>
      <c r="H125" s="158">
        <v>70115</v>
      </c>
      <c r="I125" s="158">
        <v>70696</v>
      </c>
      <c r="J125" s="160">
        <f>IFERROR(I125/H125-1,"-")</f>
        <v>8.2863866505027417E-3</v>
      </c>
      <c r="K125" s="159">
        <f t="shared" si="63"/>
        <v>-6.9238364821275766E-2</v>
      </c>
      <c r="L125" s="157">
        <f t="shared" si="64"/>
        <v>581</v>
      </c>
      <c r="M125" s="158">
        <f t="shared" si="65"/>
        <v>-5259</v>
      </c>
      <c r="N125" s="159">
        <f t="shared" si="62"/>
        <v>1.4585519823709474E-2</v>
      </c>
    </row>
    <row r="126" spans="1:14" s="56" customFormat="1" x14ac:dyDescent="0.25">
      <c r="B126" s="162" t="s">
        <v>110</v>
      </c>
      <c r="C126" s="163">
        <v>9358</v>
      </c>
      <c r="D126" s="163">
        <v>8241</v>
      </c>
      <c r="E126" s="163">
        <v>3292</v>
      </c>
      <c r="F126" s="163">
        <v>7290</v>
      </c>
      <c r="G126" s="163">
        <v>7290</v>
      </c>
      <c r="H126" s="163">
        <v>9274</v>
      </c>
      <c r="I126" s="163">
        <v>8495</v>
      </c>
      <c r="J126" s="165">
        <f t="shared" ref="J126:J133" si="66">IFERROR(I126/H126-1,"-")</f>
        <v>-8.3998274746603374E-2</v>
      </c>
      <c r="K126" s="164">
        <f t="shared" si="63"/>
        <v>3.0821502244873233E-2</v>
      </c>
      <c r="L126" s="162">
        <f t="shared" si="64"/>
        <v>-779</v>
      </c>
      <c r="M126" s="163">
        <f t="shared" si="65"/>
        <v>254</v>
      </c>
      <c r="N126" s="164">
        <f t="shared" si="62"/>
        <v>1.7526308546793594E-3</v>
      </c>
    </row>
    <row r="127" spans="1:14" s="56" customFormat="1" x14ac:dyDescent="0.25">
      <c r="B127" s="162" t="s">
        <v>113</v>
      </c>
      <c r="C127" s="163">
        <v>8336</v>
      </c>
      <c r="D127" s="163">
        <v>7189</v>
      </c>
      <c r="E127" s="163">
        <v>3494</v>
      </c>
      <c r="F127" s="163">
        <v>6988</v>
      </c>
      <c r="G127" s="163">
        <v>6988</v>
      </c>
      <c r="H127" s="163">
        <v>9957</v>
      </c>
      <c r="I127" s="163">
        <v>9595</v>
      </c>
      <c r="J127" s="165">
        <f t="shared" si="66"/>
        <v>-3.6356332228582922E-2</v>
      </c>
      <c r="K127" s="164">
        <f t="shared" si="63"/>
        <v>0.33467798024760054</v>
      </c>
      <c r="L127" s="162">
        <f t="shared" si="64"/>
        <v>-362</v>
      </c>
      <c r="M127" s="163">
        <f t="shared" si="65"/>
        <v>2406</v>
      </c>
      <c r="N127" s="164">
        <f t="shared" si="62"/>
        <v>1.9795754032546735E-3</v>
      </c>
    </row>
    <row r="128" spans="1:14" x14ac:dyDescent="0.25">
      <c r="A128" s="1"/>
      <c r="B128" s="162" t="s">
        <v>116</v>
      </c>
      <c r="C128" s="163">
        <v>5204</v>
      </c>
      <c r="D128" s="163">
        <v>5337</v>
      </c>
      <c r="E128" s="163">
        <v>2351</v>
      </c>
      <c r="F128" s="163">
        <v>6283</v>
      </c>
      <c r="G128" s="163">
        <v>6283</v>
      </c>
      <c r="H128" s="163">
        <v>6766</v>
      </c>
      <c r="I128" s="163">
        <v>6665</v>
      </c>
      <c r="J128" s="165">
        <f t="shared" si="66"/>
        <v>-1.4927579071829733E-2</v>
      </c>
      <c r="K128" s="164">
        <f t="shared" si="63"/>
        <v>0.24882893011054907</v>
      </c>
      <c r="L128" s="162">
        <f t="shared" si="64"/>
        <v>-101</v>
      </c>
      <c r="M128" s="163">
        <f t="shared" si="65"/>
        <v>1328</v>
      </c>
      <c r="N128" s="164">
        <f t="shared" si="62"/>
        <v>1.3750776511404273E-3</v>
      </c>
    </row>
    <row r="129" spans="1:14" x14ac:dyDescent="0.25">
      <c r="A129" s="1"/>
      <c r="B129" s="162" t="s">
        <v>123</v>
      </c>
      <c r="C129" s="163">
        <v>1279</v>
      </c>
      <c r="D129" s="163">
        <v>1294</v>
      </c>
      <c r="E129" s="163">
        <v>628</v>
      </c>
      <c r="F129" s="163">
        <v>1944</v>
      </c>
      <c r="G129" s="163">
        <v>1944</v>
      </c>
      <c r="H129" s="163">
        <v>2010</v>
      </c>
      <c r="I129" s="163">
        <v>1814</v>
      </c>
      <c r="J129" s="165">
        <f t="shared" si="66"/>
        <v>-9.7512437810945318E-2</v>
      </c>
      <c r="K129" s="164">
        <f t="shared" si="63"/>
        <v>0.40185471406491491</v>
      </c>
      <c r="L129" s="162">
        <f t="shared" si="64"/>
        <v>-196</v>
      </c>
      <c r="M129" s="163">
        <f t="shared" si="65"/>
        <v>520</v>
      </c>
      <c r="N129" s="164">
        <f t="shared" si="62"/>
        <v>3.7425219192329111E-4</v>
      </c>
    </row>
    <row r="130" spans="1:14" x14ac:dyDescent="0.25">
      <c r="A130" s="1"/>
      <c r="B130" s="162" t="s">
        <v>119</v>
      </c>
      <c r="C130" s="163">
        <v>1336</v>
      </c>
      <c r="D130" s="163">
        <v>1092</v>
      </c>
      <c r="E130" s="163">
        <v>609</v>
      </c>
      <c r="F130" s="163">
        <v>1358</v>
      </c>
      <c r="G130" s="163">
        <v>1358</v>
      </c>
      <c r="H130" s="163">
        <v>1386</v>
      </c>
      <c r="I130" s="163">
        <v>1471</v>
      </c>
      <c r="J130" s="165">
        <f t="shared" si="66"/>
        <v>6.1327561327561231E-2</v>
      </c>
      <c r="K130" s="164">
        <f t="shared" si="63"/>
        <v>0.34706959706959717</v>
      </c>
      <c r="L130" s="162">
        <f t="shared" si="64"/>
        <v>85</v>
      </c>
      <c r="M130" s="163">
        <f t="shared" si="65"/>
        <v>379</v>
      </c>
      <c r="N130" s="164">
        <f t="shared" si="62"/>
        <v>3.0348675541298851E-4</v>
      </c>
    </row>
    <row r="131" spans="1:14" x14ac:dyDescent="0.25">
      <c r="A131" s="1"/>
      <c r="B131" s="162" t="s">
        <v>128</v>
      </c>
      <c r="C131" s="163">
        <v>1095</v>
      </c>
      <c r="D131" s="163">
        <v>1206</v>
      </c>
      <c r="E131" s="163">
        <v>680</v>
      </c>
      <c r="F131" s="163">
        <v>704</v>
      </c>
      <c r="G131" s="163">
        <v>704</v>
      </c>
      <c r="H131" s="163">
        <v>915</v>
      </c>
      <c r="I131" s="163">
        <v>1028</v>
      </c>
      <c r="J131" s="165">
        <f t="shared" si="66"/>
        <v>0.12349726775956293</v>
      </c>
      <c r="K131" s="164">
        <f t="shared" si="63"/>
        <v>-0.14759535655058043</v>
      </c>
      <c r="L131" s="162">
        <f t="shared" si="64"/>
        <v>113</v>
      </c>
      <c r="M131" s="163">
        <f t="shared" si="65"/>
        <v>-178</v>
      </c>
      <c r="N131" s="164">
        <f t="shared" si="62"/>
        <v>2.1208999630493013E-4</v>
      </c>
    </row>
    <row r="132" spans="1:14" x14ac:dyDescent="0.25">
      <c r="A132" s="161" t="s">
        <v>144</v>
      </c>
      <c r="B132" s="162" t="s">
        <v>131</v>
      </c>
      <c r="C132" s="163">
        <v>2064</v>
      </c>
      <c r="D132" s="163">
        <v>1757</v>
      </c>
      <c r="E132" s="163">
        <v>1063</v>
      </c>
      <c r="F132" s="163">
        <v>1156</v>
      </c>
      <c r="G132" s="163">
        <v>1156</v>
      </c>
      <c r="H132" s="163">
        <v>1637</v>
      </c>
      <c r="I132" s="163">
        <v>1543</v>
      </c>
      <c r="J132" s="165">
        <f t="shared" si="66"/>
        <v>-5.7422113622480175E-2</v>
      </c>
      <c r="K132" s="164">
        <f t="shared" si="63"/>
        <v>-0.12179852020489468</v>
      </c>
      <c r="L132" s="162">
        <f t="shared" si="64"/>
        <v>-94</v>
      </c>
      <c r="M132" s="163">
        <f t="shared" si="65"/>
        <v>-214</v>
      </c>
      <c r="N132" s="164">
        <f t="shared" si="62"/>
        <v>3.1834130768337274E-4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44426</v>
      </c>
      <c r="D133" s="169">
        <f t="shared" si="67"/>
        <v>49839</v>
      </c>
      <c r="E133" s="169">
        <f t="shared" si="67"/>
        <v>20661</v>
      </c>
      <c r="F133" s="169">
        <f t="shared" ref="F133" si="68">F125-SUM(F126:F132)</f>
        <v>39299</v>
      </c>
      <c r="G133" s="169">
        <f t="shared" si="67"/>
        <v>39299</v>
      </c>
      <c r="H133" s="169">
        <f t="shared" si="67"/>
        <v>38170</v>
      </c>
      <c r="I133" s="169">
        <f t="shared" si="67"/>
        <v>40085</v>
      </c>
      <c r="J133" s="171">
        <f t="shared" si="66"/>
        <v>5.0170290804296469E-2</v>
      </c>
      <c r="K133" s="170">
        <f t="shared" si="63"/>
        <v>-0.19571018680150087</v>
      </c>
      <c r="L133" s="168">
        <f>I133-H133</f>
        <v>1915</v>
      </c>
      <c r="M133" s="169">
        <f t="shared" si="65"/>
        <v>-9754</v>
      </c>
      <c r="N133" s="170">
        <f t="shared" si="62"/>
        <v>8.2700656633104327E-3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252815</v>
      </c>
      <c r="D135" s="176">
        <v>224428</v>
      </c>
      <c r="E135" s="176">
        <v>87336</v>
      </c>
      <c r="F135" s="176">
        <v>226073</v>
      </c>
      <c r="G135" s="176">
        <v>226073</v>
      </c>
      <c r="H135" s="176">
        <v>244622</v>
      </c>
      <c r="I135" s="176">
        <v>256066</v>
      </c>
      <c r="J135" s="177">
        <f>IFERROR(I135/H135-1,"-")</f>
        <v>4.6782382614809714E-2</v>
      </c>
      <c r="K135" s="177">
        <f>IFERROR(I135/D135-1,"-")</f>
        <v>0.14097171475929926</v>
      </c>
      <c r="L135" s="176">
        <f>I135-H135</f>
        <v>11444</v>
      </c>
      <c r="M135" s="176">
        <f>I135-D135</f>
        <v>31638</v>
      </c>
      <c r="N135" s="177">
        <f t="shared" ref="N135:N147" si="69">I135/I$9</f>
        <v>5.2829802523169489E-2</v>
      </c>
    </row>
    <row r="136" spans="1:14" x14ac:dyDescent="0.25">
      <c r="A136" s="1" t="s">
        <v>96</v>
      </c>
      <c r="B136" s="157" t="s">
        <v>97</v>
      </c>
      <c r="C136" s="158">
        <v>49146</v>
      </c>
      <c r="D136" s="158">
        <v>40957</v>
      </c>
      <c r="E136" s="158">
        <v>15858</v>
      </c>
      <c r="F136" s="158">
        <v>26334</v>
      </c>
      <c r="G136" s="158">
        <v>26334</v>
      </c>
      <c r="H136" s="158">
        <v>28935</v>
      </c>
      <c r="I136" s="158">
        <v>24980</v>
      </c>
      <c r="J136" s="160">
        <f>IFERROR(I136/H136-1,"-")</f>
        <v>-0.13668567478831861</v>
      </c>
      <c r="K136" s="159">
        <f t="shared" ref="K136:K147" si="70">IFERROR(I136/D136-1,"-")</f>
        <v>-0.39009204775740414</v>
      </c>
      <c r="L136" s="157">
        <f t="shared" ref="L136:L146" si="71">I136-H136</f>
        <v>-3955</v>
      </c>
      <c r="M136" s="158">
        <f t="shared" ref="M136:M147" si="72">I136-D136</f>
        <v>-15977</v>
      </c>
      <c r="N136" s="159">
        <f t="shared" si="69"/>
        <v>5.1537043849194109E-3</v>
      </c>
    </row>
    <row r="137" spans="1:14" x14ac:dyDescent="0.25">
      <c r="A137" s="161" t="s">
        <v>103</v>
      </c>
      <c r="B137" s="162" t="s">
        <v>103</v>
      </c>
      <c r="C137" s="163">
        <v>35831</v>
      </c>
      <c r="D137" s="163">
        <v>22725</v>
      </c>
      <c r="E137" s="163">
        <v>10814</v>
      </c>
      <c r="F137" s="163">
        <v>17960</v>
      </c>
      <c r="G137" s="163">
        <v>17960</v>
      </c>
      <c r="H137" s="163">
        <v>18744</v>
      </c>
      <c r="I137" s="163">
        <v>15731</v>
      </c>
      <c r="J137" s="165">
        <f>IFERROR(I137/H137-1,"-")</f>
        <v>-0.16074477166026457</v>
      </c>
      <c r="K137" s="164">
        <f t="shared" si="70"/>
        <v>-0.30776677667766772</v>
      </c>
      <c r="L137" s="162">
        <f t="shared" si="71"/>
        <v>-3013</v>
      </c>
      <c r="M137" s="163">
        <f t="shared" si="72"/>
        <v>-6994</v>
      </c>
      <c r="N137" s="164">
        <f t="shared" si="69"/>
        <v>3.2455133578529727E-3</v>
      </c>
    </row>
    <row r="138" spans="1:14" x14ac:dyDescent="0.25">
      <c r="A138" s="161" t="s">
        <v>100</v>
      </c>
      <c r="B138" s="162" t="s">
        <v>100</v>
      </c>
      <c r="C138" s="163">
        <v>13315</v>
      </c>
      <c r="D138" s="163">
        <v>18232</v>
      </c>
      <c r="E138" s="163">
        <v>5044</v>
      </c>
      <c r="F138" s="163">
        <v>8374</v>
      </c>
      <c r="G138" s="163">
        <v>8374</v>
      </c>
      <c r="H138" s="163">
        <v>10191</v>
      </c>
      <c r="I138" s="163">
        <v>9249</v>
      </c>
      <c r="J138" s="165">
        <f>IFERROR(I138/H138-1,"-")</f>
        <v>-9.2434501030320915E-2</v>
      </c>
      <c r="K138" s="164">
        <f t="shared" si="70"/>
        <v>-0.49270513383062742</v>
      </c>
      <c r="L138" s="162">
        <f t="shared" si="71"/>
        <v>-942</v>
      </c>
      <c r="M138" s="163">
        <f t="shared" si="72"/>
        <v>-8983</v>
      </c>
      <c r="N138" s="164">
        <f t="shared" si="69"/>
        <v>1.9081910270664383E-3</v>
      </c>
    </row>
    <row r="139" spans="1:14" x14ac:dyDescent="0.25">
      <c r="A139" s="1"/>
      <c r="B139" s="157" t="s">
        <v>107</v>
      </c>
      <c r="C139" s="158">
        <v>203669</v>
      </c>
      <c r="D139" s="158">
        <v>183471</v>
      </c>
      <c r="E139" s="158">
        <v>71478</v>
      </c>
      <c r="F139" s="158">
        <v>199739</v>
      </c>
      <c r="G139" s="158">
        <v>199739</v>
      </c>
      <c r="H139" s="158">
        <v>215687</v>
      </c>
      <c r="I139" s="158">
        <v>231086</v>
      </c>
      <c r="J139" s="160">
        <f>IFERROR(I139/H139-1,"-")</f>
        <v>7.139512348913013E-2</v>
      </c>
      <c r="K139" s="159">
        <f t="shared" si="70"/>
        <v>0.25952330341034813</v>
      </c>
      <c r="L139" s="157">
        <f t="shared" si="71"/>
        <v>15399</v>
      </c>
      <c r="M139" s="158">
        <f t="shared" si="72"/>
        <v>47615</v>
      </c>
      <c r="N139" s="159">
        <f t="shared" si="69"/>
        <v>4.7676098138250078E-2</v>
      </c>
    </row>
    <row r="140" spans="1:14" s="56" customFormat="1" x14ac:dyDescent="0.25">
      <c r="B140" s="162" t="s">
        <v>110</v>
      </c>
      <c r="C140" s="163">
        <v>106209</v>
      </c>
      <c r="D140" s="163">
        <v>91081</v>
      </c>
      <c r="E140" s="163">
        <v>29452</v>
      </c>
      <c r="F140" s="163">
        <v>86847</v>
      </c>
      <c r="G140" s="163">
        <v>86847</v>
      </c>
      <c r="H140" s="163">
        <v>92504</v>
      </c>
      <c r="I140" s="163">
        <v>104620</v>
      </c>
      <c r="J140" s="165">
        <f t="shared" ref="J140:J147" si="73">IFERROR(I140/H140-1,"-")</f>
        <v>0.13097811986508701</v>
      </c>
      <c r="K140" s="164">
        <f t="shared" si="70"/>
        <v>0.14864790680822559</v>
      </c>
      <c r="L140" s="162">
        <f t="shared" si="71"/>
        <v>12116</v>
      </c>
      <c r="M140" s="163">
        <f t="shared" si="72"/>
        <v>13539</v>
      </c>
      <c r="N140" s="164">
        <f t="shared" si="69"/>
        <v>2.158448970177217E-2</v>
      </c>
    </row>
    <row r="141" spans="1:14" s="56" customFormat="1" x14ac:dyDescent="0.25">
      <c r="B141" s="162" t="s">
        <v>113</v>
      </c>
      <c r="C141" s="163">
        <v>13120</v>
      </c>
      <c r="D141" s="163">
        <v>12686</v>
      </c>
      <c r="E141" s="163">
        <v>5377</v>
      </c>
      <c r="F141" s="163">
        <v>13423</v>
      </c>
      <c r="G141" s="163">
        <v>13423</v>
      </c>
      <c r="H141" s="163">
        <v>18417</v>
      </c>
      <c r="I141" s="163">
        <v>19208</v>
      </c>
      <c r="J141" s="165">
        <f t="shared" si="73"/>
        <v>4.2949448878753405E-2</v>
      </c>
      <c r="K141" s="164">
        <f t="shared" si="70"/>
        <v>0.51411004256660875</v>
      </c>
      <c r="L141" s="162">
        <f t="shared" si="71"/>
        <v>791</v>
      </c>
      <c r="M141" s="163">
        <f t="shared" si="72"/>
        <v>6522</v>
      </c>
      <c r="N141" s="164">
        <f t="shared" si="69"/>
        <v>3.9628644445769438E-3</v>
      </c>
    </row>
    <row r="142" spans="1:14" x14ac:dyDescent="0.25">
      <c r="A142" s="1"/>
      <c r="B142" s="162" t="s">
        <v>116</v>
      </c>
      <c r="C142" s="163">
        <v>23343</v>
      </c>
      <c r="D142" s="163">
        <v>17850</v>
      </c>
      <c r="E142" s="163">
        <v>5591</v>
      </c>
      <c r="F142" s="163">
        <v>23794</v>
      </c>
      <c r="G142" s="163">
        <v>23794</v>
      </c>
      <c r="H142" s="163">
        <v>22158</v>
      </c>
      <c r="I142" s="163">
        <v>22877</v>
      </c>
      <c r="J142" s="165">
        <f t="shared" si="73"/>
        <v>3.2448776965430026E-2</v>
      </c>
      <c r="K142" s="164">
        <f t="shared" si="70"/>
        <v>0.28162464985994395</v>
      </c>
      <c r="L142" s="162">
        <f t="shared" si="71"/>
        <v>719</v>
      </c>
      <c r="M142" s="163">
        <f t="shared" si="72"/>
        <v>5027</v>
      </c>
      <c r="N142" s="164">
        <f t="shared" si="69"/>
        <v>4.7198276706886056E-3</v>
      </c>
    </row>
    <row r="143" spans="1:14" x14ac:dyDescent="0.25">
      <c r="A143" s="1"/>
      <c r="B143" s="162" t="s">
        <v>123</v>
      </c>
      <c r="C143" s="163">
        <v>4353</v>
      </c>
      <c r="D143" s="163">
        <v>3928</v>
      </c>
      <c r="E143" s="163">
        <v>1151</v>
      </c>
      <c r="F143" s="163">
        <v>9497</v>
      </c>
      <c r="G143" s="163">
        <v>9497</v>
      </c>
      <c r="H143" s="163">
        <v>8741</v>
      </c>
      <c r="I143" s="163">
        <v>6113</v>
      </c>
      <c r="J143" s="165">
        <f t="shared" si="73"/>
        <v>-0.30065209930213932</v>
      </c>
      <c r="K143" s="164">
        <f t="shared" si="70"/>
        <v>0.55626272912423635</v>
      </c>
      <c r="L143" s="162">
        <f t="shared" si="71"/>
        <v>-2628</v>
      </c>
      <c r="M143" s="163">
        <f t="shared" si="72"/>
        <v>2185</v>
      </c>
      <c r="N143" s="164">
        <f t="shared" si="69"/>
        <v>1.261192750400815E-3</v>
      </c>
    </row>
    <row r="144" spans="1:14" x14ac:dyDescent="0.25">
      <c r="A144" s="1"/>
      <c r="B144" s="162" t="s">
        <v>119</v>
      </c>
      <c r="C144" s="163">
        <v>4007</v>
      </c>
      <c r="D144" s="163">
        <v>3987</v>
      </c>
      <c r="E144" s="163">
        <v>1867</v>
      </c>
      <c r="F144" s="163">
        <v>4118</v>
      </c>
      <c r="G144" s="163">
        <v>4118</v>
      </c>
      <c r="H144" s="163">
        <v>4790</v>
      </c>
      <c r="I144" s="163">
        <v>5320</v>
      </c>
      <c r="J144" s="165">
        <f t="shared" si="73"/>
        <v>0.11064718162839249</v>
      </c>
      <c r="K144" s="164">
        <f t="shared" si="70"/>
        <v>0.33433659393027337</v>
      </c>
      <c r="L144" s="162">
        <f t="shared" si="71"/>
        <v>530</v>
      </c>
      <c r="M144" s="163">
        <f t="shared" si="72"/>
        <v>1333</v>
      </c>
      <c r="N144" s="164">
        <f t="shared" si="69"/>
        <v>1.0975863622006111E-3</v>
      </c>
    </row>
    <row r="145" spans="1:14" x14ac:dyDescent="0.25">
      <c r="A145" s="1"/>
      <c r="B145" s="162" t="s">
        <v>128</v>
      </c>
      <c r="C145" s="163">
        <v>1778</v>
      </c>
      <c r="D145" s="163">
        <v>1934</v>
      </c>
      <c r="E145" s="163">
        <v>2361</v>
      </c>
      <c r="F145" s="163">
        <v>2451</v>
      </c>
      <c r="G145" s="163">
        <v>2451</v>
      </c>
      <c r="H145" s="163">
        <v>2781</v>
      </c>
      <c r="I145" s="163">
        <v>2573</v>
      </c>
      <c r="J145" s="165">
        <f t="shared" si="73"/>
        <v>-7.4793239841783543E-2</v>
      </c>
      <c r="K145" s="164">
        <f t="shared" si="70"/>
        <v>0.33040330920372285</v>
      </c>
      <c r="L145" s="162">
        <f t="shared" si="71"/>
        <v>-208</v>
      </c>
      <c r="M145" s="163">
        <f t="shared" si="72"/>
        <v>639</v>
      </c>
      <c r="N145" s="164">
        <f t="shared" si="69"/>
        <v>5.3084393044025796E-4</v>
      </c>
    </row>
    <row r="146" spans="1:14" x14ac:dyDescent="0.25">
      <c r="A146" s="161" t="s">
        <v>144</v>
      </c>
      <c r="B146" s="162" t="s">
        <v>131</v>
      </c>
      <c r="C146" s="163">
        <v>8616</v>
      </c>
      <c r="D146" s="163">
        <v>5563</v>
      </c>
      <c r="E146" s="163">
        <v>4703</v>
      </c>
      <c r="F146" s="163">
        <v>1164</v>
      </c>
      <c r="G146" s="163">
        <v>1164</v>
      </c>
      <c r="H146" s="163">
        <v>2087</v>
      </c>
      <c r="I146" s="163">
        <v>1892</v>
      </c>
      <c r="J146" s="165">
        <f t="shared" si="73"/>
        <v>-9.3435553425970319E-2</v>
      </c>
      <c r="K146" s="164">
        <f t="shared" si="70"/>
        <v>-0.65989573970879023</v>
      </c>
      <c r="L146" s="162">
        <f t="shared" si="71"/>
        <v>-195</v>
      </c>
      <c r="M146" s="163">
        <f t="shared" si="72"/>
        <v>-3671</v>
      </c>
      <c r="N146" s="164">
        <f t="shared" si="69"/>
        <v>3.9034462354954066E-4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42243</v>
      </c>
      <c r="D147" s="169">
        <f t="shared" si="74"/>
        <v>46442</v>
      </c>
      <c r="E147" s="169">
        <f t="shared" si="74"/>
        <v>20976</v>
      </c>
      <c r="F147" s="169">
        <f t="shared" ref="F147" si="75">F139-SUM(F140:F146)</f>
        <v>58445</v>
      </c>
      <c r="G147" s="169">
        <f t="shared" si="74"/>
        <v>58445</v>
      </c>
      <c r="H147" s="169">
        <f t="shared" si="74"/>
        <v>64209</v>
      </c>
      <c r="I147" s="169">
        <f t="shared" si="74"/>
        <v>68483</v>
      </c>
      <c r="J147" s="171">
        <f t="shared" si="73"/>
        <v>6.6563877338067901E-2</v>
      </c>
      <c r="K147" s="170">
        <f t="shared" si="70"/>
        <v>0.47459196417036309</v>
      </c>
      <c r="L147" s="168">
        <f>I147-H147</f>
        <v>4274</v>
      </c>
      <c r="M147" s="169">
        <f t="shared" si="72"/>
        <v>22041</v>
      </c>
      <c r="N147" s="170">
        <f t="shared" si="69"/>
        <v>1.4128948654621137E-2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111310</v>
      </c>
      <c r="D149" s="176">
        <v>109315</v>
      </c>
      <c r="E149" s="176">
        <v>38350</v>
      </c>
      <c r="F149" s="176">
        <v>92850</v>
      </c>
      <c r="G149" s="176">
        <v>92850</v>
      </c>
      <c r="H149" s="176">
        <v>105659</v>
      </c>
      <c r="I149" s="176">
        <v>108484</v>
      </c>
      <c r="J149" s="177">
        <f>IFERROR(I149/H149-1,"-")</f>
        <v>2.6736955678172247E-2</v>
      </c>
      <c r="K149" s="177">
        <f>IFERROR(I149/D149-1,"-")</f>
        <v>-7.6018844623336745E-3</v>
      </c>
      <c r="L149" s="176">
        <f>I149-H149</f>
        <v>2825</v>
      </c>
      <c r="M149" s="176">
        <f>I149-D149</f>
        <v>-831</v>
      </c>
      <c r="N149" s="177">
        <f t="shared" ref="N149:N161" si="76">I149/I$9</f>
        <v>2.2381684006949454E-2</v>
      </c>
    </row>
    <row r="150" spans="1:14" x14ac:dyDescent="0.25">
      <c r="A150" s="1" t="s">
        <v>96</v>
      </c>
      <c r="B150" s="157" t="s">
        <v>97</v>
      </c>
      <c r="C150" s="158">
        <v>44432</v>
      </c>
      <c r="D150" s="158">
        <v>47136</v>
      </c>
      <c r="E150" s="158">
        <v>16178</v>
      </c>
      <c r="F150" s="158">
        <v>48454</v>
      </c>
      <c r="G150" s="158">
        <v>48454</v>
      </c>
      <c r="H150" s="158">
        <v>52723</v>
      </c>
      <c r="I150" s="158">
        <v>47704</v>
      </c>
      <c r="J150" s="160">
        <f>IFERROR(I150/H150-1,"-")</f>
        <v>-9.5195645164349529E-2</v>
      </c>
      <c r="K150" s="159">
        <f t="shared" ref="K150:K161" si="77">IFERROR(I150/D150-1,"-")</f>
        <v>1.2050237610319092E-2</v>
      </c>
      <c r="L150" s="157">
        <f t="shared" ref="L150:L160" si="78">I150-H150</f>
        <v>-5019</v>
      </c>
      <c r="M150" s="158">
        <f t="shared" ref="M150:M161" si="79">I150-D150</f>
        <v>568</v>
      </c>
      <c r="N150" s="159">
        <f t="shared" si="76"/>
        <v>9.8419661320334507E-3</v>
      </c>
    </row>
    <row r="151" spans="1:14" x14ac:dyDescent="0.25">
      <c r="A151" s="161" t="s">
        <v>103</v>
      </c>
      <c r="B151" s="162" t="s">
        <v>103</v>
      </c>
      <c r="C151" s="163">
        <v>25843</v>
      </c>
      <c r="D151" s="163">
        <v>27134</v>
      </c>
      <c r="E151" s="163">
        <v>8640</v>
      </c>
      <c r="F151" s="163">
        <v>34235</v>
      </c>
      <c r="G151" s="163">
        <v>34235</v>
      </c>
      <c r="H151" s="163">
        <v>37827</v>
      </c>
      <c r="I151" s="163">
        <v>31702</v>
      </c>
      <c r="J151" s="165">
        <f>IFERROR(I151/H151-1,"-")</f>
        <v>-0.16192137890924474</v>
      </c>
      <c r="K151" s="164">
        <f t="shared" si="77"/>
        <v>0.16834967199823092</v>
      </c>
      <c r="L151" s="162">
        <f t="shared" si="78"/>
        <v>-6125</v>
      </c>
      <c r="M151" s="163">
        <f t="shared" si="79"/>
        <v>4568</v>
      </c>
      <c r="N151" s="164">
        <f t="shared" si="76"/>
        <v>6.5405418899405592E-3</v>
      </c>
    </row>
    <row r="152" spans="1:14" x14ac:dyDescent="0.25">
      <c r="A152" s="161" t="s">
        <v>100</v>
      </c>
      <c r="B152" s="162" t="s">
        <v>100</v>
      </c>
      <c r="C152" s="163">
        <v>18589</v>
      </c>
      <c r="D152" s="163">
        <v>20002</v>
      </c>
      <c r="E152" s="163">
        <v>7538</v>
      </c>
      <c r="F152" s="163">
        <v>14219</v>
      </c>
      <c r="G152" s="163">
        <v>14219</v>
      </c>
      <c r="H152" s="163">
        <v>14896</v>
      </c>
      <c r="I152" s="163">
        <v>16002</v>
      </c>
      <c r="J152" s="165">
        <f>IFERROR(I152/H152-1,"-")</f>
        <v>7.4248120300751896E-2</v>
      </c>
      <c r="K152" s="164">
        <f t="shared" si="77"/>
        <v>-0.19998000199980004</v>
      </c>
      <c r="L152" s="162">
        <f t="shared" si="78"/>
        <v>1106</v>
      </c>
      <c r="M152" s="163">
        <f t="shared" si="79"/>
        <v>-4000</v>
      </c>
      <c r="N152" s="164">
        <f t="shared" si="76"/>
        <v>3.3014242420928907E-3</v>
      </c>
    </row>
    <row r="153" spans="1:14" x14ac:dyDescent="0.25">
      <c r="A153" s="1"/>
      <c r="B153" s="157" t="s">
        <v>107</v>
      </c>
      <c r="C153" s="158">
        <v>66878</v>
      </c>
      <c r="D153" s="158">
        <v>62179</v>
      </c>
      <c r="E153" s="158">
        <v>22172</v>
      </c>
      <c r="F153" s="158">
        <v>44396</v>
      </c>
      <c r="G153" s="158">
        <v>44396</v>
      </c>
      <c r="H153" s="158">
        <v>52936</v>
      </c>
      <c r="I153" s="158">
        <v>60780</v>
      </c>
      <c r="J153" s="160">
        <f>IFERROR(I153/H153-1,"-")</f>
        <v>0.14817893305123175</v>
      </c>
      <c r="K153" s="159">
        <f t="shared" si="77"/>
        <v>-2.2499557728493547E-2</v>
      </c>
      <c r="L153" s="157">
        <f t="shared" si="78"/>
        <v>7844</v>
      </c>
      <c r="M153" s="158">
        <f t="shared" si="79"/>
        <v>-1399</v>
      </c>
      <c r="N153" s="159">
        <f t="shared" si="76"/>
        <v>1.2539717874916005E-2</v>
      </c>
    </row>
    <row r="154" spans="1:14" s="56" customFormat="1" x14ac:dyDescent="0.25">
      <c r="B154" s="162" t="s">
        <v>110</v>
      </c>
      <c r="C154" s="163">
        <v>20117</v>
      </c>
      <c r="D154" s="163">
        <v>18658</v>
      </c>
      <c r="E154" s="163">
        <v>5936</v>
      </c>
      <c r="F154" s="163">
        <v>16156</v>
      </c>
      <c r="G154" s="163">
        <v>16156</v>
      </c>
      <c r="H154" s="163">
        <v>17447</v>
      </c>
      <c r="I154" s="163">
        <v>18480</v>
      </c>
      <c r="J154" s="165">
        <f t="shared" ref="J154:J161" si="80">IFERROR(I154/H154-1,"-")</f>
        <v>5.9207886742706384E-2</v>
      </c>
      <c r="K154" s="164">
        <f t="shared" si="77"/>
        <v>-9.5401436381177263E-3</v>
      </c>
      <c r="L154" s="162">
        <f t="shared" si="78"/>
        <v>1033</v>
      </c>
      <c r="M154" s="163">
        <f t="shared" si="79"/>
        <v>-178</v>
      </c>
      <c r="N154" s="164">
        <f t="shared" si="76"/>
        <v>3.8126684160652807E-3</v>
      </c>
    </row>
    <row r="155" spans="1:14" s="56" customFormat="1" x14ac:dyDescent="0.25">
      <c r="B155" s="162" t="s">
        <v>113</v>
      </c>
      <c r="C155" s="163">
        <v>21016</v>
      </c>
      <c r="D155" s="163">
        <v>16816</v>
      </c>
      <c r="E155" s="163">
        <v>6116</v>
      </c>
      <c r="F155" s="163">
        <v>9550</v>
      </c>
      <c r="G155" s="163">
        <v>9550</v>
      </c>
      <c r="H155" s="163">
        <v>10292</v>
      </c>
      <c r="I155" s="163">
        <v>10773</v>
      </c>
      <c r="J155" s="165">
        <f t="shared" si="80"/>
        <v>4.6735328410415944E-2</v>
      </c>
      <c r="K155" s="164">
        <f t="shared" si="77"/>
        <v>-0.35936013320646998</v>
      </c>
      <c r="L155" s="162">
        <f t="shared" si="78"/>
        <v>481</v>
      </c>
      <c r="M155" s="163">
        <f t="shared" si="79"/>
        <v>-6043</v>
      </c>
      <c r="N155" s="164">
        <f t="shared" si="76"/>
        <v>2.2226123834562374E-3</v>
      </c>
    </row>
    <row r="156" spans="1:14" x14ac:dyDescent="0.25">
      <c r="A156" s="1"/>
      <c r="B156" s="162" t="s">
        <v>116</v>
      </c>
      <c r="C156" s="163">
        <v>9672</v>
      </c>
      <c r="D156" s="163">
        <v>8867</v>
      </c>
      <c r="E156" s="163">
        <v>2354</v>
      </c>
      <c r="F156" s="163">
        <v>5273</v>
      </c>
      <c r="G156" s="163">
        <v>5273</v>
      </c>
      <c r="H156" s="163">
        <v>8406</v>
      </c>
      <c r="I156" s="163">
        <v>10130</v>
      </c>
      <c r="J156" s="165">
        <f t="shared" si="80"/>
        <v>0.20509160123721148</v>
      </c>
      <c r="K156" s="164">
        <f t="shared" si="77"/>
        <v>0.14243825420096989</v>
      </c>
      <c r="L156" s="162">
        <f t="shared" si="78"/>
        <v>1724</v>
      </c>
      <c r="M156" s="163">
        <f t="shared" si="79"/>
        <v>1263</v>
      </c>
      <c r="N156" s="164">
        <f t="shared" si="76"/>
        <v>2.0899529791526673E-3</v>
      </c>
    </row>
    <row r="157" spans="1:14" x14ac:dyDescent="0.25">
      <c r="A157" s="1"/>
      <c r="B157" s="162" t="s">
        <v>123</v>
      </c>
      <c r="C157" s="163">
        <v>1156</v>
      </c>
      <c r="D157" s="163">
        <v>1233</v>
      </c>
      <c r="E157" s="163">
        <v>642</v>
      </c>
      <c r="F157" s="163">
        <v>1262</v>
      </c>
      <c r="G157" s="163">
        <v>1262</v>
      </c>
      <c r="H157" s="163">
        <v>1597</v>
      </c>
      <c r="I157" s="163">
        <v>2312</v>
      </c>
      <c r="J157" s="165">
        <f t="shared" si="80"/>
        <v>0.4477144646211646</v>
      </c>
      <c r="K157" s="164">
        <f t="shared" si="77"/>
        <v>0.87510137875101379</v>
      </c>
      <c r="L157" s="162">
        <f t="shared" si="78"/>
        <v>715</v>
      </c>
      <c r="M157" s="163">
        <f t="shared" si="79"/>
        <v>1079</v>
      </c>
      <c r="N157" s="164">
        <f t="shared" si="76"/>
        <v>4.7699617846011521E-4</v>
      </c>
    </row>
    <row r="158" spans="1:14" x14ac:dyDescent="0.25">
      <c r="A158" s="1"/>
      <c r="B158" s="162" t="s">
        <v>119</v>
      </c>
      <c r="C158" s="163">
        <v>2012</v>
      </c>
      <c r="D158" s="163">
        <v>2725</v>
      </c>
      <c r="E158" s="163">
        <v>1375</v>
      </c>
      <c r="F158" s="163">
        <v>2958</v>
      </c>
      <c r="G158" s="163">
        <v>2958</v>
      </c>
      <c r="H158" s="163">
        <v>2751</v>
      </c>
      <c r="I158" s="163">
        <v>3237</v>
      </c>
      <c r="J158" s="165">
        <f t="shared" si="80"/>
        <v>0.17666303162486363</v>
      </c>
      <c r="K158" s="164">
        <f t="shared" si="77"/>
        <v>0.18788990825688079</v>
      </c>
      <c r="L158" s="162">
        <f t="shared" si="78"/>
        <v>486</v>
      </c>
      <c r="M158" s="163">
        <f t="shared" si="79"/>
        <v>512</v>
      </c>
      <c r="N158" s="164">
        <f t="shared" si="76"/>
        <v>6.6783591248935684E-4</v>
      </c>
    </row>
    <row r="159" spans="1:14" x14ac:dyDescent="0.25">
      <c r="A159" s="1"/>
      <c r="B159" s="162" t="s">
        <v>128</v>
      </c>
      <c r="C159" s="163">
        <v>332</v>
      </c>
      <c r="D159" s="163">
        <v>437</v>
      </c>
      <c r="E159" s="163">
        <v>440</v>
      </c>
      <c r="F159" s="163">
        <v>335</v>
      </c>
      <c r="G159" s="163">
        <v>335</v>
      </c>
      <c r="H159" s="163">
        <v>523</v>
      </c>
      <c r="I159" s="163">
        <v>383</v>
      </c>
      <c r="J159" s="165">
        <f t="shared" si="80"/>
        <v>-0.26768642447418733</v>
      </c>
      <c r="K159" s="164">
        <f t="shared" si="77"/>
        <v>-0.1235697940503433</v>
      </c>
      <c r="L159" s="162">
        <f t="shared" si="78"/>
        <v>-140</v>
      </c>
      <c r="M159" s="163">
        <f t="shared" si="79"/>
        <v>-54</v>
      </c>
      <c r="N159" s="164">
        <f t="shared" si="76"/>
        <v>7.9017965549404894E-5</v>
      </c>
    </row>
    <row r="160" spans="1:14" x14ac:dyDescent="0.25">
      <c r="A160" s="161" t="s">
        <v>144</v>
      </c>
      <c r="B160" s="162" t="s">
        <v>131</v>
      </c>
      <c r="C160" s="163">
        <v>944</v>
      </c>
      <c r="D160" s="163">
        <v>843</v>
      </c>
      <c r="E160" s="163">
        <v>575</v>
      </c>
      <c r="F160" s="163">
        <v>528</v>
      </c>
      <c r="G160" s="163">
        <v>528</v>
      </c>
      <c r="H160" s="163">
        <v>715</v>
      </c>
      <c r="I160" s="163">
        <v>621</v>
      </c>
      <c r="J160" s="165">
        <f t="shared" si="80"/>
        <v>-0.13146853146853144</v>
      </c>
      <c r="K160" s="164">
        <f t="shared" si="77"/>
        <v>-0.26334519572953741</v>
      </c>
      <c r="L160" s="162">
        <f t="shared" si="78"/>
        <v>-94</v>
      </c>
      <c r="M160" s="163">
        <f t="shared" si="79"/>
        <v>-222</v>
      </c>
      <c r="N160" s="164">
        <f t="shared" si="76"/>
        <v>1.2812051333206383E-4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11629</v>
      </c>
      <c r="D161" s="169">
        <f t="shared" si="81"/>
        <v>12600</v>
      </c>
      <c r="E161" s="169">
        <f t="shared" si="81"/>
        <v>4734</v>
      </c>
      <c r="F161" s="169">
        <f t="shared" ref="F161" si="82">F153-SUM(F154:F160)</f>
        <v>8334</v>
      </c>
      <c r="G161" s="169">
        <f t="shared" si="81"/>
        <v>8334</v>
      </c>
      <c r="H161" s="169">
        <f t="shared" si="81"/>
        <v>11205</v>
      </c>
      <c r="I161" s="169">
        <f t="shared" si="81"/>
        <v>14844</v>
      </c>
      <c r="J161" s="171">
        <f t="shared" si="80"/>
        <v>0.3247657295850066</v>
      </c>
      <c r="K161" s="170">
        <f t="shared" si="77"/>
        <v>0.17809523809523808</v>
      </c>
      <c r="L161" s="168">
        <f>I161-H161</f>
        <v>3639</v>
      </c>
      <c r="M161" s="169">
        <f t="shared" si="79"/>
        <v>2244</v>
      </c>
      <c r="N161" s="170">
        <f t="shared" si="76"/>
        <v>3.0625135264108782E-3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DD4B2-A5BE-47B2-A300-6C71BFF244AE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FBB06-FCFC-421F-9B40-A33AAFE42C00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269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271</v>
      </c>
      <c r="O8" s="112" t="s">
        <v>272</v>
      </c>
    </row>
    <row r="9" spans="1:16" x14ac:dyDescent="0.25">
      <c r="A9" s="1" t="s">
        <v>70</v>
      </c>
      <c r="B9" s="114" t="s">
        <v>71</v>
      </c>
      <c r="C9" s="115">
        <v>50098</v>
      </c>
      <c r="D9" s="116">
        <v>-7.1984291641967957E-2</v>
      </c>
      <c r="E9" s="115">
        <v>46163</v>
      </c>
      <c r="F9" s="116">
        <f t="shared" ref="F9:F21" si="0">IFERROR(E9/C9-1,"-")</f>
        <v>-7.8546049742504676E-2</v>
      </c>
      <c r="G9" s="115">
        <v>9068</v>
      </c>
      <c r="H9" s="116">
        <f t="shared" ref="H9:H21" si="1">IFERROR(G9/E9-1,"-")</f>
        <v>-0.80356562615081339</v>
      </c>
      <c r="I9" s="115">
        <v>40065</v>
      </c>
      <c r="J9" s="116">
        <f t="shared" ref="J9:J21" si="2">IFERROR(I9/C9-1,"-")</f>
        <v>-0.20026747574753478</v>
      </c>
      <c r="K9" s="115">
        <v>59578</v>
      </c>
      <c r="L9" s="116">
        <f t="shared" ref="L9:L21" si="3">IFERROR(K9/I9-1,"-")</f>
        <v>0.48703357044802198</v>
      </c>
      <c r="M9" s="115">
        <v>62651</v>
      </c>
      <c r="N9" s="116">
        <v>5.1579442075934123E-2</v>
      </c>
      <c r="O9" s="116">
        <v>0.25056888498542862</v>
      </c>
    </row>
    <row r="10" spans="1:16" x14ac:dyDescent="0.25">
      <c r="A10" s="1" t="s">
        <v>72</v>
      </c>
      <c r="B10" s="114" t="s">
        <v>73</v>
      </c>
      <c r="C10" s="115">
        <v>47287</v>
      </c>
      <c r="D10" s="116">
        <v>-4.7209349183961358E-2</v>
      </c>
      <c r="E10" s="115">
        <v>51846</v>
      </c>
      <c r="F10" s="116">
        <f t="shared" si="0"/>
        <v>9.6411275826337128E-2</v>
      </c>
      <c r="G10" s="115">
        <v>15142</v>
      </c>
      <c r="H10" s="116">
        <f t="shared" si="1"/>
        <v>-0.70794275353932801</v>
      </c>
      <c r="I10" s="115">
        <v>41909</v>
      </c>
      <c r="J10" s="116">
        <f t="shared" si="2"/>
        <v>-0.11373104658785715</v>
      </c>
      <c r="K10" s="115">
        <v>52194</v>
      </c>
      <c r="L10" s="116">
        <f t="shared" si="3"/>
        <v>0.24541267985396931</v>
      </c>
      <c r="M10" s="115">
        <v>55957</v>
      </c>
      <c r="N10" s="116">
        <v>7.2096409548990215E-2</v>
      </c>
      <c r="O10" s="116">
        <v>0.18334848901389389</v>
      </c>
    </row>
    <row r="11" spans="1:16" x14ac:dyDescent="0.25">
      <c r="A11" s="1" t="s">
        <v>74</v>
      </c>
      <c r="B11" s="114" t="s">
        <v>75</v>
      </c>
      <c r="C11" s="115">
        <v>49408</v>
      </c>
      <c r="D11" s="116">
        <v>-3.8530396201447825E-2</v>
      </c>
      <c r="E11" s="115">
        <v>20252</v>
      </c>
      <c r="F11" s="116">
        <f t="shared" si="0"/>
        <v>-0.59010686528497414</v>
      </c>
      <c r="G11" s="115">
        <v>22329</v>
      </c>
      <c r="H11" s="116">
        <f t="shared" si="1"/>
        <v>0.1025577720718942</v>
      </c>
      <c r="I11" s="115">
        <v>47103</v>
      </c>
      <c r="J11" s="116">
        <f t="shared" si="2"/>
        <v>-4.6652363989637347E-2</v>
      </c>
      <c r="K11" s="115">
        <v>58354</v>
      </c>
      <c r="L11" s="116">
        <f t="shared" si="3"/>
        <v>0.23885952062501326</v>
      </c>
      <c r="M11" s="115">
        <v>58643</v>
      </c>
      <c r="N11" s="116">
        <v>4.9525311032663222E-3</v>
      </c>
      <c r="O11" s="116">
        <v>0.18691305051813467</v>
      </c>
    </row>
    <row r="12" spans="1:16" x14ac:dyDescent="0.25">
      <c r="A12" s="1" t="s">
        <v>76</v>
      </c>
      <c r="B12" s="114" t="s">
        <v>77</v>
      </c>
      <c r="C12" s="115">
        <v>37600</v>
      </c>
      <c r="D12" s="116">
        <v>-8.4423016046947685E-2</v>
      </c>
      <c r="E12" s="115">
        <v>0</v>
      </c>
      <c r="F12" s="116">
        <f>IFERROR(E12/C12-1,"-")</f>
        <v>-1</v>
      </c>
      <c r="G12" s="115">
        <v>19557</v>
      </c>
      <c r="H12" s="116" t="str">
        <f t="shared" si="1"/>
        <v>-</v>
      </c>
      <c r="I12" s="115">
        <v>43531</v>
      </c>
      <c r="J12" s="116">
        <f t="shared" si="2"/>
        <v>0.15773936170212766</v>
      </c>
      <c r="K12" s="115">
        <v>42717</v>
      </c>
      <c r="L12" s="116">
        <f t="shared" si="3"/>
        <v>-1.8699317727596476E-2</v>
      </c>
      <c r="M12" s="115">
        <v>46133</v>
      </c>
      <c r="N12" s="116">
        <v>7.9968162558232025E-2</v>
      </c>
      <c r="O12" s="116">
        <v>0.22694148936170211</v>
      </c>
    </row>
    <row r="13" spans="1:16" x14ac:dyDescent="0.25">
      <c r="A13" s="1" t="s">
        <v>78</v>
      </c>
      <c r="B13" s="114" t="s">
        <v>79</v>
      </c>
      <c r="C13" s="115">
        <v>35022</v>
      </c>
      <c r="D13" s="116">
        <v>-8.6136262818672815E-2</v>
      </c>
      <c r="E13" s="115">
        <v>0</v>
      </c>
      <c r="F13" s="116">
        <f t="shared" si="0"/>
        <v>-1</v>
      </c>
      <c r="G13" s="115">
        <v>24025</v>
      </c>
      <c r="H13" s="116" t="str">
        <f t="shared" si="1"/>
        <v>-</v>
      </c>
      <c r="I13" s="115">
        <v>44866</v>
      </c>
      <c r="J13" s="116">
        <f t="shared" si="2"/>
        <v>0.28108046370852602</v>
      </c>
      <c r="K13" s="115">
        <v>42611</v>
      </c>
      <c r="L13" s="116">
        <f t="shared" si="3"/>
        <v>-5.0260776534569618E-2</v>
      </c>
      <c r="M13" s="115">
        <v>38316</v>
      </c>
      <c r="N13" s="116">
        <v>-0.10079556921921573</v>
      </c>
      <c r="O13" s="116">
        <v>9.4055165324653078E-2</v>
      </c>
    </row>
    <row r="14" spans="1:16" x14ac:dyDescent="0.25">
      <c r="A14" s="1" t="s">
        <v>80</v>
      </c>
      <c r="B14" s="114" t="s">
        <v>81</v>
      </c>
      <c r="C14" s="115">
        <v>31469</v>
      </c>
      <c r="D14" s="116">
        <v>-0.14646450947950851</v>
      </c>
      <c r="E14" s="115">
        <v>0</v>
      </c>
      <c r="F14" s="116">
        <f t="shared" si="0"/>
        <v>-1</v>
      </c>
      <c r="G14" s="115">
        <v>26795</v>
      </c>
      <c r="H14" s="116" t="str">
        <f t="shared" si="1"/>
        <v>-</v>
      </c>
      <c r="I14" s="115">
        <v>40470</v>
      </c>
      <c r="J14" s="116">
        <f t="shared" si="2"/>
        <v>0.28602751914582614</v>
      </c>
      <c r="K14" s="115">
        <v>38639</v>
      </c>
      <c r="L14" s="116">
        <f t="shared" si="3"/>
        <v>-4.5243390165554787E-2</v>
      </c>
      <c r="M14" s="115">
        <v>40074</v>
      </c>
      <c r="N14" s="116">
        <v>3.7138642304407554E-2</v>
      </c>
      <c r="O14" s="116">
        <v>0.27344370650481431</v>
      </c>
    </row>
    <row r="15" spans="1:16" x14ac:dyDescent="0.25">
      <c r="A15" s="1" t="s">
        <v>82</v>
      </c>
      <c r="B15" s="114" t="s">
        <v>83</v>
      </c>
      <c r="C15" s="115">
        <v>40659</v>
      </c>
      <c r="D15" s="116">
        <v>1.7849096279977994E-2</v>
      </c>
      <c r="E15" s="115">
        <v>0</v>
      </c>
      <c r="F15" s="116">
        <f t="shared" si="0"/>
        <v>-1</v>
      </c>
      <c r="G15" s="115">
        <v>31224</v>
      </c>
      <c r="H15" s="116" t="str">
        <f t="shared" si="1"/>
        <v>-</v>
      </c>
      <c r="I15" s="115">
        <v>43286</v>
      </c>
      <c r="J15" s="116">
        <f t="shared" si="2"/>
        <v>6.4610541331562521E-2</v>
      </c>
      <c r="K15" s="115">
        <v>40407</v>
      </c>
      <c r="L15" s="116">
        <f t="shared" si="3"/>
        <v>-6.651111213787364E-2</v>
      </c>
      <c r="M15" s="115">
        <v>45242</v>
      </c>
      <c r="N15" s="116">
        <v>0.11965748508921714</v>
      </c>
      <c r="O15" s="116">
        <v>0.11271797142084172</v>
      </c>
    </row>
    <row r="16" spans="1:16" x14ac:dyDescent="0.25">
      <c r="A16" s="1" t="s">
        <v>84</v>
      </c>
      <c r="B16" s="114" t="s">
        <v>85</v>
      </c>
      <c r="C16" s="115">
        <v>38714</v>
      </c>
      <c r="D16" s="116">
        <v>-2.3828134849592786E-2</v>
      </c>
      <c r="E16" s="115">
        <v>15225</v>
      </c>
      <c r="F16" s="116">
        <f t="shared" si="0"/>
        <v>-0.60673141499199257</v>
      </c>
      <c r="G16" s="115">
        <v>36151</v>
      </c>
      <c r="H16" s="116">
        <f t="shared" si="1"/>
        <v>1.3744499178981937</v>
      </c>
      <c r="I16" s="115">
        <v>41695</v>
      </c>
      <c r="J16" s="116">
        <f t="shared" si="2"/>
        <v>7.7000568269876446E-2</v>
      </c>
      <c r="K16" s="115">
        <v>43373</v>
      </c>
      <c r="L16" s="116">
        <f t="shared" si="3"/>
        <v>4.0244633649118677E-2</v>
      </c>
      <c r="M16" s="115">
        <v>42595</v>
      </c>
      <c r="N16" s="116">
        <v>-1.7937426509579746E-2</v>
      </c>
      <c r="O16" s="116">
        <v>0.10024797230975868</v>
      </c>
    </row>
    <row r="17" spans="1:16" x14ac:dyDescent="0.25">
      <c r="A17" s="1" t="s">
        <v>86</v>
      </c>
      <c r="B17" s="114" t="s">
        <v>87</v>
      </c>
      <c r="C17" s="115">
        <v>36471</v>
      </c>
      <c r="D17" s="116">
        <v>-0.11015956668130578</v>
      </c>
      <c r="E17" s="115">
        <v>14501</v>
      </c>
      <c r="F17" s="116">
        <f t="shared" si="0"/>
        <v>-0.602396424556497</v>
      </c>
      <c r="G17" s="115">
        <v>36202</v>
      </c>
      <c r="H17" s="116">
        <f t="shared" si="1"/>
        <v>1.4965174815529965</v>
      </c>
      <c r="I17" s="115">
        <v>42224</v>
      </c>
      <c r="J17" s="116">
        <f t="shared" si="2"/>
        <v>0.15774176743165813</v>
      </c>
      <c r="K17" s="115">
        <v>40151</v>
      </c>
      <c r="L17" s="116">
        <f t="shared" si="3"/>
        <v>-4.9095301250473677E-2</v>
      </c>
      <c r="M17" s="115">
        <v>43154</v>
      </c>
      <c r="N17" s="116">
        <v>7.479265771711785E-2</v>
      </c>
      <c r="O17" s="116">
        <v>0.18324147953168279</v>
      </c>
    </row>
    <row r="18" spans="1:16" x14ac:dyDescent="0.25">
      <c r="A18" s="1" t="s">
        <v>88</v>
      </c>
      <c r="B18" s="114" t="s">
        <v>89</v>
      </c>
      <c r="C18" s="115">
        <v>40116</v>
      </c>
      <c r="D18" s="116">
        <v>-8.9906758320288604E-2</v>
      </c>
      <c r="E18" s="115">
        <v>17308</v>
      </c>
      <c r="F18" s="116">
        <f t="shared" si="0"/>
        <v>-0.56855120151560468</v>
      </c>
      <c r="G18" s="115">
        <v>42785</v>
      </c>
      <c r="H18" s="116">
        <f t="shared" si="1"/>
        <v>1.471978275941761</v>
      </c>
      <c r="I18" s="115">
        <v>48246</v>
      </c>
      <c r="J18" s="116">
        <f t="shared" si="2"/>
        <v>0.20266227938976966</v>
      </c>
      <c r="K18" s="115">
        <v>49321</v>
      </c>
      <c r="L18" s="116">
        <f t="shared" si="3"/>
        <v>2.2281639928698693E-2</v>
      </c>
      <c r="M18" s="115"/>
      <c r="N18" s="116" t="s">
        <v>229</v>
      </c>
      <c r="O18" s="116" t="s">
        <v>229</v>
      </c>
    </row>
    <row r="19" spans="1:16" x14ac:dyDescent="0.25">
      <c r="A19" s="1" t="s">
        <v>90</v>
      </c>
      <c r="B19" s="114" t="s">
        <v>91</v>
      </c>
      <c r="C19" s="115">
        <v>47646</v>
      </c>
      <c r="D19" s="116">
        <v>-5.5972736819163482E-2</v>
      </c>
      <c r="E19" s="115">
        <v>14807</v>
      </c>
      <c r="F19" s="116">
        <f t="shared" si="0"/>
        <v>-0.68922889644461227</v>
      </c>
      <c r="G19" s="115">
        <v>49146</v>
      </c>
      <c r="H19" s="116">
        <f t="shared" si="1"/>
        <v>2.319105828324441</v>
      </c>
      <c r="I19" s="115">
        <v>56046</v>
      </c>
      <c r="J19" s="116">
        <f t="shared" si="2"/>
        <v>0.17630021407883145</v>
      </c>
      <c r="K19" s="115">
        <v>55991</v>
      </c>
      <c r="L19" s="116">
        <f t="shared" si="3"/>
        <v>-9.8133675909073403E-4</v>
      </c>
      <c r="M19" s="115"/>
      <c r="N19" s="116" t="s">
        <v>229</v>
      </c>
      <c r="O19" s="116" t="s">
        <v>229</v>
      </c>
    </row>
    <row r="20" spans="1:16" x14ac:dyDescent="0.25">
      <c r="A20" s="1" t="s">
        <v>92</v>
      </c>
      <c r="B20" s="114" t="s">
        <v>93</v>
      </c>
      <c r="C20" s="115">
        <v>48947</v>
      </c>
      <c r="D20" s="116">
        <v>3.115073265703483E-3</v>
      </c>
      <c r="E20" s="115">
        <v>13546</v>
      </c>
      <c r="F20" s="116">
        <f t="shared" si="0"/>
        <v>-0.72325168038899212</v>
      </c>
      <c r="G20" s="115">
        <v>46745</v>
      </c>
      <c r="H20" s="116">
        <f t="shared" si="1"/>
        <v>2.4508341945961907</v>
      </c>
      <c r="I20" s="115">
        <v>54058</v>
      </c>
      <c r="J20" s="116">
        <f t="shared" si="2"/>
        <v>0.10441906551984803</v>
      </c>
      <c r="K20" s="115">
        <v>53126</v>
      </c>
      <c r="L20" s="116">
        <f t="shared" si="3"/>
        <v>-1.7240741425875949E-2</v>
      </c>
      <c r="M20" s="115"/>
      <c r="N20" s="116" t="s">
        <v>229</v>
      </c>
      <c r="O20" s="116" t="s">
        <v>229</v>
      </c>
    </row>
    <row r="21" spans="1:16" ht="15.75" x14ac:dyDescent="0.25">
      <c r="A21" s="1" t="s">
        <v>0</v>
      </c>
      <c r="B21" s="117" t="s">
        <v>30</v>
      </c>
      <c r="C21" s="118">
        <v>503437</v>
      </c>
      <c r="D21" s="119">
        <v>-5.934263458128497E-2</v>
      </c>
      <c r="E21" s="118">
        <v>216673</v>
      </c>
      <c r="F21" s="119">
        <f t="shared" si="0"/>
        <v>-0.56961248378645191</v>
      </c>
      <c r="G21" s="118">
        <v>359169</v>
      </c>
      <c r="H21" s="119">
        <f t="shared" si="1"/>
        <v>0.65765462240334505</v>
      </c>
      <c r="I21" s="118">
        <v>543499</v>
      </c>
      <c r="J21" s="119">
        <f t="shared" si="2"/>
        <v>7.9576987785959341E-2</v>
      </c>
      <c r="K21" s="118">
        <v>576462</v>
      </c>
      <c r="L21" s="119">
        <f t="shared" si="3"/>
        <v>6.0649605611049928E-2</v>
      </c>
      <c r="M21" s="118">
        <v>432765</v>
      </c>
      <c r="N21" s="119">
        <v>3.5263525539203533E-2</v>
      </c>
      <c r="O21" s="119">
        <v>0.18007078815907152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70" t="s">
        <v>270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249</v>
      </c>
      <c r="M30" s="113" t="s">
        <v>69</v>
      </c>
      <c r="N30" s="112" t="s">
        <v>271</v>
      </c>
      <c r="O30" s="112" t="s">
        <v>272</v>
      </c>
    </row>
    <row r="31" spans="1:16" x14ac:dyDescent="0.25">
      <c r="B31" s="114" t="s">
        <v>71</v>
      </c>
      <c r="C31" s="115">
        <v>18636</v>
      </c>
      <c r="D31" s="116">
        <v>-0.12948430493273544</v>
      </c>
      <c r="E31" s="115">
        <v>18094</v>
      </c>
      <c r="F31" s="116">
        <f t="shared" ref="F31:F43" si="4">IFERROR(E31/C31-1,"-")</f>
        <v>-2.9083494312084124E-2</v>
      </c>
      <c r="G31" s="115">
        <v>4627</v>
      </c>
      <c r="H31" s="116">
        <f t="shared" ref="H31:H43" si="5">IFERROR(G31/E31-1,"-")</f>
        <v>-0.74427987178070076</v>
      </c>
      <c r="I31" s="115">
        <v>15015</v>
      </c>
      <c r="J31" s="116">
        <f t="shared" ref="J31:J43" si="6">IFERROR(I31/G31-1,"-")</f>
        <v>2.2450832072617248</v>
      </c>
      <c r="K31" s="115">
        <v>21636</v>
      </c>
      <c r="L31" s="116">
        <f t="shared" ref="L31:L43" si="7">IFERROR(K31/I31-1,"-")</f>
        <v>0.44095904095904093</v>
      </c>
      <c r="M31" s="115">
        <v>25181</v>
      </c>
      <c r="N31" s="116">
        <v>0.16384729155111843</v>
      </c>
      <c r="O31" s="116">
        <v>0.35120197467267644</v>
      </c>
    </row>
    <row r="32" spans="1:16" x14ac:dyDescent="0.25">
      <c r="B32" s="114" t="s">
        <v>73</v>
      </c>
      <c r="C32" s="115">
        <v>18723</v>
      </c>
      <c r="D32" s="116">
        <v>-0.19304370312904062</v>
      </c>
      <c r="E32" s="115">
        <v>23371</v>
      </c>
      <c r="F32" s="116">
        <f t="shared" si="4"/>
        <v>0.24825081450622233</v>
      </c>
      <c r="G32" s="115">
        <v>9380</v>
      </c>
      <c r="H32" s="116">
        <f t="shared" si="5"/>
        <v>-0.59864789696632581</v>
      </c>
      <c r="I32" s="115">
        <v>18026</v>
      </c>
      <c r="J32" s="116">
        <f t="shared" si="6"/>
        <v>0.92174840085287846</v>
      </c>
      <c r="K32" s="115">
        <v>23651</v>
      </c>
      <c r="L32" s="116">
        <f t="shared" si="7"/>
        <v>0.31204926217685558</v>
      </c>
      <c r="M32" s="115">
        <v>24442</v>
      </c>
      <c r="N32" s="116">
        <v>3.3444674643778205E-2</v>
      </c>
      <c r="O32" s="116">
        <v>0.30545318592105963</v>
      </c>
    </row>
    <row r="33" spans="2:16" x14ac:dyDescent="0.25">
      <c r="B33" s="114" t="s">
        <v>75</v>
      </c>
      <c r="C33" s="115">
        <v>20072</v>
      </c>
      <c r="D33" s="116">
        <v>-0.11763671531563213</v>
      </c>
      <c r="E33" s="115">
        <v>9500</v>
      </c>
      <c r="F33" s="116">
        <f t="shared" si="4"/>
        <v>-0.5267038660821044</v>
      </c>
      <c r="G33" s="115">
        <v>12289</v>
      </c>
      <c r="H33" s="116">
        <f t="shared" si="5"/>
        <v>0.29357894736842116</v>
      </c>
      <c r="I33" s="115">
        <v>22226</v>
      </c>
      <c r="J33" s="116">
        <f t="shared" si="6"/>
        <v>0.80860932541297093</v>
      </c>
      <c r="K33" s="115">
        <v>30146</v>
      </c>
      <c r="L33" s="116">
        <f t="shared" si="7"/>
        <v>0.35633942229820925</v>
      </c>
      <c r="M33" s="115">
        <v>25658</v>
      </c>
      <c r="N33" s="116">
        <v>-0.14887547269952894</v>
      </c>
      <c r="O33" s="116">
        <v>0.27829812674372256</v>
      </c>
    </row>
    <row r="34" spans="2:16" x14ac:dyDescent="0.25">
      <c r="B34" s="114" t="s">
        <v>77</v>
      </c>
      <c r="C34" s="115">
        <v>17529</v>
      </c>
      <c r="D34" s="116">
        <v>-0.20144868115347825</v>
      </c>
      <c r="E34" s="115">
        <v>0</v>
      </c>
      <c r="F34" s="116">
        <f t="shared" si="4"/>
        <v>-1</v>
      </c>
      <c r="G34" s="115">
        <v>11550</v>
      </c>
      <c r="H34" s="116" t="str">
        <f t="shared" si="5"/>
        <v>-</v>
      </c>
      <c r="I34" s="115">
        <v>22061</v>
      </c>
      <c r="J34" s="116">
        <f t="shared" si="6"/>
        <v>0.91004329004328999</v>
      </c>
      <c r="K34" s="115">
        <v>25115</v>
      </c>
      <c r="L34" s="116">
        <f t="shared" si="7"/>
        <v>0.13843434114500708</v>
      </c>
      <c r="M34" s="115">
        <v>22776</v>
      </c>
      <c r="N34" s="116">
        <v>-9.3131594664543127E-2</v>
      </c>
      <c r="O34" s="116">
        <v>0.29933253465685428</v>
      </c>
    </row>
    <row r="35" spans="2:16" x14ac:dyDescent="0.25">
      <c r="B35" s="114" t="s">
        <v>79</v>
      </c>
      <c r="C35" s="115">
        <v>19316</v>
      </c>
      <c r="D35" s="116">
        <v>-0.17308103942805775</v>
      </c>
      <c r="E35" s="115">
        <v>0</v>
      </c>
      <c r="F35" s="116">
        <f t="shared" si="4"/>
        <v>-1</v>
      </c>
      <c r="G35" s="115">
        <v>15346</v>
      </c>
      <c r="H35" s="116" t="str">
        <f t="shared" si="5"/>
        <v>-</v>
      </c>
      <c r="I35" s="115">
        <v>26282</v>
      </c>
      <c r="J35" s="116">
        <f t="shared" si="6"/>
        <v>0.71262869803206041</v>
      </c>
      <c r="K35" s="115">
        <v>28209</v>
      </c>
      <c r="L35" s="116">
        <f t="shared" si="7"/>
        <v>7.3320143063693832E-2</v>
      </c>
      <c r="M35" s="115">
        <v>24741</v>
      </c>
      <c r="N35" s="116">
        <v>-0.12293948739763905</v>
      </c>
      <c r="O35" s="116">
        <v>0.28085524953406504</v>
      </c>
    </row>
    <row r="36" spans="2:16" x14ac:dyDescent="0.25">
      <c r="B36" s="114" t="s">
        <v>81</v>
      </c>
      <c r="C36" s="115">
        <v>18556</v>
      </c>
      <c r="D36" s="116">
        <v>-0.19882561202020643</v>
      </c>
      <c r="E36" s="115">
        <v>0</v>
      </c>
      <c r="F36" s="116">
        <f t="shared" si="4"/>
        <v>-1</v>
      </c>
      <c r="G36" s="115">
        <v>18447</v>
      </c>
      <c r="H36" s="116" t="str">
        <f t="shared" si="5"/>
        <v>-</v>
      </c>
      <c r="I36" s="115">
        <v>24304</v>
      </c>
      <c r="J36" s="116">
        <f t="shared" si="6"/>
        <v>0.31750420122513145</v>
      </c>
      <c r="K36" s="115">
        <v>25871</v>
      </c>
      <c r="L36" s="116">
        <f t="shared" si="7"/>
        <v>6.4474983541803921E-2</v>
      </c>
      <c r="M36" s="115">
        <v>28215</v>
      </c>
      <c r="N36" s="116">
        <v>9.0603378300027071E-2</v>
      </c>
      <c r="O36" s="116">
        <v>0.52053244233671059</v>
      </c>
    </row>
    <row r="37" spans="2:16" x14ac:dyDescent="0.25">
      <c r="B37" s="114" t="s">
        <v>83</v>
      </c>
      <c r="C37" s="115">
        <v>21704</v>
      </c>
      <c r="D37" s="116">
        <v>-9.9344343928956746E-2</v>
      </c>
      <c r="E37" s="115">
        <v>0</v>
      </c>
      <c r="F37" s="116">
        <f t="shared" si="4"/>
        <v>-1</v>
      </c>
      <c r="G37" s="115">
        <v>20547</v>
      </c>
      <c r="H37" s="116" t="str">
        <f t="shared" si="5"/>
        <v>-</v>
      </c>
      <c r="I37" s="115">
        <v>25584</v>
      </c>
      <c r="J37" s="116">
        <f t="shared" si="6"/>
        <v>0.24514527668272734</v>
      </c>
      <c r="K37" s="115">
        <v>25078</v>
      </c>
      <c r="L37" s="116">
        <f t="shared" si="7"/>
        <v>-1.9777986241400924E-2</v>
      </c>
      <c r="M37" s="115">
        <v>30089</v>
      </c>
      <c r="N37" s="116">
        <v>0.19981657229444139</v>
      </c>
      <c r="O37" s="116">
        <v>0.38633431625506809</v>
      </c>
    </row>
    <row r="38" spans="2:16" x14ac:dyDescent="0.25">
      <c r="B38" s="114" t="s">
        <v>85</v>
      </c>
      <c r="C38" s="115">
        <v>19798</v>
      </c>
      <c r="D38" s="116">
        <v>-4.0562151684031988E-2</v>
      </c>
      <c r="E38" s="115">
        <v>9653</v>
      </c>
      <c r="F38" s="116">
        <f t="shared" si="4"/>
        <v>-0.51242549752500255</v>
      </c>
      <c r="G38" s="115">
        <v>22058</v>
      </c>
      <c r="H38" s="116">
        <f t="shared" si="5"/>
        <v>1.2850927172899618</v>
      </c>
      <c r="I38" s="115">
        <v>20956</v>
      </c>
      <c r="J38" s="116">
        <f t="shared" si="6"/>
        <v>-4.9959198476743127E-2</v>
      </c>
      <c r="K38" s="115">
        <v>22168</v>
      </c>
      <c r="L38" s="116">
        <f t="shared" si="7"/>
        <v>5.7835464783355661E-2</v>
      </c>
      <c r="M38" s="115">
        <v>21698</v>
      </c>
      <c r="N38" s="116">
        <v>-2.1201732226633019E-2</v>
      </c>
      <c r="O38" s="116">
        <v>9.5969289827255277E-2</v>
      </c>
    </row>
    <row r="39" spans="2:16" x14ac:dyDescent="0.25">
      <c r="B39" s="114" t="s">
        <v>87</v>
      </c>
      <c r="C39" s="115">
        <v>18123</v>
      </c>
      <c r="D39" s="116">
        <v>-0.1317075507857417</v>
      </c>
      <c r="E39" s="115">
        <v>9944</v>
      </c>
      <c r="F39" s="116">
        <f t="shared" si="4"/>
        <v>-0.45130497158307126</v>
      </c>
      <c r="G39" s="115">
        <v>22567</v>
      </c>
      <c r="H39" s="116">
        <f t="shared" si="5"/>
        <v>1.2694086886564762</v>
      </c>
      <c r="I39" s="115">
        <v>24548</v>
      </c>
      <c r="J39" s="116">
        <f t="shared" si="6"/>
        <v>8.7783046040678769E-2</v>
      </c>
      <c r="K39" s="115">
        <v>23087</v>
      </c>
      <c r="L39" s="116">
        <f t="shared" si="7"/>
        <v>-5.9516050187387926E-2</v>
      </c>
      <c r="M39" s="115">
        <v>27092</v>
      </c>
      <c r="N39" s="116">
        <v>0.17347424957768443</v>
      </c>
      <c r="O39" s="116">
        <v>0.49489598852287142</v>
      </c>
    </row>
    <row r="40" spans="2:16" x14ac:dyDescent="0.25">
      <c r="B40" s="114" t="s">
        <v>89</v>
      </c>
      <c r="C40" s="115">
        <v>20320</v>
      </c>
      <c r="D40" s="116">
        <v>-0.12752254186346068</v>
      </c>
      <c r="E40" s="115">
        <v>12162</v>
      </c>
      <c r="F40" s="116">
        <f t="shared" si="4"/>
        <v>-0.40147637795275593</v>
      </c>
      <c r="G40" s="115">
        <v>24014</v>
      </c>
      <c r="H40" s="116">
        <f t="shared" si="5"/>
        <v>0.97451077125472785</v>
      </c>
      <c r="I40" s="115">
        <v>26214</v>
      </c>
      <c r="J40" s="116">
        <f t="shared" si="6"/>
        <v>9.1613225618389249E-2</v>
      </c>
      <c r="K40" s="115">
        <v>28464</v>
      </c>
      <c r="L40" s="116">
        <f t="shared" si="7"/>
        <v>8.583199816891729E-2</v>
      </c>
      <c r="M40" s="115"/>
      <c r="N40" s="116" t="s">
        <v>229</v>
      </c>
      <c r="O40" s="116" t="s">
        <v>229</v>
      </c>
    </row>
    <row r="41" spans="2:16" x14ac:dyDescent="0.25">
      <c r="B41" s="114" t="s">
        <v>91</v>
      </c>
      <c r="C41" s="115">
        <v>22096</v>
      </c>
      <c r="D41" s="116">
        <v>-2.9600351339481801E-2</v>
      </c>
      <c r="E41" s="115">
        <v>9442</v>
      </c>
      <c r="F41" s="116">
        <f t="shared" si="4"/>
        <v>-0.57268283852280955</v>
      </c>
      <c r="G41" s="115">
        <v>24464</v>
      </c>
      <c r="H41" s="116">
        <f t="shared" si="5"/>
        <v>1.5909764880321964</v>
      </c>
      <c r="I41" s="115">
        <v>25866</v>
      </c>
      <c r="J41" s="116">
        <f t="shared" si="6"/>
        <v>5.7308698495748933E-2</v>
      </c>
      <c r="K41" s="115">
        <v>26745</v>
      </c>
      <c r="L41" s="116">
        <f t="shared" si="7"/>
        <v>3.3982834609139312E-2</v>
      </c>
      <c r="M41" s="115"/>
      <c r="N41" s="116" t="s">
        <v>229</v>
      </c>
      <c r="O41" s="116" t="s">
        <v>229</v>
      </c>
    </row>
    <row r="42" spans="2:16" x14ac:dyDescent="0.25">
      <c r="B42" s="114" t="s">
        <v>93</v>
      </c>
      <c r="C42" s="115">
        <v>20535</v>
      </c>
      <c r="D42" s="116">
        <v>7.6596413966656174E-2</v>
      </c>
      <c r="E42" s="115">
        <v>7829</v>
      </c>
      <c r="F42" s="116">
        <f t="shared" si="4"/>
        <v>-0.61874847820793766</v>
      </c>
      <c r="G42" s="115">
        <v>21342</v>
      </c>
      <c r="H42" s="116">
        <f t="shared" si="5"/>
        <v>1.7260186486141271</v>
      </c>
      <c r="I42" s="115">
        <v>20862</v>
      </c>
      <c r="J42" s="116">
        <f t="shared" si="6"/>
        <v>-2.2490863086870982E-2</v>
      </c>
      <c r="K42" s="115">
        <v>22180</v>
      </c>
      <c r="L42" s="116">
        <f t="shared" si="7"/>
        <v>6.3177068353944987E-2</v>
      </c>
      <c r="M42" s="115"/>
      <c r="N42" s="116" t="s">
        <v>229</v>
      </c>
      <c r="O42" s="116" t="s">
        <v>229</v>
      </c>
    </row>
    <row r="43" spans="2:16" ht="15.75" x14ac:dyDescent="0.25">
      <c r="B43" s="117" t="s">
        <v>30</v>
      </c>
      <c r="C43" s="118">
        <v>235408</v>
      </c>
      <c r="D43" s="119">
        <v>-0.11689325050268595</v>
      </c>
      <c r="E43" s="118">
        <v>116562</v>
      </c>
      <c r="F43" s="119">
        <f t="shared" si="4"/>
        <v>-0.50485115204241149</v>
      </c>
      <c r="G43" s="118">
        <v>206631</v>
      </c>
      <c r="H43" s="119">
        <f t="shared" si="5"/>
        <v>0.77271323415864512</v>
      </c>
      <c r="I43" s="118">
        <v>271944</v>
      </c>
      <c r="J43" s="119">
        <f t="shared" si="6"/>
        <v>0.31608519534822954</v>
      </c>
      <c r="K43" s="118">
        <v>302350</v>
      </c>
      <c r="L43" s="119">
        <f t="shared" si="7"/>
        <v>0.11180978436736977</v>
      </c>
      <c r="M43" s="118">
        <v>229892</v>
      </c>
      <c r="N43" s="119">
        <v>2.1919354910406641E-2</v>
      </c>
      <c r="O43" s="119">
        <v>0.33303954029120297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70" t="s">
        <v>273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249</v>
      </c>
      <c r="M52" s="113" t="s">
        <v>69</v>
      </c>
      <c r="N52" s="112" t="s">
        <v>271</v>
      </c>
      <c r="O52" s="112" t="s">
        <v>272</v>
      </c>
    </row>
    <row r="53" spans="1:16" x14ac:dyDescent="0.25">
      <c r="A53" s="1">
        <v>1</v>
      </c>
      <c r="B53" s="114" t="s">
        <v>71</v>
      </c>
      <c r="C53" s="115">
        <v>10363</v>
      </c>
      <c r="D53" s="116">
        <v>-1.5111195590192028E-2</v>
      </c>
      <c r="E53" s="115">
        <v>9493</v>
      </c>
      <c r="F53" s="116">
        <f t="shared" ref="F53:F65" si="8">IFERROR(E53/C53-1,"-")</f>
        <v>-8.3952523400559698E-2</v>
      </c>
      <c r="G53" s="115">
        <v>2921</v>
      </c>
      <c r="H53" s="116">
        <f t="shared" ref="H53:H65" si="9">IFERROR(G53/E53-1,"-")</f>
        <v>-0.69229958917096801</v>
      </c>
      <c r="I53" s="115">
        <v>9522</v>
      </c>
      <c r="J53" s="116">
        <f t="shared" ref="J53:J65" si="10">IFERROR(I53/G53-1,"-")</f>
        <v>2.2598425196850394</v>
      </c>
      <c r="K53" s="115">
        <v>11784</v>
      </c>
      <c r="L53" s="116">
        <f>IFERROR(K53/I53-1,"-")</f>
        <v>0.23755513547574036</v>
      </c>
      <c r="M53" s="115">
        <v>14922</v>
      </c>
      <c r="N53" s="116">
        <v>0.2662932790224033</v>
      </c>
      <c r="O53" s="116">
        <v>0.43993052204959948</v>
      </c>
    </row>
    <row r="54" spans="1:16" x14ac:dyDescent="0.25">
      <c r="A54" s="1">
        <v>2</v>
      </c>
      <c r="B54" s="114" t="s">
        <v>73</v>
      </c>
      <c r="C54" s="115">
        <v>11006</v>
      </c>
      <c r="D54" s="116">
        <v>-8.5652571238680753E-2</v>
      </c>
      <c r="E54" s="115">
        <v>12705</v>
      </c>
      <c r="F54" s="116">
        <f t="shared" si="8"/>
        <v>0.15437034344902778</v>
      </c>
      <c r="G54" s="115">
        <v>5092</v>
      </c>
      <c r="H54" s="116">
        <f t="shared" si="9"/>
        <v>-0.59921290830381735</v>
      </c>
      <c r="I54" s="115">
        <v>10749</v>
      </c>
      <c r="J54" s="116">
        <f t="shared" si="10"/>
        <v>1.1109583660644149</v>
      </c>
      <c r="K54" s="115">
        <v>13893</v>
      </c>
      <c r="L54" s="116">
        <f t="shared" ref="L54:L65" si="11">IFERROR(K54/I54-1,"-")</f>
        <v>0.2924923248674296</v>
      </c>
      <c r="M54" s="115">
        <v>15680</v>
      </c>
      <c r="N54" s="116">
        <v>0.12862592672568929</v>
      </c>
      <c r="O54" s="116">
        <v>0.42467744866436496</v>
      </c>
    </row>
    <row r="55" spans="1:16" x14ac:dyDescent="0.25">
      <c r="A55" s="1">
        <v>3</v>
      </c>
      <c r="B55" s="114" t="s">
        <v>75</v>
      </c>
      <c r="C55" s="115">
        <v>12047</v>
      </c>
      <c r="D55" s="116">
        <v>-1.0675864334400931E-2</v>
      </c>
      <c r="E55" s="115">
        <v>5294</v>
      </c>
      <c r="F55" s="116">
        <f t="shared" si="8"/>
        <v>-0.56055449489499454</v>
      </c>
      <c r="G55" s="115">
        <v>5922</v>
      </c>
      <c r="H55" s="116">
        <f t="shared" si="9"/>
        <v>0.11862485833018521</v>
      </c>
      <c r="I55" s="115">
        <v>12631</v>
      </c>
      <c r="J55" s="116">
        <f t="shared" si="10"/>
        <v>1.1328942924687606</v>
      </c>
      <c r="K55" s="115">
        <v>18087</v>
      </c>
      <c r="L55" s="116">
        <f t="shared" si="11"/>
        <v>0.43195313118517942</v>
      </c>
      <c r="M55" s="115">
        <v>14870</v>
      </c>
      <c r="N55" s="116">
        <v>-0.17786255321501632</v>
      </c>
      <c r="O55" s="116">
        <v>0.23433219888768986</v>
      </c>
    </row>
    <row r="56" spans="1:16" x14ac:dyDescent="0.25">
      <c r="A56" s="1">
        <v>4</v>
      </c>
      <c r="B56" s="114" t="s">
        <v>77</v>
      </c>
      <c r="C56" s="115">
        <v>8927</v>
      </c>
      <c r="D56" s="116">
        <v>-0.2018775145283862</v>
      </c>
      <c r="E56" s="115">
        <v>0</v>
      </c>
      <c r="F56" s="116">
        <f t="shared" si="8"/>
        <v>-1</v>
      </c>
      <c r="G56" s="115">
        <v>6402</v>
      </c>
      <c r="H56" s="116" t="str">
        <f t="shared" si="9"/>
        <v>-</v>
      </c>
      <c r="I56" s="115">
        <v>10238</v>
      </c>
      <c r="J56" s="116">
        <f t="shared" si="10"/>
        <v>0.59918775382692901</v>
      </c>
      <c r="K56" s="115">
        <v>14354</v>
      </c>
      <c r="L56" s="116">
        <f t="shared" si="11"/>
        <v>0.40203164680601677</v>
      </c>
      <c r="M56" s="115">
        <v>13713</v>
      </c>
      <c r="N56" s="116">
        <v>-4.4656541730528021E-2</v>
      </c>
      <c r="O56" s="116">
        <v>0.53612635823905008</v>
      </c>
    </row>
    <row r="57" spans="1:16" x14ac:dyDescent="0.25">
      <c r="A57" s="1">
        <v>5</v>
      </c>
      <c r="B57" s="114" t="s">
        <v>79</v>
      </c>
      <c r="C57" s="115">
        <v>10073</v>
      </c>
      <c r="D57" s="116">
        <v>-0.12734990903577925</v>
      </c>
      <c r="E57" s="115">
        <v>0</v>
      </c>
      <c r="F57" s="116">
        <f t="shared" si="8"/>
        <v>-1</v>
      </c>
      <c r="G57" s="115">
        <v>7617</v>
      </c>
      <c r="H57" s="116" t="str">
        <f t="shared" si="9"/>
        <v>-</v>
      </c>
      <c r="I57" s="115">
        <v>14454</v>
      </c>
      <c r="J57" s="116">
        <f t="shared" si="10"/>
        <v>0.89759747932256784</v>
      </c>
      <c r="K57" s="115">
        <v>16688</v>
      </c>
      <c r="L57" s="116">
        <f t="shared" si="11"/>
        <v>0.15455929154559289</v>
      </c>
      <c r="M57" s="115">
        <v>14967</v>
      </c>
      <c r="N57" s="116">
        <v>-0.10312799616490886</v>
      </c>
      <c r="O57" s="116">
        <v>0.48585327112081811</v>
      </c>
    </row>
    <row r="58" spans="1:16" x14ac:dyDescent="0.25">
      <c r="A58" s="1">
        <v>6</v>
      </c>
      <c r="B58" s="114" t="s">
        <v>81</v>
      </c>
      <c r="C58" s="115">
        <v>9826</v>
      </c>
      <c r="D58" s="116">
        <v>-5.8451513990034454E-2</v>
      </c>
      <c r="E58" s="115">
        <v>0</v>
      </c>
      <c r="F58" s="116">
        <f t="shared" si="8"/>
        <v>-1</v>
      </c>
      <c r="G58" s="115">
        <v>8838</v>
      </c>
      <c r="H58" s="116" t="str">
        <f t="shared" si="9"/>
        <v>-</v>
      </c>
      <c r="I58" s="115">
        <v>12044</v>
      </c>
      <c r="J58" s="116">
        <f t="shared" si="10"/>
        <v>0.36275175379045033</v>
      </c>
      <c r="K58" s="115">
        <v>14668</v>
      </c>
      <c r="L58" s="116">
        <f t="shared" si="11"/>
        <v>0.21786781800066413</v>
      </c>
      <c r="M58" s="115">
        <v>15572</v>
      </c>
      <c r="N58" s="116">
        <v>6.1630760839923582E-2</v>
      </c>
      <c r="O58" s="116">
        <v>0.58477508650519039</v>
      </c>
    </row>
    <row r="59" spans="1:16" x14ac:dyDescent="0.25">
      <c r="A59" s="1">
        <v>7</v>
      </c>
      <c r="B59" s="114" t="s">
        <v>83</v>
      </c>
      <c r="C59" s="115">
        <v>11056</v>
      </c>
      <c r="D59" s="116">
        <v>2.6269377146570072E-2</v>
      </c>
      <c r="E59" s="115">
        <v>0</v>
      </c>
      <c r="F59" s="116">
        <f t="shared" si="8"/>
        <v>-1</v>
      </c>
      <c r="G59" s="115">
        <v>11856</v>
      </c>
      <c r="H59" s="116" t="str">
        <f t="shared" si="9"/>
        <v>-</v>
      </c>
      <c r="I59" s="115">
        <v>12331</v>
      </c>
      <c r="J59" s="116">
        <f t="shared" si="10"/>
        <v>4.0064102564102644E-2</v>
      </c>
      <c r="K59" s="115">
        <v>16466</v>
      </c>
      <c r="L59" s="116">
        <f t="shared" si="11"/>
        <v>0.3353337117833104</v>
      </c>
      <c r="M59" s="115">
        <v>13056</v>
      </c>
      <c r="N59" s="116">
        <v>-0.20709340459127901</v>
      </c>
      <c r="O59" s="116">
        <v>0.18089725036179449</v>
      </c>
    </row>
    <row r="60" spans="1:16" x14ac:dyDescent="0.25">
      <c r="A60" s="1">
        <v>8</v>
      </c>
      <c r="B60" s="114" t="s">
        <v>85</v>
      </c>
      <c r="C60" s="115">
        <v>8655</v>
      </c>
      <c r="D60" s="116">
        <v>9.3294460641399901E-3</v>
      </c>
      <c r="E60" s="115">
        <v>7712</v>
      </c>
      <c r="F60" s="116">
        <f t="shared" si="8"/>
        <v>-0.10895436164067018</v>
      </c>
      <c r="G60" s="115">
        <v>12416</v>
      </c>
      <c r="H60" s="116">
        <f t="shared" si="9"/>
        <v>0.60995850622406644</v>
      </c>
      <c r="I60" s="115">
        <v>9178</v>
      </c>
      <c r="J60" s="116">
        <f t="shared" si="10"/>
        <v>-0.26079252577319589</v>
      </c>
      <c r="K60" s="115">
        <v>13548</v>
      </c>
      <c r="L60" s="116">
        <f t="shared" si="11"/>
        <v>0.47613859228590116</v>
      </c>
      <c r="M60" s="115">
        <v>9705</v>
      </c>
      <c r="N60" s="116">
        <v>-0.28365810451727191</v>
      </c>
      <c r="O60" s="116">
        <v>0.12131715771230511</v>
      </c>
    </row>
    <row r="61" spans="1:16" x14ac:dyDescent="0.25">
      <c r="A61" s="1">
        <v>9</v>
      </c>
      <c r="B61" s="114" t="s">
        <v>87</v>
      </c>
      <c r="C61" s="115">
        <v>9923</v>
      </c>
      <c r="D61" s="116">
        <v>-9.6348237865403918E-2</v>
      </c>
      <c r="E61" s="115">
        <v>7090</v>
      </c>
      <c r="F61" s="116">
        <f t="shared" si="8"/>
        <v>-0.28549833719641238</v>
      </c>
      <c r="G61" s="115">
        <v>12801</v>
      </c>
      <c r="H61" s="116">
        <f t="shared" si="9"/>
        <v>0.80550070521861783</v>
      </c>
      <c r="I61" s="115">
        <v>13050</v>
      </c>
      <c r="J61" s="116">
        <f t="shared" si="10"/>
        <v>1.9451605343332456E-2</v>
      </c>
      <c r="K61" s="115">
        <v>15730</v>
      </c>
      <c r="L61" s="116">
        <f t="shared" si="11"/>
        <v>0.20536398467432959</v>
      </c>
      <c r="M61" s="115">
        <v>13601</v>
      </c>
      <c r="N61" s="116">
        <v>-0.13534647171010805</v>
      </c>
      <c r="O61" s="116">
        <v>0.37065403607779901</v>
      </c>
    </row>
    <row r="62" spans="1:16" x14ac:dyDescent="0.25">
      <c r="A62" s="1">
        <v>10</v>
      </c>
      <c r="B62" s="114" t="s">
        <v>89</v>
      </c>
      <c r="C62" s="115">
        <v>10354</v>
      </c>
      <c r="D62" s="116">
        <v>-4.218316373728026E-2</v>
      </c>
      <c r="E62" s="115">
        <v>7680</v>
      </c>
      <c r="F62" s="116">
        <f t="shared" si="8"/>
        <v>-0.25825767819200307</v>
      </c>
      <c r="G62" s="115">
        <v>12385</v>
      </c>
      <c r="H62" s="116">
        <f t="shared" si="9"/>
        <v>0.61263020833333326</v>
      </c>
      <c r="I62" s="115">
        <v>14337</v>
      </c>
      <c r="J62" s="116">
        <f t="shared" si="10"/>
        <v>0.157610012111425</v>
      </c>
      <c r="K62" s="115">
        <v>16623</v>
      </c>
      <c r="L62" s="116">
        <f t="shared" si="11"/>
        <v>0.15944758317639685</v>
      </c>
      <c r="M62" s="115"/>
      <c r="N62" s="116" t="s">
        <v>229</v>
      </c>
      <c r="O62" s="116" t="s">
        <v>229</v>
      </c>
    </row>
    <row r="63" spans="1:16" x14ac:dyDescent="0.25">
      <c r="A63" s="1">
        <v>11</v>
      </c>
      <c r="B63" s="114" t="s">
        <v>91</v>
      </c>
      <c r="C63" s="115">
        <v>12679</v>
      </c>
      <c r="D63" s="116">
        <v>9.6135558053082049E-2</v>
      </c>
      <c r="E63" s="115">
        <v>5836</v>
      </c>
      <c r="F63" s="116">
        <f t="shared" si="8"/>
        <v>-0.53971133370139601</v>
      </c>
      <c r="G63" s="115">
        <v>13540</v>
      </c>
      <c r="H63" s="116">
        <f t="shared" si="9"/>
        <v>1.3200822481151473</v>
      </c>
      <c r="I63" s="115">
        <v>14216</v>
      </c>
      <c r="J63" s="116">
        <f t="shared" si="10"/>
        <v>4.9926144756277768E-2</v>
      </c>
      <c r="K63" s="115">
        <v>17852</v>
      </c>
      <c r="L63" s="116">
        <f t="shared" si="11"/>
        <v>0.25576814856499719</v>
      </c>
      <c r="M63" s="115"/>
      <c r="N63" s="116" t="s">
        <v>229</v>
      </c>
      <c r="O63" s="116" t="s">
        <v>229</v>
      </c>
    </row>
    <row r="64" spans="1:16" x14ac:dyDescent="0.25">
      <c r="A64" s="1">
        <v>12</v>
      </c>
      <c r="B64" s="114" t="s">
        <v>93</v>
      </c>
      <c r="C64" s="115">
        <v>9788</v>
      </c>
      <c r="D64" s="116">
        <v>1.1993382961124954E-2</v>
      </c>
      <c r="E64" s="115">
        <v>4463</v>
      </c>
      <c r="F64" s="116">
        <f t="shared" si="8"/>
        <v>-0.54403351042092352</v>
      </c>
      <c r="G64" s="115">
        <v>10372</v>
      </c>
      <c r="H64" s="116">
        <f t="shared" si="9"/>
        <v>1.3239973112256331</v>
      </c>
      <c r="I64" s="115">
        <v>10635</v>
      </c>
      <c r="J64" s="116">
        <f t="shared" si="10"/>
        <v>2.5356729656768273E-2</v>
      </c>
      <c r="K64" s="115">
        <v>11703</v>
      </c>
      <c r="L64" s="116">
        <f t="shared" si="11"/>
        <v>0.10042313117066293</v>
      </c>
      <c r="M64" s="115"/>
      <c r="N64" s="116" t="s">
        <v>229</v>
      </c>
      <c r="O64" s="116" t="s">
        <v>229</v>
      </c>
    </row>
    <row r="65" spans="1:16" ht="15.75" x14ac:dyDescent="0.25">
      <c r="B65" s="117" t="s">
        <v>30</v>
      </c>
      <c r="C65" s="118">
        <v>124697</v>
      </c>
      <c r="D65" s="119">
        <v>-4.2839159336188759E-2</v>
      </c>
      <c r="E65" s="118">
        <v>71188</v>
      </c>
      <c r="F65" s="119">
        <f t="shared" si="8"/>
        <v>-0.42911216789497741</v>
      </c>
      <c r="G65" s="118">
        <v>110162</v>
      </c>
      <c r="H65" s="119">
        <f t="shared" si="9"/>
        <v>0.54747991234477711</v>
      </c>
      <c r="I65" s="118">
        <v>143385</v>
      </c>
      <c r="J65" s="119">
        <f t="shared" si="10"/>
        <v>0.30158312303698187</v>
      </c>
      <c r="K65" s="118">
        <v>181396</v>
      </c>
      <c r="L65" s="119">
        <f t="shared" si="11"/>
        <v>0.26509746486731522</v>
      </c>
      <c r="M65" s="118">
        <v>126086</v>
      </c>
      <c r="N65" s="119">
        <v>-6.7535387300507344E-2</v>
      </c>
      <c r="O65" s="119">
        <v>0.37234968871087126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70" t="s">
        <v>274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249</v>
      </c>
      <c r="M74" s="113" t="s">
        <v>69</v>
      </c>
      <c r="N74" s="112" t="s">
        <v>271</v>
      </c>
      <c r="O74" s="112" t="s">
        <v>272</v>
      </c>
    </row>
    <row r="75" spans="1:16" x14ac:dyDescent="0.25">
      <c r="A75" s="1">
        <v>1</v>
      </c>
      <c r="B75" s="114" t="s">
        <v>71</v>
      </c>
      <c r="C75" s="115">
        <v>8273</v>
      </c>
      <c r="D75" s="116">
        <v>-0.24003306999816276</v>
      </c>
      <c r="E75" s="115">
        <v>8601</v>
      </c>
      <c r="F75" s="116">
        <f t="shared" ref="F75:F87" si="12">IFERROR(E75/C75-1,"-")</f>
        <v>3.9647044602925119E-2</v>
      </c>
      <c r="G75" s="115">
        <v>1706</v>
      </c>
      <c r="H75" s="116">
        <f t="shared" ref="H75:H87" si="13">IFERROR(G75/E75-1,"-")</f>
        <v>-0.80165097081734682</v>
      </c>
      <c r="I75" s="115">
        <v>5493</v>
      </c>
      <c r="J75" s="116">
        <f t="shared" ref="J75:J87" si="14">IFERROR(I75/G75-1,"-")</f>
        <v>2.2198124267291912</v>
      </c>
      <c r="K75" s="115">
        <v>9852</v>
      </c>
      <c r="L75" s="116">
        <f>IFERROR(K75/I75-1,"-")</f>
        <v>0.79355543418896768</v>
      </c>
      <c r="M75" s="115">
        <v>10259</v>
      </c>
      <c r="N75" s="116">
        <v>4.1311408850994713E-2</v>
      </c>
      <c r="O75" s="116">
        <v>0.24005802006527266</v>
      </c>
    </row>
    <row r="76" spans="1:16" x14ac:dyDescent="0.25">
      <c r="A76" s="1">
        <v>2</v>
      </c>
      <c r="B76" s="114" t="s">
        <v>73</v>
      </c>
      <c r="C76" s="115">
        <v>7717</v>
      </c>
      <c r="D76" s="116">
        <v>-0.30882221227048812</v>
      </c>
      <c r="E76" s="115">
        <v>10666</v>
      </c>
      <c r="F76" s="116">
        <f t="shared" si="12"/>
        <v>0.38214331994298312</v>
      </c>
      <c r="G76" s="115">
        <v>4288</v>
      </c>
      <c r="H76" s="116">
        <f t="shared" si="13"/>
        <v>-0.59797487342958933</v>
      </c>
      <c r="I76" s="115">
        <v>7277</v>
      </c>
      <c r="J76" s="116">
        <f t="shared" si="14"/>
        <v>0.69706156716417911</v>
      </c>
      <c r="K76" s="115">
        <v>9758</v>
      </c>
      <c r="L76" s="116">
        <f t="shared" ref="L76:L87" si="15">IFERROR(K76/I76-1,"-")</f>
        <v>0.34093719939535516</v>
      </c>
      <c r="M76" s="115">
        <v>8762</v>
      </c>
      <c r="N76" s="116">
        <v>-0.10207009633121544</v>
      </c>
      <c r="O76" s="116">
        <v>0.13541531683296615</v>
      </c>
    </row>
    <row r="77" spans="1:16" x14ac:dyDescent="0.25">
      <c r="A77" s="1">
        <v>3</v>
      </c>
      <c r="B77" s="114" t="s">
        <v>75</v>
      </c>
      <c r="C77" s="115">
        <v>8025</v>
      </c>
      <c r="D77" s="116">
        <v>-0.24084760192980792</v>
      </c>
      <c r="E77" s="115">
        <v>4206</v>
      </c>
      <c r="F77" s="116">
        <f t="shared" si="12"/>
        <v>-0.47588785046728976</v>
      </c>
      <c r="G77" s="115">
        <v>6367</v>
      </c>
      <c r="H77" s="116">
        <f t="shared" si="13"/>
        <v>0.51378982406086537</v>
      </c>
      <c r="I77" s="115">
        <v>9595</v>
      </c>
      <c r="J77" s="116">
        <f t="shared" si="14"/>
        <v>0.50698916287105389</v>
      </c>
      <c r="K77" s="115">
        <v>12059</v>
      </c>
      <c r="L77" s="116">
        <f t="shared" si="15"/>
        <v>0.25680041688379363</v>
      </c>
      <c r="M77" s="115">
        <v>10788</v>
      </c>
      <c r="N77" s="116">
        <v>-0.1053984575835476</v>
      </c>
      <c r="O77" s="116">
        <v>0.34429906542056066</v>
      </c>
    </row>
    <row r="78" spans="1:16" x14ac:dyDescent="0.25">
      <c r="A78" s="1">
        <v>4</v>
      </c>
      <c r="B78" s="114" t="s">
        <v>77</v>
      </c>
      <c r="C78" s="115">
        <v>8602</v>
      </c>
      <c r="D78" s="116">
        <v>-0.20100315809028424</v>
      </c>
      <c r="E78" s="115">
        <v>0</v>
      </c>
      <c r="F78" s="116">
        <f t="shared" si="12"/>
        <v>-1</v>
      </c>
      <c r="G78" s="115">
        <v>5148</v>
      </c>
      <c r="H78" s="116" t="str">
        <f t="shared" si="13"/>
        <v>-</v>
      </c>
      <c r="I78" s="115">
        <v>11823</v>
      </c>
      <c r="J78" s="116">
        <f t="shared" si="14"/>
        <v>1.2966200466200468</v>
      </c>
      <c r="K78" s="115">
        <v>10761</v>
      </c>
      <c r="L78" s="116">
        <f t="shared" si="15"/>
        <v>-8.9824917533620874E-2</v>
      </c>
      <c r="M78" s="115">
        <v>9063</v>
      </c>
      <c r="N78" s="116">
        <v>-0.15779202676331194</v>
      </c>
      <c r="O78" s="116">
        <v>5.3592187863287677E-2</v>
      </c>
    </row>
    <row r="79" spans="1:16" x14ac:dyDescent="0.25">
      <c r="A79" s="1">
        <v>5</v>
      </c>
      <c r="B79" s="114" t="s">
        <v>79</v>
      </c>
      <c r="C79" s="115">
        <v>9243</v>
      </c>
      <c r="D79" s="116">
        <v>-0.21775558564658093</v>
      </c>
      <c r="E79" s="115">
        <v>0</v>
      </c>
      <c r="F79" s="116">
        <f t="shared" si="12"/>
        <v>-1</v>
      </c>
      <c r="G79" s="115">
        <v>7729</v>
      </c>
      <c r="H79" s="116" t="str">
        <f t="shared" si="13"/>
        <v>-</v>
      </c>
      <c r="I79" s="115">
        <v>11828</v>
      </c>
      <c r="J79" s="116">
        <f t="shared" si="14"/>
        <v>0.53034027687928575</v>
      </c>
      <c r="K79" s="115">
        <v>11521</v>
      </c>
      <c r="L79" s="116">
        <f t="shared" si="15"/>
        <v>-2.5955360162326691E-2</v>
      </c>
      <c r="M79" s="115">
        <v>9774</v>
      </c>
      <c r="N79" s="116">
        <v>-0.1516361426959465</v>
      </c>
      <c r="O79" s="116">
        <v>5.7448880233690325E-2</v>
      </c>
    </row>
    <row r="80" spans="1:16" x14ac:dyDescent="0.25">
      <c r="A80" s="1">
        <v>6</v>
      </c>
      <c r="B80" s="114" t="s">
        <v>81</v>
      </c>
      <c r="C80" s="115">
        <v>8730</v>
      </c>
      <c r="D80" s="116">
        <v>-0.31394891944990178</v>
      </c>
      <c r="E80" s="115">
        <v>0</v>
      </c>
      <c r="F80" s="116">
        <f t="shared" si="12"/>
        <v>-1</v>
      </c>
      <c r="G80" s="115">
        <v>9609</v>
      </c>
      <c r="H80" s="116" t="str">
        <f t="shared" si="13"/>
        <v>-</v>
      </c>
      <c r="I80" s="115">
        <v>12260</v>
      </c>
      <c r="J80" s="116">
        <f t="shared" si="14"/>
        <v>0.27588718909355814</v>
      </c>
      <c r="K80" s="115">
        <v>11203</v>
      </c>
      <c r="L80" s="116">
        <f t="shared" si="15"/>
        <v>-8.6215334420880918E-2</v>
      </c>
      <c r="M80" s="115">
        <v>12643</v>
      </c>
      <c r="N80" s="116">
        <v>0.12853699901812021</v>
      </c>
      <c r="O80" s="116">
        <v>0.44822451317296674</v>
      </c>
    </row>
    <row r="81" spans="1:16" x14ac:dyDescent="0.25">
      <c r="A81" s="1">
        <v>7</v>
      </c>
      <c r="B81" s="114" t="s">
        <v>83</v>
      </c>
      <c r="C81" s="115">
        <v>10648</v>
      </c>
      <c r="D81" s="116">
        <v>-0.20090056285178237</v>
      </c>
      <c r="E81" s="115">
        <v>0</v>
      </c>
      <c r="F81" s="116">
        <f t="shared" si="12"/>
        <v>-1</v>
      </c>
      <c r="G81" s="115">
        <v>8691</v>
      </c>
      <c r="H81" s="116" t="str">
        <f t="shared" si="13"/>
        <v>-</v>
      </c>
      <c r="I81" s="115">
        <v>13253</v>
      </c>
      <c r="J81" s="116">
        <f t="shared" si="14"/>
        <v>0.52491082729260152</v>
      </c>
      <c r="K81" s="115">
        <v>8612</v>
      </c>
      <c r="L81" s="116">
        <f t="shared" si="15"/>
        <v>-0.3501848638044216</v>
      </c>
      <c r="M81" s="115">
        <v>17033</v>
      </c>
      <c r="N81" s="116">
        <v>0.97782164421737106</v>
      </c>
      <c r="O81" s="116">
        <v>0.59964312546957177</v>
      </c>
    </row>
    <row r="82" spans="1:16" x14ac:dyDescent="0.25">
      <c r="A82" s="1">
        <v>8</v>
      </c>
      <c r="B82" s="114" t="s">
        <v>85</v>
      </c>
      <c r="C82" s="115">
        <v>11143</v>
      </c>
      <c r="D82" s="116">
        <v>-7.6036484245439517E-2</v>
      </c>
      <c r="E82" s="115">
        <v>1941</v>
      </c>
      <c r="F82" s="116">
        <f t="shared" si="12"/>
        <v>-0.82580992551377541</v>
      </c>
      <c r="G82" s="115">
        <v>9642</v>
      </c>
      <c r="H82" s="116">
        <f t="shared" si="13"/>
        <v>3.9675425038639878</v>
      </c>
      <c r="I82" s="115">
        <v>11778</v>
      </c>
      <c r="J82" s="116">
        <f t="shared" si="14"/>
        <v>0.22153080273802117</v>
      </c>
      <c r="K82" s="115">
        <v>8620</v>
      </c>
      <c r="L82" s="116">
        <f t="shared" si="15"/>
        <v>-0.26812701647138737</v>
      </c>
      <c r="M82" s="115">
        <v>11993</v>
      </c>
      <c r="N82" s="116">
        <v>0.39129930394431556</v>
      </c>
      <c r="O82" s="116">
        <v>7.6281073319572901E-2</v>
      </c>
    </row>
    <row r="83" spans="1:16" x14ac:dyDescent="0.25">
      <c r="A83" s="1">
        <v>9</v>
      </c>
      <c r="B83" s="114" t="s">
        <v>87</v>
      </c>
      <c r="C83" s="115">
        <v>8200</v>
      </c>
      <c r="D83" s="116">
        <v>-0.17096350217369327</v>
      </c>
      <c r="E83" s="115">
        <v>2854</v>
      </c>
      <c r="F83" s="116">
        <f t="shared" si="12"/>
        <v>-0.65195121951219515</v>
      </c>
      <c r="G83" s="115">
        <v>9766</v>
      </c>
      <c r="H83" s="116">
        <f t="shared" si="13"/>
        <v>2.4218640504555009</v>
      </c>
      <c r="I83" s="115">
        <v>11498</v>
      </c>
      <c r="J83" s="116">
        <f t="shared" si="14"/>
        <v>0.17734998976039318</v>
      </c>
      <c r="K83" s="115">
        <v>7357</v>
      </c>
      <c r="L83" s="116">
        <f t="shared" si="15"/>
        <v>-0.36014959123325796</v>
      </c>
      <c r="M83" s="115">
        <v>13491</v>
      </c>
      <c r="N83" s="116">
        <v>0.83376376240315353</v>
      </c>
      <c r="O83" s="116">
        <v>0.64524390243902441</v>
      </c>
    </row>
    <row r="84" spans="1:16" x14ac:dyDescent="0.25">
      <c r="A84" s="1">
        <v>10</v>
      </c>
      <c r="B84" s="114" t="s">
        <v>89</v>
      </c>
      <c r="C84" s="115">
        <v>9966</v>
      </c>
      <c r="D84" s="116">
        <v>-0.20144230769230764</v>
      </c>
      <c r="E84" s="115">
        <v>4482</v>
      </c>
      <c r="F84" s="116">
        <f t="shared" si="12"/>
        <v>-0.55027092113184828</v>
      </c>
      <c r="G84" s="115">
        <v>11629</v>
      </c>
      <c r="H84" s="116">
        <f t="shared" si="13"/>
        <v>1.5946006247211066</v>
      </c>
      <c r="I84" s="115">
        <v>11877</v>
      </c>
      <c r="J84" s="116">
        <f t="shared" si="14"/>
        <v>2.1325995356436422E-2</v>
      </c>
      <c r="K84" s="115">
        <v>11841</v>
      </c>
      <c r="L84" s="116">
        <f t="shared" si="15"/>
        <v>-3.0310684516291486E-3</v>
      </c>
      <c r="M84" s="115"/>
      <c r="N84" s="116" t="s">
        <v>229</v>
      </c>
      <c r="O84" s="116" t="s">
        <v>229</v>
      </c>
    </row>
    <row r="85" spans="1:16" x14ac:dyDescent="0.25">
      <c r="A85" s="1">
        <v>11</v>
      </c>
      <c r="B85" s="114" t="s">
        <v>91</v>
      </c>
      <c r="C85" s="115">
        <v>9417</v>
      </c>
      <c r="D85" s="116">
        <v>-0.15942158350441848</v>
      </c>
      <c r="E85" s="115">
        <v>3606</v>
      </c>
      <c r="F85" s="116">
        <f t="shared" si="12"/>
        <v>-0.61707550175215031</v>
      </c>
      <c r="G85" s="115">
        <v>10924</v>
      </c>
      <c r="H85" s="116">
        <f t="shared" si="13"/>
        <v>2.0293954520244037</v>
      </c>
      <c r="I85" s="115">
        <v>11650</v>
      </c>
      <c r="J85" s="116">
        <f t="shared" si="14"/>
        <v>6.6459172464298888E-2</v>
      </c>
      <c r="K85" s="115">
        <v>8893</v>
      </c>
      <c r="L85" s="116">
        <f t="shared" si="15"/>
        <v>-0.23665236051502148</v>
      </c>
      <c r="M85" s="115"/>
      <c r="N85" s="116" t="s">
        <v>229</v>
      </c>
      <c r="O85" s="116" t="s">
        <v>229</v>
      </c>
    </row>
    <row r="86" spans="1:16" x14ac:dyDescent="0.25">
      <c r="A86" s="1">
        <v>12</v>
      </c>
      <c r="B86" s="114" t="s">
        <v>93</v>
      </c>
      <c r="C86" s="115">
        <v>10747</v>
      </c>
      <c r="D86" s="116">
        <v>0.14305466921931509</v>
      </c>
      <c r="E86" s="115">
        <v>3366</v>
      </c>
      <c r="F86" s="116">
        <f t="shared" si="12"/>
        <v>-0.68679631525076767</v>
      </c>
      <c r="G86" s="115">
        <v>10970</v>
      </c>
      <c r="H86" s="116">
        <f t="shared" si="13"/>
        <v>2.2590612002376709</v>
      </c>
      <c r="I86" s="115">
        <v>10227</v>
      </c>
      <c r="J86" s="116">
        <f t="shared" si="14"/>
        <v>-6.7730173199635368E-2</v>
      </c>
      <c r="K86" s="115">
        <v>10477</v>
      </c>
      <c r="L86" s="116">
        <f t="shared" si="15"/>
        <v>2.4445096313679526E-2</v>
      </c>
      <c r="M86" s="115"/>
      <c r="N86" s="116" t="s">
        <v>229</v>
      </c>
      <c r="O86" s="116" t="s">
        <v>229</v>
      </c>
    </row>
    <row r="87" spans="1:16" ht="15.75" x14ac:dyDescent="0.25">
      <c r="B87" s="117" t="s">
        <v>30</v>
      </c>
      <c r="C87" s="118">
        <v>110711</v>
      </c>
      <c r="D87" s="119">
        <v>-0.18768068090101986</v>
      </c>
      <c r="E87" s="118">
        <v>45374</v>
      </c>
      <c r="F87" s="119">
        <f t="shared" si="12"/>
        <v>-0.59015815953247652</v>
      </c>
      <c r="G87" s="118">
        <v>96469</v>
      </c>
      <c r="H87" s="119">
        <f t="shared" si="13"/>
        <v>1.126085423370212</v>
      </c>
      <c r="I87" s="118">
        <v>128559</v>
      </c>
      <c r="J87" s="119">
        <f t="shared" si="14"/>
        <v>0.33264572038686002</v>
      </c>
      <c r="K87" s="118">
        <v>120954</v>
      </c>
      <c r="L87" s="119">
        <f t="shared" si="15"/>
        <v>-5.9155718386110667E-2</v>
      </c>
      <c r="M87" s="118">
        <v>103806</v>
      </c>
      <c r="N87" s="119">
        <v>0.15670302976276695</v>
      </c>
      <c r="O87" s="119">
        <v>0.28821930728087275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70" t="s">
        <v>275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249</v>
      </c>
      <c r="M96" s="113" t="s">
        <v>69</v>
      </c>
      <c r="N96" s="112" t="s">
        <v>271</v>
      </c>
      <c r="O96" s="112" t="s">
        <v>272</v>
      </c>
    </row>
    <row r="97" spans="2:15" x14ac:dyDescent="0.25">
      <c r="B97" s="114" t="s">
        <v>71</v>
      </c>
      <c r="C97" s="115">
        <v>31462</v>
      </c>
      <c r="D97" s="116">
        <v>-3.4196954813359492E-2</v>
      </c>
      <c r="E97" s="115">
        <v>28069</v>
      </c>
      <c r="F97" s="116">
        <f t="shared" ref="F97:F109" si="16">IFERROR(E97/C97-1,"-")</f>
        <v>-0.1078443837009726</v>
      </c>
      <c r="G97" s="115">
        <v>4441</v>
      </c>
      <c r="H97" s="116">
        <f t="shared" ref="H97:H109" si="17">IFERROR(G97/E97-1,"-")</f>
        <v>-0.84178274965264177</v>
      </c>
      <c r="I97" s="115">
        <v>25050</v>
      </c>
      <c r="J97" s="116">
        <f t="shared" ref="J97:J109" si="18">IFERROR(I97/G97-1,"-")</f>
        <v>4.6406214816482771</v>
      </c>
      <c r="K97" s="115">
        <v>37942</v>
      </c>
      <c r="L97" s="116">
        <f t="shared" ref="L97:L109" si="19">IFERROR(K97/I97-1,"-")</f>
        <v>0.51465069860279433</v>
      </c>
      <c r="M97" s="115">
        <v>37470</v>
      </c>
      <c r="N97" s="116">
        <v>-1.2440040061145963E-2</v>
      </c>
      <c r="O97" s="116">
        <v>0.19096052380649664</v>
      </c>
    </row>
    <row r="98" spans="2:15" x14ac:dyDescent="0.25">
      <c r="B98" s="114" t="s">
        <v>73</v>
      </c>
      <c r="C98" s="115">
        <v>28564</v>
      </c>
      <c r="D98" s="116">
        <v>8.0823369153927738E-2</v>
      </c>
      <c r="E98" s="115">
        <v>28475</v>
      </c>
      <c r="F98" s="116">
        <f t="shared" si="16"/>
        <v>-3.1158101106287805E-3</v>
      </c>
      <c r="G98" s="115">
        <v>5762</v>
      </c>
      <c r="H98" s="116">
        <f t="shared" si="17"/>
        <v>-0.79764705882352938</v>
      </c>
      <c r="I98" s="115">
        <v>23883</v>
      </c>
      <c r="J98" s="116">
        <f t="shared" si="18"/>
        <v>3.1449149600833044</v>
      </c>
      <c r="K98" s="115">
        <v>28543</v>
      </c>
      <c r="L98" s="116">
        <f t="shared" si="19"/>
        <v>0.19511786626470706</v>
      </c>
      <c r="M98" s="115">
        <v>31515</v>
      </c>
      <c r="N98" s="116">
        <v>0.10412360298497014</v>
      </c>
      <c r="O98" s="116">
        <v>0.10331186108388191</v>
      </c>
    </row>
    <row r="99" spans="2:15" x14ac:dyDescent="0.25">
      <c r="B99" s="114" t="s">
        <v>75</v>
      </c>
      <c r="C99" s="115">
        <v>29336</v>
      </c>
      <c r="D99" s="116">
        <v>2.4301675977653536E-2</v>
      </c>
      <c r="E99" s="115">
        <v>10752</v>
      </c>
      <c r="F99" s="116">
        <f t="shared" si="16"/>
        <v>-0.6334878647395692</v>
      </c>
      <c r="G99" s="115">
        <v>10040</v>
      </c>
      <c r="H99" s="116">
        <f t="shared" si="17"/>
        <v>-6.6220238095238138E-2</v>
      </c>
      <c r="I99" s="115">
        <v>24877</v>
      </c>
      <c r="J99" s="116">
        <f t="shared" si="18"/>
        <v>1.4777888446215139</v>
      </c>
      <c r="K99" s="115">
        <v>28208</v>
      </c>
      <c r="L99" s="116">
        <f t="shared" si="19"/>
        <v>0.13389878200747685</v>
      </c>
      <c r="M99" s="115">
        <v>32985</v>
      </c>
      <c r="N99" s="116">
        <v>0.16934912081678966</v>
      </c>
      <c r="O99" s="116">
        <v>0.12438641941641659</v>
      </c>
    </row>
    <row r="100" spans="2:15" x14ac:dyDescent="0.25">
      <c r="B100" s="114" t="s">
        <v>77</v>
      </c>
      <c r="C100" s="115">
        <v>20071</v>
      </c>
      <c r="D100" s="116">
        <v>4.9958150240636101E-2</v>
      </c>
      <c r="E100" s="115">
        <v>0</v>
      </c>
      <c r="F100" s="116">
        <f t="shared" si="16"/>
        <v>-1</v>
      </c>
      <c r="G100" s="115">
        <v>8007</v>
      </c>
      <c r="H100" s="116" t="str">
        <f t="shared" si="17"/>
        <v>-</v>
      </c>
      <c r="I100" s="115">
        <v>21470</v>
      </c>
      <c r="J100" s="116">
        <f t="shared" si="18"/>
        <v>1.6814037716997627</v>
      </c>
      <c r="K100" s="115">
        <v>17602</v>
      </c>
      <c r="L100" s="116">
        <f t="shared" si="19"/>
        <v>-0.18015836050302747</v>
      </c>
      <c r="M100" s="115">
        <v>23357</v>
      </c>
      <c r="N100" s="116">
        <v>0.32695148278604713</v>
      </c>
      <c r="O100" s="116">
        <v>0.16371879826615521</v>
      </c>
    </row>
    <row r="101" spans="2:15" x14ac:dyDescent="0.25">
      <c r="B101" s="114" t="s">
        <v>79</v>
      </c>
      <c r="C101" s="115">
        <v>15706</v>
      </c>
      <c r="D101" s="116">
        <v>4.9585672280139104E-2</v>
      </c>
      <c r="E101" s="115">
        <v>0</v>
      </c>
      <c r="F101" s="116">
        <f t="shared" si="16"/>
        <v>-1</v>
      </c>
      <c r="G101" s="115">
        <v>8679</v>
      </c>
      <c r="H101" s="116" t="str">
        <f t="shared" si="17"/>
        <v>-</v>
      </c>
      <c r="I101" s="115">
        <v>18584</v>
      </c>
      <c r="J101" s="116">
        <f t="shared" si="18"/>
        <v>1.1412605138840881</v>
      </c>
      <c r="K101" s="115">
        <v>14402</v>
      </c>
      <c r="L101" s="116">
        <f t="shared" si="19"/>
        <v>-0.22503228583727941</v>
      </c>
      <c r="M101" s="115">
        <v>13575</v>
      </c>
      <c r="N101" s="116">
        <v>-5.7422580197194817E-2</v>
      </c>
      <c r="O101" s="116">
        <v>-0.13568063160575572</v>
      </c>
    </row>
    <row r="102" spans="2:15" x14ac:dyDescent="0.25">
      <c r="B102" s="114" t="s">
        <v>81</v>
      </c>
      <c r="C102" s="115">
        <v>12913</v>
      </c>
      <c r="D102" s="116">
        <v>-5.7995331193463673E-2</v>
      </c>
      <c r="E102" s="115">
        <v>0</v>
      </c>
      <c r="F102" s="116">
        <f t="shared" si="16"/>
        <v>-1</v>
      </c>
      <c r="G102" s="115">
        <v>8348</v>
      </c>
      <c r="H102" s="116" t="str">
        <f t="shared" si="17"/>
        <v>-</v>
      </c>
      <c r="I102" s="115">
        <v>16166</v>
      </c>
      <c r="J102" s="116">
        <f t="shared" si="18"/>
        <v>0.93651173933876386</v>
      </c>
      <c r="K102" s="115">
        <v>12768</v>
      </c>
      <c r="L102" s="116">
        <f t="shared" si="19"/>
        <v>-0.21019423481380672</v>
      </c>
      <c r="M102" s="115">
        <v>11859</v>
      </c>
      <c r="N102" s="116">
        <v>-7.1193609022556337E-2</v>
      </c>
      <c r="O102" s="116">
        <v>-8.1623170448385296E-2</v>
      </c>
    </row>
    <row r="103" spans="2:15" x14ac:dyDescent="0.25">
      <c r="B103" s="114" t="s">
        <v>83</v>
      </c>
      <c r="C103" s="115">
        <v>18955</v>
      </c>
      <c r="D103" s="116">
        <v>0.19604997476022201</v>
      </c>
      <c r="E103" s="115">
        <v>0</v>
      </c>
      <c r="F103" s="116">
        <f t="shared" si="16"/>
        <v>-1</v>
      </c>
      <c r="G103" s="115">
        <v>10677</v>
      </c>
      <c r="H103" s="116" t="str">
        <f t="shared" si="17"/>
        <v>-</v>
      </c>
      <c r="I103" s="115">
        <v>17702</v>
      </c>
      <c r="J103" s="116">
        <f t="shared" si="18"/>
        <v>0.65795635478130565</v>
      </c>
      <c r="K103" s="115">
        <v>15329</v>
      </c>
      <c r="L103" s="116">
        <f t="shared" si="19"/>
        <v>-0.13405264941814488</v>
      </c>
      <c r="M103" s="115">
        <v>15153</v>
      </c>
      <c r="N103" s="116">
        <v>-1.148150564289907E-2</v>
      </c>
      <c r="O103" s="116">
        <v>-0.20058032181482455</v>
      </c>
    </row>
    <row r="104" spans="2:15" x14ac:dyDescent="0.25">
      <c r="B104" s="114" t="s">
        <v>85</v>
      </c>
      <c r="C104" s="115">
        <v>18916</v>
      </c>
      <c r="D104" s="116">
        <v>-5.6770395290159925E-3</v>
      </c>
      <c r="E104" s="115">
        <v>5572</v>
      </c>
      <c r="F104" s="116">
        <f t="shared" si="16"/>
        <v>-0.70543455275956868</v>
      </c>
      <c r="G104" s="115">
        <v>14093</v>
      </c>
      <c r="H104" s="116">
        <f t="shared" si="17"/>
        <v>1.5292534099066764</v>
      </c>
      <c r="I104" s="115">
        <v>20739</v>
      </c>
      <c r="J104" s="116">
        <f t="shared" si="18"/>
        <v>0.47158163627332716</v>
      </c>
      <c r="K104" s="115">
        <v>21205</v>
      </c>
      <c r="L104" s="116">
        <f t="shared" si="19"/>
        <v>2.2469742996287234E-2</v>
      </c>
      <c r="M104" s="115">
        <v>20897</v>
      </c>
      <c r="N104" s="116">
        <v>-1.4524876208441451E-2</v>
      </c>
      <c r="O104" s="116">
        <v>0.1047261577500529</v>
      </c>
    </row>
    <row r="105" spans="2:15" x14ac:dyDescent="0.25">
      <c r="B105" s="114" t="s">
        <v>87</v>
      </c>
      <c r="C105" s="115">
        <v>18348</v>
      </c>
      <c r="D105" s="116">
        <v>-8.7799542607139291E-2</v>
      </c>
      <c r="E105" s="115">
        <v>4557</v>
      </c>
      <c r="F105" s="116">
        <f t="shared" si="16"/>
        <v>-0.75163505559189014</v>
      </c>
      <c r="G105" s="115">
        <v>13635</v>
      </c>
      <c r="H105" s="116">
        <f t="shared" si="17"/>
        <v>1.9921000658327848</v>
      </c>
      <c r="I105" s="115">
        <v>17676</v>
      </c>
      <c r="J105" s="116">
        <f t="shared" si="18"/>
        <v>0.29636963696369634</v>
      </c>
      <c r="K105" s="115">
        <v>17064</v>
      </c>
      <c r="L105" s="116">
        <f t="shared" si="19"/>
        <v>-3.4623217922606919E-2</v>
      </c>
      <c r="M105" s="115">
        <v>16062</v>
      </c>
      <c r="N105" s="116">
        <v>-5.8720112517580914E-2</v>
      </c>
      <c r="O105" s="116">
        <v>-0.12459123610202749</v>
      </c>
    </row>
    <row r="106" spans="2:15" x14ac:dyDescent="0.25">
      <c r="B106" s="114" t="s">
        <v>89</v>
      </c>
      <c r="C106" s="115">
        <v>19796</v>
      </c>
      <c r="D106" s="116">
        <v>-4.7765645293183945E-2</v>
      </c>
      <c r="E106" s="115">
        <v>5146</v>
      </c>
      <c r="F106" s="116">
        <f t="shared" si="16"/>
        <v>-0.74004849464538291</v>
      </c>
      <c r="G106" s="115">
        <v>18771</v>
      </c>
      <c r="H106" s="116">
        <f t="shared" si="17"/>
        <v>2.6476875242907112</v>
      </c>
      <c r="I106" s="115">
        <v>22032</v>
      </c>
      <c r="J106" s="116">
        <f t="shared" si="18"/>
        <v>0.17372542752117637</v>
      </c>
      <c r="K106" s="115">
        <v>20857</v>
      </c>
      <c r="L106" s="116">
        <f t="shared" si="19"/>
        <v>-5.3331517792302052E-2</v>
      </c>
      <c r="M106" s="115"/>
      <c r="N106" s="116" t="s">
        <v>229</v>
      </c>
      <c r="O106" s="116" t="s">
        <v>229</v>
      </c>
    </row>
    <row r="107" spans="2:15" x14ac:dyDescent="0.25">
      <c r="B107" s="114" t="s">
        <v>91</v>
      </c>
      <c r="C107" s="115">
        <v>25550</v>
      </c>
      <c r="D107" s="116">
        <v>-7.7650626331179362E-2</v>
      </c>
      <c r="E107" s="115">
        <v>5365</v>
      </c>
      <c r="F107" s="116">
        <f t="shared" si="16"/>
        <v>-0.79001956947162433</v>
      </c>
      <c r="G107" s="115">
        <v>24682</v>
      </c>
      <c r="H107" s="116">
        <f t="shared" si="17"/>
        <v>3.6005591798695251</v>
      </c>
      <c r="I107" s="115">
        <v>30180</v>
      </c>
      <c r="J107" s="116">
        <f t="shared" si="18"/>
        <v>0.22275342354752459</v>
      </c>
      <c r="K107" s="115">
        <v>29246</v>
      </c>
      <c r="L107" s="116">
        <f t="shared" si="19"/>
        <v>-3.0947647448641535E-2</v>
      </c>
      <c r="M107" s="115"/>
      <c r="N107" s="116" t="s">
        <v>229</v>
      </c>
      <c r="O107" s="116" t="s">
        <v>229</v>
      </c>
    </row>
    <row r="108" spans="2:15" x14ac:dyDescent="0.25">
      <c r="B108" s="114" t="s">
        <v>93</v>
      </c>
      <c r="C108" s="115">
        <v>28412</v>
      </c>
      <c r="D108" s="116">
        <v>-4.4042932606574436E-2</v>
      </c>
      <c r="E108" s="115">
        <v>5717</v>
      </c>
      <c r="F108" s="116">
        <f t="shared" si="16"/>
        <v>-0.79878220470223849</v>
      </c>
      <c r="G108" s="115">
        <v>25403</v>
      </c>
      <c r="H108" s="116">
        <f t="shared" si="17"/>
        <v>3.4434143781703694</v>
      </c>
      <c r="I108" s="115">
        <v>33196</v>
      </c>
      <c r="J108" s="116">
        <f t="shared" si="18"/>
        <v>0.30677479037908917</v>
      </c>
      <c r="K108" s="115">
        <v>30946</v>
      </c>
      <c r="L108" s="116">
        <f t="shared" si="19"/>
        <v>-6.7779250512109868E-2</v>
      </c>
      <c r="M108" s="115"/>
      <c r="N108" s="116" t="s">
        <v>229</v>
      </c>
      <c r="O108" s="116" t="s">
        <v>229</v>
      </c>
    </row>
    <row r="109" spans="2:15" ht="15.75" x14ac:dyDescent="0.25">
      <c r="B109" s="117" t="s">
        <v>30</v>
      </c>
      <c r="C109" s="118">
        <v>268029</v>
      </c>
      <c r="D109" s="119">
        <v>-2.2335637626614835E-3</v>
      </c>
      <c r="E109" s="118">
        <v>100111</v>
      </c>
      <c r="F109" s="119">
        <f t="shared" si="16"/>
        <v>-0.62649190945755873</v>
      </c>
      <c r="G109" s="118">
        <v>152538</v>
      </c>
      <c r="H109" s="119">
        <f t="shared" si="17"/>
        <v>0.52368870553685398</v>
      </c>
      <c r="I109" s="118">
        <v>271555</v>
      </c>
      <c r="J109" s="119">
        <f t="shared" si="18"/>
        <v>0.78024492257666944</v>
      </c>
      <c r="K109" s="118">
        <v>274112</v>
      </c>
      <c r="L109" s="119">
        <f t="shared" si="19"/>
        <v>9.4161403767192287E-3</v>
      </c>
      <c r="M109" s="118">
        <v>202873</v>
      </c>
      <c r="N109" s="119">
        <v>5.0812429103453294E-2</v>
      </c>
      <c r="O109" s="119">
        <v>4.4278353434120454E-2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70" t="s">
        <v>276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249</v>
      </c>
      <c r="M118" s="113" t="s">
        <v>69</v>
      </c>
      <c r="N118" s="112" t="s">
        <v>271</v>
      </c>
      <c r="O118" s="112" t="s">
        <v>272</v>
      </c>
    </row>
    <row r="119" spans="1:16" x14ac:dyDescent="0.25">
      <c r="B119" s="114" t="s">
        <v>71</v>
      </c>
      <c r="C119" s="115">
        <v>4130</v>
      </c>
      <c r="D119" s="116">
        <v>-0.27314325941569872</v>
      </c>
      <c r="E119" s="115">
        <v>4037</v>
      </c>
      <c r="F119" s="116">
        <f t="shared" ref="F119:F131" si="20">IFERROR(E119/C119-1,"-")</f>
        <v>-2.2518159806295346E-2</v>
      </c>
      <c r="G119" s="115">
        <v>105</v>
      </c>
      <c r="H119" s="116">
        <f t="shared" ref="H119:H131" si="21">IFERROR(G119/E119-1,"-")</f>
        <v>-0.97399058706960617</v>
      </c>
      <c r="I119" s="115">
        <v>3433</v>
      </c>
      <c r="J119" s="116">
        <f t="shared" ref="J119:J131" si="22">IFERROR(I119/G119-1,"-")</f>
        <v>31.695238095238096</v>
      </c>
      <c r="K119" s="115">
        <v>5079</v>
      </c>
      <c r="L119" s="116">
        <f t="shared" ref="L119:L131" si="23">IFERROR(K119/I119-1,"-")</f>
        <v>0.47946402563355672</v>
      </c>
      <c r="M119" s="115">
        <v>5741</v>
      </c>
      <c r="N119" s="116">
        <v>0.13034061823193532</v>
      </c>
      <c r="O119" s="116">
        <v>0.39007263922518165</v>
      </c>
    </row>
    <row r="120" spans="1:16" x14ac:dyDescent="0.25">
      <c r="B120" s="114" t="s">
        <v>73</v>
      </c>
      <c r="C120" s="115">
        <v>4194</v>
      </c>
      <c r="D120" s="116">
        <v>-0.10556621880998085</v>
      </c>
      <c r="E120" s="115">
        <v>3425</v>
      </c>
      <c r="F120" s="116">
        <f t="shared" si="20"/>
        <v>-0.18335717691940867</v>
      </c>
      <c r="G120" s="115">
        <v>159</v>
      </c>
      <c r="H120" s="116">
        <f t="shared" si="21"/>
        <v>-0.95357664233576644</v>
      </c>
      <c r="I120" s="115">
        <v>3574</v>
      </c>
      <c r="J120" s="116">
        <f t="shared" si="22"/>
        <v>21.477987421383649</v>
      </c>
      <c r="K120" s="115">
        <v>3403</v>
      </c>
      <c r="L120" s="116">
        <f t="shared" si="23"/>
        <v>-4.7845551203133718E-2</v>
      </c>
      <c r="M120" s="115">
        <v>4850</v>
      </c>
      <c r="N120" s="116">
        <v>0.42521304731119591</v>
      </c>
      <c r="O120" s="116">
        <v>0.15641392465426796</v>
      </c>
    </row>
    <row r="121" spans="1:16" x14ac:dyDescent="0.25">
      <c r="B121" s="114" t="s">
        <v>75</v>
      </c>
      <c r="C121" s="115">
        <v>3947</v>
      </c>
      <c r="D121" s="116">
        <v>-5.9117997616209728E-2</v>
      </c>
      <c r="E121" s="115">
        <v>1454</v>
      </c>
      <c r="F121" s="116">
        <f t="shared" si="20"/>
        <v>-0.63161895110210287</v>
      </c>
      <c r="G121" s="115">
        <v>623</v>
      </c>
      <c r="H121" s="116">
        <f t="shared" si="21"/>
        <v>-0.57152682255845944</v>
      </c>
      <c r="I121" s="115">
        <v>3753</v>
      </c>
      <c r="J121" s="116">
        <f t="shared" si="22"/>
        <v>5.0240770465489568</v>
      </c>
      <c r="K121" s="115">
        <v>3286</v>
      </c>
      <c r="L121" s="116">
        <f t="shared" si="23"/>
        <v>-0.12443378630428992</v>
      </c>
      <c r="M121" s="115">
        <v>4425</v>
      </c>
      <c r="N121" s="116">
        <v>0.34662203286670734</v>
      </c>
      <c r="O121" s="116">
        <v>0.12110463643273373</v>
      </c>
    </row>
    <row r="122" spans="1:16" x14ac:dyDescent="0.25">
      <c r="B122" s="114" t="s">
        <v>77</v>
      </c>
      <c r="C122" s="115">
        <v>2305</v>
      </c>
      <c r="D122" s="116">
        <v>0.23262032085561501</v>
      </c>
      <c r="E122" s="115">
        <v>0</v>
      </c>
      <c r="F122" s="116">
        <f t="shared" si="20"/>
        <v>-1</v>
      </c>
      <c r="G122" s="115">
        <v>255</v>
      </c>
      <c r="H122" s="116" t="str">
        <f t="shared" si="21"/>
        <v>-</v>
      </c>
      <c r="I122" s="115">
        <v>2500</v>
      </c>
      <c r="J122" s="116">
        <f t="shared" si="22"/>
        <v>8.8039215686274517</v>
      </c>
      <c r="K122" s="115">
        <v>2023</v>
      </c>
      <c r="L122" s="116">
        <f t="shared" si="23"/>
        <v>-0.19079999999999997</v>
      </c>
      <c r="M122" s="115">
        <v>3860</v>
      </c>
      <c r="N122" s="116">
        <v>0.90805734058329213</v>
      </c>
      <c r="O122" s="116">
        <v>0.67462039045553146</v>
      </c>
    </row>
    <row r="123" spans="1:16" x14ac:dyDescent="0.25">
      <c r="B123" s="114" t="s">
        <v>79</v>
      </c>
      <c r="C123" s="115">
        <v>1499</v>
      </c>
      <c r="D123" s="116">
        <v>-0.15070821529745038</v>
      </c>
      <c r="E123" s="115">
        <v>0</v>
      </c>
      <c r="F123" s="116">
        <f t="shared" si="20"/>
        <v>-1</v>
      </c>
      <c r="G123" s="115">
        <v>352</v>
      </c>
      <c r="H123" s="116" t="str">
        <f t="shared" si="21"/>
        <v>-</v>
      </c>
      <c r="I123" s="115">
        <v>1644</v>
      </c>
      <c r="J123" s="116">
        <f t="shared" si="22"/>
        <v>3.6704545454545459</v>
      </c>
      <c r="K123" s="115">
        <v>1553</v>
      </c>
      <c r="L123" s="116">
        <f t="shared" si="23"/>
        <v>-5.5352798053527996E-2</v>
      </c>
      <c r="M123" s="115">
        <v>1323</v>
      </c>
      <c r="N123" s="116">
        <v>-0.14810045074050227</v>
      </c>
      <c r="O123" s="116">
        <v>-0.11741160773849235</v>
      </c>
    </row>
    <row r="124" spans="1:16" x14ac:dyDescent="0.25">
      <c r="B124" s="114" t="s">
        <v>81</v>
      </c>
      <c r="C124" s="115">
        <v>1360</v>
      </c>
      <c r="D124" s="116">
        <v>-0.31208902377339398</v>
      </c>
      <c r="E124" s="115">
        <v>0</v>
      </c>
      <c r="F124" s="116">
        <f t="shared" si="20"/>
        <v>-1</v>
      </c>
      <c r="G124" s="115">
        <v>363</v>
      </c>
      <c r="H124" s="116" t="str">
        <f t="shared" si="21"/>
        <v>-</v>
      </c>
      <c r="I124" s="115">
        <v>2004</v>
      </c>
      <c r="J124" s="116">
        <f t="shared" si="22"/>
        <v>4.5206611570247937</v>
      </c>
      <c r="K124" s="115">
        <v>1777</v>
      </c>
      <c r="L124" s="116">
        <f t="shared" si="23"/>
        <v>-0.11327345309381243</v>
      </c>
      <c r="M124" s="115">
        <v>1481</v>
      </c>
      <c r="N124" s="116">
        <v>-0.16657287563308942</v>
      </c>
      <c r="O124" s="116">
        <v>8.8970588235294024E-2</v>
      </c>
    </row>
    <row r="125" spans="1:16" x14ac:dyDescent="0.25">
      <c r="B125" s="114" t="s">
        <v>83</v>
      </c>
      <c r="C125" s="115">
        <v>2375</v>
      </c>
      <c r="D125" s="116">
        <v>6.2639821029082832E-2</v>
      </c>
      <c r="E125" s="115">
        <v>0</v>
      </c>
      <c r="F125" s="116">
        <f t="shared" si="20"/>
        <v>-1</v>
      </c>
      <c r="G125" s="115">
        <v>433</v>
      </c>
      <c r="H125" s="116" t="str">
        <f t="shared" si="21"/>
        <v>-</v>
      </c>
      <c r="I125" s="115">
        <v>2896</v>
      </c>
      <c r="J125" s="116">
        <f t="shared" si="22"/>
        <v>5.6882217090069283</v>
      </c>
      <c r="K125" s="115">
        <v>1965</v>
      </c>
      <c r="L125" s="116">
        <f t="shared" si="23"/>
        <v>-0.32147790055248615</v>
      </c>
      <c r="M125" s="115">
        <v>1886</v>
      </c>
      <c r="N125" s="116">
        <v>-4.0203562340966892E-2</v>
      </c>
      <c r="O125" s="116">
        <v>-0.20589473684210524</v>
      </c>
    </row>
    <row r="126" spans="1:16" x14ac:dyDescent="0.25">
      <c r="B126" s="114" t="s">
        <v>85</v>
      </c>
      <c r="C126" s="115">
        <v>2246</v>
      </c>
      <c r="D126" s="116">
        <v>0.16312791299844642</v>
      </c>
      <c r="E126" s="115">
        <v>231</v>
      </c>
      <c r="F126" s="116">
        <f t="shared" si="20"/>
        <v>-0.89715048975957257</v>
      </c>
      <c r="G126" s="115">
        <v>874</v>
      </c>
      <c r="H126" s="116">
        <f t="shared" si="21"/>
        <v>2.7835497835497836</v>
      </c>
      <c r="I126" s="115">
        <v>2814</v>
      </c>
      <c r="J126" s="116">
        <f t="shared" si="22"/>
        <v>2.2196796338672771</v>
      </c>
      <c r="K126" s="115">
        <v>4366</v>
      </c>
      <c r="L126" s="116">
        <f t="shared" si="23"/>
        <v>0.55152807391613368</v>
      </c>
      <c r="M126" s="115">
        <v>2083</v>
      </c>
      <c r="N126" s="116">
        <v>-0.52290426019239578</v>
      </c>
      <c r="O126" s="116">
        <v>-7.257346393588604E-2</v>
      </c>
    </row>
    <row r="127" spans="1:16" x14ac:dyDescent="0.25">
      <c r="B127" s="114" t="s">
        <v>87</v>
      </c>
      <c r="C127" s="115">
        <v>2147</v>
      </c>
      <c r="D127" s="116">
        <v>0.1649484536082475</v>
      </c>
      <c r="E127" s="115">
        <v>271</v>
      </c>
      <c r="F127" s="116">
        <f t="shared" si="20"/>
        <v>-0.87377736376339077</v>
      </c>
      <c r="G127" s="115">
        <v>1015</v>
      </c>
      <c r="H127" s="116">
        <f t="shared" si="21"/>
        <v>2.7453874538745389</v>
      </c>
      <c r="I127" s="115">
        <v>2245</v>
      </c>
      <c r="J127" s="116">
        <f t="shared" si="22"/>
        <v>1.2118226600985222</v>
      </c>
      <c r="K127" s="115">
        <v>4909</v>
      </c>
      <c r="L127" s="116">
        <f t="shared" si="23"/>
        <v>1.1866369710467706</v>
      </c>
      <c r="M127" s="115">
        <v>2363</v>
      </c>
      <c r="N127" s="116">
        <v>-0.51863923405988999</v>
      </c>
      <c r="O127" s="116">
        <v>0.10060549604098745</v>
      </c>
    </row>
    <row r="128" spans="1:16" x14ac:dyDescent="0.25">
      <c r="A128" s="120"/>
      <c r="B128" s="114" t="s">
        <v>89</v>
      </c>
      <c r="C128" s="115">
        <v>2070</v>
      </c>
      <c r="D128" s="116">
        <v>-0.32286555446516196</v>
      </c>
      <c r="E128" s="115">
        <v>273</v>
      </c>
      <c r="F128" s="116">
        <f t="shared" si="20"/>
        <v>-0.86811594202898545</v>
      </c>
      <c r="G128" s="115">
        <v>2145</v>
      </c>
      <c r="H128" s="116">
        <f t="shared" si="21"/>
        <v>6.8571428571428568</v>
      </c>
      <c r="I128" s="115">
        <v>2166</v>
      </c>
      <c r="J128" s="116">
        <f t="shared" si="22"/>
        <v>9.7902097902098362E-3</v>
      </c>
      <c r="K128" s="115">
        <v>4936</v>
      </c>
      <c r="L128" s="116">
        <f t="shared" si="23"/>
        <v>1.2788550323176362</v>
      </c>
      <c r="M128" s="115"/>
      <c r="N128" s="116" t="s">
        <v>229</v>
      </c>
      <c r="O128" s="116" t="s">
        <v>229</v>
      </c>
    </row>
    <row r="129" spans="2:16" x14ac:dyDescent="0.25">
      <c r="B129" s="114" t="s">
        <v>91</v>
      </c>
      <c r="C129" s="115">
        <v>3126</v>
      </c>
      <c r="D129" s="116">
        <v>-5.61594202898551E-2</v>
      </c>
      <c r="E129" s="115">
        <v>586</v>
      </c>
      <c r="F129" s="116">
        <f t="shared" si="20"/>
        <v>-0.8125399872040947</v>
      </c>
      <c r="G129" s="115">
        <v>2512</v>
      </c>
      <c r="H129" s="116">
        <f t="shared" si="21"/>
        <v>3.2866894197952217</v>
      </c>
      <c r="I129" s="115">
        <v>2705</v>
      </c>
      <c r="J129" s="116">
        <f t="shared" si="22"/>
        <v>7.6831210191082855E-2</v>
      </c>
      <c r="K129" s="115">
        <v>3283</v>
      </c>
      <c r="L129" s="116">
        <f t="shared" si="23"/>
        <v>0.21367837338262485</v>
      </c>
      <c r="M129" s="115"/>
      <c r="N129" s="116" t="s">
        <v>229</v>
      </c>
      <c r="O129" s="116" t="s">
        <v>229</v>
      </c>
    </row>
    <row r="130" spans="2:16" x14ac:dyDescent="0.25">
      <c r="B130" s="114" t="s">
        <v>93</v>
      </c>
      <c r="C130" s="115">
        <v>3601</v>
      </c>
      <c r="D130" s="116">
        <v>-9.080902586681372E-3</v>
      </c>
      <c r="E130" s="115">
        <v>669</v>
      </c>
      <c r="F130" s="116">
        <f t="shared" si="20"/>
        <v>-0.81421827270202718</v>
      </c>
      <c r="G130" s="115">
        <v>2281</v>
      </c>
      <c r="H130" s="116">
        <f t="shared" si="21"/>
        <v>2.4095665171898357</v>
      </c>
      <c r="I130" s="115">
        <v>3617</v>
      </c>
      <c r="J130" s="116">
        <f t="shared" si="22"/>
        <v>0.58570802279701883</v>
      </c>
      <c r="K130" s="115">
        <v>3687</v>
      </c>
      <c r="L130" s="116">
        <f t="shared" si="23"/>
        <v>1.9353055017970799E-2</v>
      </c>
      <c r="M130" s="115"/>
      <c r="N130" s="116" t="s">
        <v>229</v>
      </c>
      <c r="O130" s="116" t="s">
        <v>229</v>
      </c>
    </row>
    <row r="131" spans="2:16" ht="15.75" x14ac:dyDescent="0.25">
      <c r="B131" s="117" t="s">
        <v>30</v>
      </c>
      <c r="C131" s="118">
        <v>33000</v>
      </c>
      <c r="D131" s="119">
        <v>-8.8145896656534939E-2</v>
      </c>
      <c r="E131" s="118">
        <v>11431</v>
      </c>
      <c r="F131" s="119">
        <f t="shared" si="20"/>
        <v>-0.65360606060606052</v>
      </c>
      <c r="G131" s="118">
        <v>11117</v>
      </c>
      <c r="H131" s="119">
        <f t="shared" si="21"/>
        <v>-2.7469162802904346E-2</v>
      </c>
      <c r="I131" s="118">
        <v>33351</v>
      </c>
      <c r="J131" s="119">
        <f t="shared" si="22"/>
        <v>2</v>
      </c>
      <c r="K131" s="118">
        <v>40267</v>
      </c>
      <c r="L131" s="119">
        <f t="shared" si="23"/>
        <v>0.2073700938502594</v>
      </c>
      <c r="M131" s="118">
        <v>28012</v>
      </c>
      <c r="N131" s="119">
        <v>-1.2305630972109571E-2</v>
      </c>
      <c r="O131" s="119">
        <v>0.1573771846465315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70" t="s">
        <v>277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249</v>
      </c>
      <c r="M140" s="113" t="s">
        <v>69</v>
      </c>
      <c r="N140" s="112" t="s">
        <v>271</v>
      </c>
      <c r="O140" s="112" t="s">
        <v>272</v>
      </c>
    </row>
    <row r="141" spans="2:16" x14ac:dyDescent="0.25">
      <c r="B141" s="114" t="s">
        <v>71</v>
      </c>
      <c r="C141" s="115">
        <v>4801</v>
      </c>
      <c r="D141" s="116">
        <v>-3.1146179401992935E-3</v>
      </c>
      <c r="E141" s="115">
        <v>4131</v>
      </c>
      <c r="F141" s="116">
        <f t="shared" ref="F141:F153" si="24">IFERROR(E141/C141-1,"-")</f>
        <v>-0.1395542595292647</v>
      </c>
      <c r="G141" s="115">
        <v>492</v>
      </c>
      <c r="H141" s="116">
        <f t="shared" ref="H141:H153" si="25">IFERROR(G141/E141-1,"-")</f>
        <v>-0.8809005083514887</v>
      </c>
      <c r="I141" s="115">
        <v>3311</v>
      </c>
      <c r="J141" s="116">
        <f t="shared" ref="J141:J153" si="26">IFERROR(I141/G141-1,"-")</f>
        <v>5.7296747967479673</v>
      </c>
      <c r="K141" s="115">
        <v>6542</v>
      </c>
      <c r="L141" s="116">
        <f t="shared" ref="L141:L153" si="27">IFERROR(K141/I141-1,"-")</f>
        <v>0.97583811537299914</v>
      </c>
      <c r="M141" s="115">
        <v>6067</v>
      </c>
      <c r="N141" s="116">
        <v>-7.2607765209416031E-2</v>
      </c>
      <c r="O141" s="116">
        <v>0.26369506352843164</v>
      </c>
    </row>
    <row r="142" spans="2:16" x14ac:dyDescent="0.25">
      <c r="B142" s="114" t="s">
        <v>73</v>
      </c>
      <c r="C142" s="115">
        <v>3264</v>
      </c>
      <c r="D142" s="116">
        <v>-3.0878859857482177E-2</v>
      </c>
      <c r="E142" s="115">
        <v>3220</v>
      </c>
      <c r="F142" s="116">
        <f t="shared" si="24"/>
        <v>-1.3480392156862697E-2</v>
      </c>
      <c r="G142" s="115">
        <v>621</v>
      </c>
      <c r="H142" s="116">
        <f t="shared" si="25"/>
        <v>-0.80714285714285716</v>
      </c>
      <c r="I142" s="115">
        <v>2826</v>
      </c>
      <c r="J142" s="116">
        <f t="shared" si="26"/>
        <v>3.5507246376811592</v>
      </c>
      <c r="K142" s="115">
        <v>4664</v>
      </c>
      <c r="L142" s="116">
        <f t="shared" si="27"/>
        <v>0.65038924274593057</v>
      </c>
      <c r="M142" s="115">
        <v>4561</v>
      </c>
      <c r="N142" s="116">
        <v>-2.2084048027444236E-2</v>
      </c>
      <c r="O142" s="116">
        <v>0.39736519607843146</v>
      </c>
    </row>
    <row r="143" spans="2:16" x14ac:dyDescent="0.25">
      <c r="B143" s="114" t="s">
        <v>75</v>
      </c>
      <c r="C143" s="115">
        <v>3606</v>
      </c>
      <c r="D143" s="116">
        <v>-0.30693830482413997</v>
      </c>
      <c r="E143" s="115">
        <v>1575</v>
      </c>
      <c r="F143" s="116">
        <f t="shared" si="24"/>
        <v>-0.56322795341098164</v>
      </c>
      <c r="G143" s="115">
        <v>979</v>
      </c>
      <c r="H143" s="116">
        <f t="shared" si="25"/>
        <v>-0.37841269841269842</v>
      </c>
      <c r="I143" s="115">
        <v>3699</v>
      </c>
      <c r="J143" s="116">
        <f t="shared" si="26"/>
        <v>2.7783452502553625</v>
      </c>
      <c r="K143" s="115">
        <v>5403</v>
      </c>
      <c r="L143" s="116">
        <f t="shared" si="27"/>
        <v>0.46066504460665048</v>
      </c>
      <c r="M143" s="115">
        <v>5795</v>
      </c>
      <c r="N143" s="116">
        <v>7.2552285767166325E-2</v>
      </c>
      <c r="O143" s="116">
        <v>0.60704381586245137</v>
      </c>
    </row>
    <row r="144" spans="2:16" x14ac:dyDescent="0.25">
      <c r="B144" s="114" t="s">
        <v>77</v>
      </c>
      <c r="C144" s="115">
        <v>2384</v>
      </c>
      <c r="D144" s="116">
        <v>-2.6143790849673221E-2</v>
      </c>
      <c r="E144" s="115">
        <v>0</v>
      </c>
      <c r="F144" s="116">
        <f t="shared" si="24"/>
        <v>-1</v>
      </c>
      <c r="G144" s="115">
        <v>1047</v>
      </c>
      <c r="H144" s="116" t="str">
        <f t="shared" si="25"/>
        <v>-</v>
      </c>
      <c r="I144" s="115">
        <v>3126</v>
      </c>
      <c r="J144" s="116">
        <f t="shared" si="26"/>
        <v>1.9856733524355299</v>
      </c>
      <c r="K144" s="115">
        <v>3248</v>
      </c>
      <c r="L144" s="116">
        <f t="shared" si="27"/>
        <v>3.902751119641712E-2</v>
      </c>
      <c r="M144" s="115">
        <v>3013</v>
      </c>
      <c r="N144" s="116">
        <v>-7.2352216748768461E-2</v>
      </c>
      <c r="O144" s="116">
        <v>0.26384228187919456</v>
      </c>
    </row>
    <row r="145" spans="1:16" x14ac:dyDescent="0.25">
      <c r="B145" s="114" t="s">
        <v>79</v>
      </c>
      <c r="C145" s="115">
        <v>1291</v>
      </c>
      <c r="D145" s="116">
        <v>-0.14276228419654713</v>
      </c>
      <c r="E145" s="115">
        <v>0</v>
      </c>
      <c r="F145" s="116">
        <f t="shared" si="24"/>
        <v>-1</v>
      </c>
      <c r="G145" s="115">
        <v>704</v>
      </c>
      <c r="H145" s="116" t="str">
        <f t="shared" si="25"/>
        <v>-</v>
      </c>
      <c r="I145" s="115">
        <v>1982</v>
      </c>
      <c r="J145" s="116">
        <f t="shared" si="26"/>
        <v>1.8153409090909092</v>
      </c>
      <c r="K145" s="115">
        <v>1617</v>
      </c>
      <c r="L145" s="116">
        <f t="shared" si="27"/>
        <v>-0.18415741675075681</v>
      </c>
      <c r="M145" s="115">
        <v>1644</v>
      </c>
      <c r="N145" s="116">
        <v>1.6697588126159513E-2</v>
      </c>
      <c r="O145" s="116">
        <v>0.27343144848954304</v>
      </c>
    </row>
    <row r="146" spans="1:16" x14ac:dyDescent="0.25">
      <c r="B146" s="114" t="s">
        <v>81</v>
      </c>
      <c r="C146" s="115">
        <v>907</v>
      </c>
      <c r="D146" s="116">
        <v>-0.29798761609907121</v>
      </c>
      <c r="E146" s="115">
        <v>0</v>
      </c>
      <c r="F146" s="116">
        <f t="shared" si="24"/>
        <v>-1</v>
      </c>
      <c r="G146" s="115">
        <v>1002</v>
      </c>
      <c r="H146" s="116" t="str">
        <f t="shared" si="25"/>
        <v>-</v>
      </c>
      <c r="I146" s="115">
        <v>1123</v>
      </c>
      <c r="J146" s="116">
        <f t="shared" si="26"/>
        <v>0.12075848303393211</v>
      </c>
      <c r="K146" s="115">
        <v>1064</v>
      </c>
      <c r="L146" s="116">
        <f t="shared" si="27"/>
        <v>-5.2537845057880728E-2</v>
      </c>
      <c r="M146" s="115">
        <v>1312</v>
      </c>
      <c r="N146" s="116">
        <v>0.23308270676691722</v>
      </c>
      <c r="O146" s="116">
        <v>0.44652701212789414</v>
      </c>
    </row>
    <row r="147" spans="1:16" x14ac:dyDescent="0.25">
      <c r="B147" s="114" t="s">
        <v>83</v>
      </c>
      <c r="C147" s="115">
        <v>1493</v>
      </c>
      <c r="D147" s="116">
        <v>8.978102189781012E-2</v>
      </c>
      <c r="E147" s="115">
        <v>0</v>
      </c>
      <c r="F147" s="116">
        <f t="shared" si="24"/>
        <v>-1</v>
      </c>
      <c r="G147" s="115">
        <v>1279</v>
      </c>
      <c r="H147" s="116" t="str">
        <f t="shared" si="25"/>
        <v>-</v>
      </c>
      <c r="I147" s="115">
        <v>2041</v>
      </c>
      <c r="J147" s="116">
        <f t="shared" si="26"/>
        <v>0.59577795152462865</v>
      </c>
      <c r="K147" s="115">
        <v>1913</v>
      </c>
      <c r="L147" s="116">
        <f t="shared" si="27"/>
        <v>-6.2714355707986336E-2</v>
      </c>
      <c r="M147" s="115">
        <v>1547</v>
      </c>
      <c r="N147" s="116">
        <v>-0.19132253005750133</v>
      </c>
      <c r="O147" s="116">
        <v>3.6168787675820546E-2</v>
      </c>
    </row>
    <row r="148" spans="1:16" x14ac:dyDescent="0.25">
      <c r="B148" s="114" t="s">
        <v>85</v>
      </c>
      <c r="C148" s="115">
        <v>1907</v>
      </c>
      <c r="D148" s="116">
        <v>-0.26113909337466101</v>
      </c>
      <c r="E148" s="115">
        <v>423</v>
      </c>
      <c r="F148" s="116">
        <f t="shared" si="24"/>
        <v>-0.77818563188253798</v>
      </c>
      <c r="G148" s="115">
        <v>1631</v>
      </c>
      <c r="H148" s="116">
        <f t="shared" si="25"/>
        <v>2.855791962174941</v>
      </c>
      <c r="I148" s="115">
        <v>1858</v>
      </c>
      <c r="J148" s="116">
        <f t="shared" si="26"/>
        <v>0.13917841814837528</v>
      </c>
      <c r="K148" s="115">
        <v>2985</v>
      </c>
      <c r="L148" s="116">
        <f t="shared" si="27"/>
        <v>0.60656620021528518</v>
      </c>
      <c r="M148" s="115">
        <v>2860</v>
      </c>
      <c r="N148" s="116">
        <v>-4.1876046901172526E-2</v>
      </c>
      <c r="O148" s="116">
        <v>0.49973780807551127</v>
      </c>
    </row>
    <row r="149" spans="1:16" x14ac:dyDescent="0.25">
      <c r="B149" s="114" t="s">
        <v>87</v>
      </c>
      <c r="C149" s="115">
        <v>1505</v>
      </c>
      <c r="D149" s="116">
        <v>-0.17714598141060689</v>
      </c>
      <c r="E149" s="115">
        <v>265</v>
      </c>
      <c r="F149" s="116">
        <f t="shared" si="24"/>
        <v>-0.82392026578073096</v>
      </c>
      <c r="G149" s="115">
        <v>1556</v>
      </c>
      <c r="H149" s="116">
        <f t="shared" si="25"/>
        <v>4.8716981132075468</v>
      </c>
      <c r="I149" s="115">
        <v>1872</v>
      </c>
      <c r="J149" s="116">
        <f t="shared" si="26"/>
        <v>0.20308483290488422</v>
      </c>
      <c r="K149" s="115">
        <v>2184</v>
      </c>
      <c r="L149" s="116">
        <f t="shared" si="27"/>
        <v>0.16666666666666674</v>
      </c>
      <c r="M149" s="115">
        <v>2212</v>
      </c>
      <c r="N149" s="116">
        <v>1.2820512820512775E-2</v>
      </c>
      <c r="O149" s="116">
        <v>0.46976744186046515</v>
      </c>
    </row>
    <row r="150" spans="1:16" x14ac:dyDescent="0.25">
      <c r="A150" s="120"/>
      <c r="B150" s="114" t="s">
        <v>89</v>
      </c>
      <c r="C150" s="115">
        <v>2455</v>
      </c>
      <c r="D150" s="116">
        <v>-6.901782328403494E-2</v>
      </c>
      <c r="E150" s="115">
        <v>260</v>
      </c>
      <c r="F150" s="116">
        <f t="shared" si="24"/>
        <v>-0.8940936863543788</v>
      </c>
      <c r="G150" s="115">
        <v>3109</v>
      </c>
      <c r="H150" s="116">
        <f t="shared" si="25"/>
        <v>10.957692307692307</v>
      </c>
      <c r="I150" s="115">
        <v>2874</v>
      </c>
      <c r="J150" s="116">
        <f t="shared" si="26"/>
        <v>-7.5587005467996127E-2</v>
      </c>
      <c r="K150" s="115">
        <v>3162</v>
      </c>
      <c r="L150" s="116">
        <f t="shared" si="27"/>
        <v>0.10020876826722347</v>
      </c>
      <c r="M150" s="115"/>
      <c r="N150" s="116" t="s">
        <v>229</v>
      </c>
      <c r="O150" s="116" t="s">
        <v>229</v>
      </c>
    </row>
    <row r="151" spans="1:16" x14ac:dyDescent="0.25">
      <c r="B151" s="114" t="s">
        <v>91</v>
      </c>
      <c r="C151" s="115">
        <v>3469</v>
      </c>
      <c r="D151" s="116">
        <v>-8.3245243128964086E-2</v>
      </c>
      <c r="E151" s="115">
        <v>688</v>
      </c>
      <c r="F151" s="116">
        <f t="shared" si="24"/>
        <v>-0.80167195157105797</v>
      </c>
      <c r="G151" s="115">
        <v>4992</v>
      </c>
      <c r="H151" s="116">
        <f t="shared" si="25"/>
        <v>6.2558139534883717</v>
      </c>
      <c r="I151" s="115">
        <v>4788</v>
      </c>
      <c r="J151" s="116">
        <f t="shared" si="26"/>
        <v>-4.0865384615384581E-2</v>
      </c>
      <c r="K151" s="115">
        <v>4616</v>
      </c>
      <c r="L151" s="116">
        <f t="shared" si="27"/>
        <v>-3.5923141186299135E-2</v>
      </c>
      <c r="M151" s="115"/>
      <c r="N151" s="116" t="s">
        <v>229</v>
      </c>
      <c r="O151" s="116" t="s">
        <v>229</v>
      </c>
    </row>
    <row r="152" spans="1:16" x14ac:dyDescent="0.25">
      <c r="B152" s="114" t="s">
        <v>93</v>
      </c>
      <c r="C152" s="115">
        <v>3783</v>
      </c>
      <c r="D152" s="116">
        <v>-0.19783715012722647</v>
      </c>
      <c r="E152" s="115">
        <v>611</v>
      </c>
      <c r="F152" s="116">
        <f t="shared" si="24"/>
        <v>-0.83848797250859108</v>
      </c>
      <c r="G152" s="115">
        <v>6016</v>
      </c>
      <c r="H152" s="116">
        <f t="shared" si="25"/>
        <v>8.8461538461538467</v>
      </c>
      <c r="I152" s="115">
        <v>5291</v>
      </c>
      <c r="J152" s="116">
        <f t="shared" si="26"/>
        <v>-0.12051196808510634</v>
      </c>
      <c r="K152" s="115">
        <v>6047</v>
      </c>
      <c r="L152" s="116">
        <f t="shared" si="27"/>
        <v>0.14288414288414297</v>
      </c>
      <c r="M152" s="115"/>
      <c r="N152" s="116" t="s">
        <v>229</v>
      </c>
      <c r="O152" s="116" t="s">
        <v>229</v>
      </c>
    </row>
    <row r="153" spans="1:16" ht="15.75" x14ac:dyDescent="0.25">
      <c r="B153" s="117" t="s">
        <v>30</v>
      </c>
      <c r="C153" s="118">
        <v>30865</v>
      </c>
      <c r="D153" s="119">
        <v>-0.13178621659634315</v>
      </c>
      <c r="E153" s="118">
        <v>11548</v>
      </c>
      <c r="F153" s="119">
        <f t="shared" si="24"/>
        <v>-0.62585452778227768</v>
      </c>
      <c r="G153" s="118">
        <v>23428</v>
      </c>
      <c r="H153" s="119">
        <f t="shared" si="25"/>
        <v>1.028749567024593</v>
      </c>
      <c r="I153" s="118">
        <v>34791</v>
      </c>
      <c r="J153" s="119">
        <f t="shared" si="26"/>
        <v>0.48501792726651871</v>
      </c>
      <c r="K153" s="118">
        <v>43445</v>
      </c>
      <c r="L153" s="119">
        <f t="shared" si="27"/>
        <v>0.24874249087407674</v>
      </c>
      <c r="M153" s="118">
        <v>29011</v>
      </c>
      <c r="N153" s="119">
        <v>-2.0560432140445672E-2</v>
      </c>
      <c r="O153" s="119">
        <v>0.37115984497589571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70" t="s">
        <v>278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249</v>
      </c>
      <c r="M162" s="113" t="s">
        <v>69</v>
      </c>
      <c r="N162" s="112" t="s">
        <v>271</v>
      </c>
      <c r="O162" s="112" t="s">
        <v>272</v>
      </c>
    </row>
    <row r="163" spans="2:15" x14ac:dyDescent="0.25">
      <c r="B163" s="114" t="s">
        <v>71</v>
      </c>
      <c r="C163" s="115">
        <v>1809</v>
      </c>
      <c r="D163" s="116">
        <v>8.7793144918821397E-2</v>
      </c>
      <c r="E163" s="115">
        <v>1856</v>
      </c>
      <c r="F163" s="116">
        <f t="shared" ref="F163:F175" si="28">IFERROR(E163/C163-1,"-")</f>
        <v>2.598120508568269E-2</v>
      </c>
      <c r="G163" s="115">
        <v>580</v>
      </c>
      <c r="H163" s="116">
        <f t="shared" ref="H163:H175" si="29">IFERROR(G163/E163-1,"-")</f>
        <v>-0.6875</v>
      </c>
      <c r="I163" s="115">
        <v>1697</v>
      </c>
      <c r="J163" s="116">
        <f t="shared" ref="J163:J175" si="30">IFERROR(I163/G163-1,"-")</f>
        <v>1.9258620689655173</v>
      </c>
      <c r="K163" s="115">
        <v>3344</v>
      </c>
      <c r="L163" s="116">
        <f t="shared" ref="L163:L175" si="31">IFERROR(K163/I163-1,"-")</f>
        <v>0.97053624042427811</v>
      </c>
      <c r="M163" s="115">
        <v>2895</v>
      </c>
      <c r="N163" s="116">
        <v>-0.13427033492822971</v>
      </c>
      <c r="O163" s="116">
        <v>0.60033167495854056</v>
      </c>
    </row>
    <row r="164" spans="2:15" x14ac:dyDescent="0.25">
      <c r="B164" s="114" t="s">
        <v>73</v>
      </c>
      <c r="C164" s="115">
        <v>2212</v>
      </c>
      <c r="D164" s="116">
        <v>0.25183927560837582</v>
      </c>
      <c r="E164" s="115">
        <v>2151</v>
      </c>
      <c r="F164" s="116">
        <f t="shared" si="28"/>
        <v>-2.7576853526220635E-2</v>
      </c>
      <c r="G164" s="115">
        <v>656</v>
      </c>
      <c r="H164" s="116">
        <f t="shared" si="29"/>
        <v>-0.69502556950255689</v>
      </c>
      <c r="I164" s="115">
        <v>2208</v>
      </c>
      <c r="J164" s="116">
        <f t="shared" si="30"/>
        <v>2.3658536585365852</v>
      </c>
      <c r="K164" s="115">
        <v>2356</v>
      </c>
      <c r="L164" s="116">
        <f t="shared" si="31"/>
        <v>6.7028985507246341E-2</v>
      </c>
      <c r="M164" s="115">
        <v>2461</v>
      </c>
      <c r="N164" s="116">
        <v>4.4567062818336112E-2</v>
      </c>
      <c r="O164" s="116">
        <v>0.11256781193490051</v>
      </c>
    </row>
    <row r="165" spans="2:15" x14ac:dyDescent="0.25">
      <c r="B165" s="114" t="s">
        <v>75</v>
      </c>
      <c r="C165" s="115">
        <v>1654</v>
      </c>
      <c r="D165" s="116">
        <v>-0.14256091238983926</v>
      </c>
      <c r="E165" s="115">
        <v>911</v>
      </c>
      <c r="F165" s="116">
        <f t="shared" si="28"/>
        <v>-0.44921402660217657</v>
      </c>
      <c r="G165" s="115">
        <v>1078</v>
      </c>
      <c r="H165" s="116">
        <f t="shared" si="29"/>
        <v>0.1833150384193194</v>
      </c>
      <c r="I165" s="115">
        <v>2855</v>
      </c>
      <c r="J165" s="116">
        <f t="shared" si="30"/>
        <v>1.6484230055658626</v>
      </c>
      <c r="K165" s="115">
        <v>2785</v>
      </c>
      <c r="L165" s="116">
        <f t="shared" si="31"/>
        <v>-2.4518388791593737E-2</v>
      </c>
      <c r="M165" s="115">
        <v>2820</v>
      </c>
      <c r="N165" s="116">
        <v>1.2567324955116588E-2</v>
      </c>
      <c r="O165" s="116">
        <v>0.70495767835550183</v>
      </c>
    </row>
    <row r="166" spans="2:15" x14ac:dyDescent="0.25">
      <c r="B166" s="114" t="s">
        <v>77</v>
      </c>
      <c r="C166" s="115">
        <v>1396</v>
      </c>
      <c r="D166" s="116">
        <v>-5.802968960863697E-2</v>
      </c>
      <c r="E166" s="115">
        <v>0</v>
      </c>
      <c r="F166" s="116">
        <f t="shared" si="28"/>
        <v>-1</v>
      </c>
      <c r="G166" s="115">
        <v>1370</v>
      </c>
      <c r="H166" s="116" t="str">
        <f t="shared" si="29"/>
        <v>-</v>
      </c>
      <c r="I166" s="115">
        <v>1982</v>
      </c>
      <c r="J166" s="116">
        <f t="shared" si="30"/>
        <v>0.44671532846715323</v>
      </c>
      <c r="K166" s="115">
        <v>1759</v>
      </c>
      <c r="L166" s="116">
        <f t="shared" si="31"/>
        <v>-0.11251261352169528</v>
      </c>
      <c r="M166" s="115">
        <v>1879</v>
      </c>
      <c r="N166" s="116">
        <v>6.8220579874928911E-2</v>
      </c>
      <c r="O166" s="116">
        <v>0.34598853868194834</v>
      </c>
    </row>
    <row r="167" spans="2:15" x14ac:dyDescent="0.25">
      <c r="B167" s="114" t="s">
        <v>79</v>
      </c>
      <c r="C167" s="115">
        <v>1484</v>
      </c>
      <c r="D167" s="116">
        <v>-1.264138389886893E-2</v>
      </c>
      <c r="E167" s="115">
        <v>0</v>
      </c>
      <c r="F167" s="116">
        <f t="shared" si="28"/>
        <v>-1</v>
      </c>
      <c r="G167" s="115">
        <v>2061</v>
      </c>
      <c r="H167" s="116" t="str">
        <f t="shared" si="29"/>
        <v>-</v>
      </c>
      <c r="I167" s="115">
        <v>1622</v>
      </c>
      <c r="J167" s="116">
        <f t="shared" si="30"/>
        <v>-0.21300339640950994</v>
      </c>
      <c r="K167" s="115">
        <v>2014</v>
      </c>
      <c r="L167" s="116">
        <f t="shared" si="31"/>
        <v>0.24167694204685564</v>
      </c>
      <c r="M167" s="115">
        <v>1952</v>
      </c>
      <c r="N167" s="116">
        <v>-3.0784508440913627E-2</v>
      </c>
      <c r="O167" s="116">
        <v>0.31536388140161731</v>
      </c>
    </row>
    <row r="168" spans="2:15" x14ac:dyDescent="0.25">
      <c r="B168" s="114" t="s">
        <v>81</v>
      </c>
      <c r="C168" s="115">
        <v>920</v>
      </c>
      <c r="D168" s="116">
        <v>0.2921348314606742</v>
      </c>
      <c r="E168" s="115">
        <v>0</v>
      </c>
      <c r="F168" s="116">
        <f t="shared" si="28"/>
        <v>-1</v>
      </c>
      <c r="G168" s="115">
        <v>1029</v>
      </c>
      <c r="H168" s="116" t="str">
        <f t="shared" si="29"/>
        <v>-</v>
      </c>
      <c r="I168" s="115">
        <v>1049</v>
      </c>
      <c r="J168" s="116">
        <f t="shared" si="30"/>
        <v>1.9436345966958202E-2</v>
      </c>
      <c r="K168" s="115">
        <v>1678</v>
      </c>
      <c r="L168" s="116">
        <f t="shared" si="31"/>
        <v>0.59961868446139177</v>
      </c>
      <c r="M168" s="115">
        <v>905</v>
      </c>
      <c r="N168" s="116">
        <v>-0.46066746126340885</v>
      </c>
      <c r="O168" s="116">
        <v>-1.6304347826086918E-2</v>
      </c>
    </row>
    <row r="169" spans="2:15" x14ac:dyDescent="0.25">
      <c r="B169" s="114" t="s">
        <v>83</v>
      </c>
      <c r="C169" s="115">
        <v>1498</v>
      </c>
      <c r="D169" s="116">
        <v>0.45295829291949574</v>
      </c>
      <c r="E169" s="115">
        <v>0</v>
      </c>
      <c r="F169" s="116">
        <f t="shared" si="28"/>
        <v>-1</v>
      </c>
      <c r="G169" s="115">
        <v>1461</v>
      </c>
      <c r="H169" s="116" t="str">
        <f t="shared" si="29"/>
        <v>-</v>
      </c>
      <c r="I169" s="115">
        <v>1231</v>
      </c>
      <c r="J169" s="116">
        <f t="shared" si="30"/>
        <v>-0.15742642026009579</v>
      </c>
      <c r="K169" s="115">
        <v>1543</v>
      </c>
      <c r="L169" s="116">
        <f t="shared" si="31"/>
        <v>0.25345247766043877</v>
      </c>
      <c r="M169" s="115">
        <v>1293</v>
      </c>
      <c r="N169" s="116">
        <v>-0.1620220349967596</v>
      </c>
      <c r="O169" s="116">
        <v>-0.13684913217623496</v>
      </c>
    </row>
    <row r="170" spans="2:15" x14ac:dyDescent="0.25">
      <c r="B170" s="114" t="s">
        <v>85</v>
      </c>
      <c r="C170" s="115">
        <v>2197</v>
      </c>
      <c r="D170" s="116">
        <v>0.15086432687270812</v>
      </c>
      <c r="E170" s="115">
        <v>432</v>
      </c>
      <c r="F170" s="116">
        <f t="shared" si="28"/>
        <v>-0.80336822940373231</v>
      </c>
      <c r="G170" s="115">
        <v>2603</v>
      </c>
      <c r="H170" s="116">
        <f t="shared" si="29"/>
        <v>5.0254629629629628</v>
      </c>
      <c r="I170" s="115">
        <v>2883</v>
      </c>
      <c r="J170" s="116">
        <f t="shared" si="30"/>
        <v>0.10756819054936617</v>
      </c>
      <c r="K170" s="115">
        <v>3093</v>
      </c>
      <c r="L170" s="116">
        <f t="shared" si="31"/>
        <v>7.2840790842872094E-2</v>
      </c>
      <c r="M170" s="115">
        <v>3962</v>
      </c>
      <c r="N170" s="116">
        <v>0.28095699967668919</v>
      </c>
      <c r="O170" s="116">
        <v>0.80336822940373231</v>
      </c>
    </row>
    <row r="171" spans="2:15" x14ac:dyDescent="0.25">
      <c r="B171" s="114" t="s">
        <v>87</v>
      </c>
      <c r="C171" s="115">
        <v>1701</v>
      </c>
      <c r="D171" s="116">
        <v>-0.23584905660377353</v>
      </c>
      <c r="E171" s="115">
        <v>212</v>
      </c>
      <c r="F171" s="116">
        <f t="shared" si="28"/>
        <v>-0.87536743092298652</v>
      </c>
      <c r="G171" s="115">
        <v>1484</v>
      </c>
      <c r="H171" s="116">
        <f t="shared" si="29"/>
        <v>6</v>
      </c>
      <c r="I171" s="115">
        <v>1536</v>
      </c>
      <c r="J171" s="116">
        <f t="shared" si="30"/>
        <v>3.5040431266846417E-2</v>
      </c>
      <c r="K171" s="115">
        <v>1358</v>
      </c>
      <c r="L171" s="116">
        <f t="shared" si="31"/>
        <v>-0.11588541666666663</v>
      </c>
      <c r="M171" s="115">
        <v>2078</v>
      </c>
      <c r="N171" s="116">
        <v>0.53019145802650947</v>
      </c>
      <c r="O171" s="116">
        <v>0.22163433274544375</v>
      </c>
    </row>
    <row r="172" spans="2:15" x14ac:dyDescent="0.25">
      <c r="B172" s="114" t="s">
        <v>89</v>
      </c>
      <c r="C172" s="115">
        <v>1738</v>
      </c>
      <c r="D172" s="116">
        <v>0.22308233638282893</v>
      </c>
      <c r="E172" s="115">
        <v>349</v>
      </c>
      <c r="F172" s="116">
        <f t="shared" si="28"/>
        <v>-0.79919447640966634</v>
      </c>
      <c r="G172" s="115">
        <v>1609</v>
      </c>
      <c r="H172" s="116">
        <f t="shared" si="29"/>
        <v>3.6103151862464182</v>
      </c>
      <c r="I172" s="115">
        <v>1751</v>
      </c>
      <c r="J172" s="116">
        <f t="shared" si="30"/>
        <v>8.8253573648228612E-2</v>
      </c>
      <c r="K172" s="115">
        <v>1685</v>
      </c>
      <c r="L172" s="116">
        <f t="shared" si="31"/>
        <v>-3.7692747001713323E-2</v>
      </c>
      <c r="M172" s="115"/>
      <c r="N172" s="116" t="s">
        <v>229</v>
      </c>
      <c r="O172" s="116" t="s">
        <v>229</v>
      </c>
    </row>
    <row r="173" spans="2:15" x14ac:dyDescent="0.25">
      <c r="B173" s="114" t="s">
        <v>91</v>
      </c>
      <c r="C173" s="115">
        <v>1784</v>
      </c>
      <c r="D173" s="116">
        <v>0.23545706371191133</v>
      </c>
      <c r="E173" s="115">
        <v>204</v>
      </c>
      <c r="F173" s="116">
        <f t="shared" si="28"/>
        <v>-0.88565022421524664</v>
      </c>
      <c r="G173" s="115">
        <v>2197</v>
      </c>
      <c r="H173" s="116">
        <f t="shared" si="29"/>
        <v>9.7696078431372548</v>
      </c>
      <c r="I173" s="115">
        <v>2465</v>
      </c>
      <c r="J173" s="116">
        <f t="shared" si="30"/>
        <v>0.12198452435138818</v>
      </c>
      <c r="K173" s="115">
        <v>2852</v>
      </c>
      <c r="L173" s="116">
        <f t="shared" si="31"/>
        <v>0.15699797160243412</v>
      </c>
      <c r="M173" s="115"/>
      <c r="N173" s="116" t="s">
        <v>229</v>
      </c>
      <c r="O173" s="116" t="s">
        <v>229</v>
      </c>
    </row>
    <row r="174" spans="2:15" x14ac:dyDescent="0.25">
      <c r="B174" s="114" t="s">
        <v>93</v>
      </c>
      <c r="C174" s="115">
        <v>1917</v>
      </c>
      <c r="D174" s="116">
        <v>0.19662921348314599</v>
      </c>
      <c r="E174" s="115">
        <v>597</v>
      </c>
      <c r="F174" s="116">
        <f t="shared" si="28"/>
        <v>-0.68857589984350542</v>
      </c>
      <c r="G174" s="115">
        <v>2122</v>
      </c>
      <c r="H174" s="116">
        <f t="shared" si="29"/>
        <v>2.5544388609715245</v>
      </c>
      <c r="I174" s="115">
        <v>2595</v>
      </c>
      <c r="J174" s="116">
        <f t="shared" si="30"/>
        <v>0.2229029217719134</v>
      </c>
      <c r="K174" s="115">
        <v>2270</v>
      </c>
      <c r="L174" s="116">
        <f t="shared" si="31"/>
        <v>-0.12524084778420042</v>
      </c>
      <c r="M174" s="115"/>
      <c r="N174" s="116" t="s">
        <v>229</v>
      </c>
      <c r="O174" s="116" t="s">
        <v>229</v>
      </c>
    </row>
    <row r="175" spans="2:15" ht="15.75" x14ac:dyDescent="0.25">
      <c r="B175" s="117" t="s">
        <v>30</v>
      </c>
      <c r="C175" s="118">
        <v>20310</v>
      </c>
      <c r="D175" s="119">
        <v>8.6735512868532316E-2</v>
      </c>
      <c r="E175" s="118">
        <v>7014</v>
      </c>
      <c r="F175" s="119">
        <f t="shared" si="28"/>
        <v>-0.6546528803545052</v>
      </c>
      <c r="G175" s="118">
        <v>18250</v>
      </c>
      <c r="H175" s="119">
        <f t="shared" si="29"/>
        <v>1.6019389791844882</v>
      </c>
      <c r="I175" s="118">
        <v>23874</v>
      </c>
      <c r="J175" s="119">
        <f t="shared" si="30"/>
        <v>0.30816438356164388</v>
      </c>
      <c r="K175" s="118">
        <v>26737</v>
      </c>
      <c r="L175" s="119">
        <f t="shared" si="31"/>
        <v>0.11992125324620928</v>
      </c>
      <c r="M175" s="118">
        <v>20245</v>
      </c>
      <c r="N175" s="119">
        <v>1.5805318615152997E-2</v>
      </c>
      <c r="O175" s="119">
        <v>0.36137448725707744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70" t="s">
        <v>279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249</v>
      </c>
      <c r="M184" s="113" t="s">
        <v>69</v>
      </c>
      <c r="N184" s="112" t="s">
        <v>271</v>
      </c>
      <c r="O184" s="112" t="s">
        <v>272</v>
      </c>
    </row>
    <row r="185" spans="1:16" x14ac:dyDescent="0.25">
      <c r="A185" s="120"/>
      <c r="B185" s="114" t="s">
        <v>71</v>
      </c>
      <c r="C185" s="115">
        <v>323</v>
      </c>
      <c r="D185" s="116">
        <v>-0.30537634408602155</v>
      </c>
      <c r="E185" s="115">
        <v>529</v>
      </c>
      <c r="F185" s="116">
        <f t="shared" ref="F185:F197" si="32">IFERROR(E185/C185-1,"-")</f>
        <v>0.63777089783281737</v>
      </c>
      <c r="G185" s="115">
        <v>69</v>
      </c>
      <c r="H185" s="116">
        <f t="shared" ref="H185:H197" si="33">IFERROR(G185/E185-1,"-")</f>
        <v>-0.86956521739130432</v>
      </c>
      <c r="I185" s="115">
        <v>413</v>
      </c>
      <c r="J185" s="116">
        <f t="shared" ref="J185:J197" si="34">IFERROR(I185/G185-1,"-")</f>
        <v>4.9855072463768115</v>
      </c>
      <c r="K185" s="115">
        <v>618</v>
      </c>
      <c r="L185" s="116">
        <f t="shared" ref="L185:L197" si="35">IFERROR(K185/I185-1,"-")</f>
        <v>0.49636803874092017</v>
      </c>
      <c r="M185" s="115">
        <v>796</v>
      </c>
      <c r="N185" s="116">
        <v>0.28802588996763756</v>
      </c>
      <c r="O185" s="116">
        <v>1.4643962848297214</v>
      </c>
    </row>
    <row r="186" spans="1:16" x14ac:dyDescent="0.25">
      <c r="B186" s="114" t="s">
        <v>73</v>
      </c>
      <c r="C186" s="115">
        <v>356</v>
      </c>
      <c r="D186" s="116">
        <v>-0.18721461187214616</v>
      </c>
      <c r="E186" s="115">
        <v>333</v>
      </c>
      <c r="F186" s="116">
        <f t="shared" si="32"/>
        <v>-6.4606741573033699E-2</v>
      </c>
      <c r="G186" s="115">
        <v>84</v>
      </c>
      <c r="H186" s="116">
        <f t="shared" si="33"/>
        <v>-0.74774774774774777</v>
      </c>
      <c r="I186" s="115">
        <v>507</v>
      </c>
      <c r="J186" s="116">
        <f t="shared" si="34"/>
        <v>5.0357142857142856</v>
      </c>
      <c r="K186" s="115">
        <v>515</v>
      </c>
      <c r="L186" s="116">
        <f t="shared" si="35"/>
        <v>1.5779092702169706E-2</v>
      </c>
      <c r="M186" s="115">
        <v>580</v>
      </c>
      <c r="N186" s="116">
        <v>0.12621359223300965</v>
      </c>
      <c r="O186" s="116">
        <v>0.6292134831460674</v>
      </c>
    </row>
    <row r="187" spans="1:16" x14ac:dyDescent="0.25">
      <c r="B187" s="114" t="s">
        <v>75</v>
      </c>
      <c r="C187" s="115">
        <v>421</v>
      </c>
      <c r="D187" s="116">
        <v>-0.13905930470347649</v>
      </c>
      <c r="E187" s="115">
        <v>258</v>
      </c>
      <c r="F187" s="116">
        <f t="shared" si="32"/>
        <v>-0.38717339667458428</v>
      </c>
      <c r="G187" s="115">
        <v>53</v>
      </c>
      <c r="H187" s="116">
        <f t="shared" si="33"/>
        <v>-0.79457364341085268</v>
      </c>
      <c r="I187" s="115">
        <v>494</v>
      </c>
      <c r="J187" s="116">
        <f t="shared" si="34"/>
        <v>8.3207547169811313</v>
      </c>
      <c r="K187" s="115">
        <v>852</v>
      </c>
      <c r="L187" s="116">
        <f t="shared" si="35"/>
        <v>0.72469635627530371</v>
      </c>
      <c r="M187" s="115">
        <v>529</v>
      </c>
      <c r="N187" s="116">
        <v>-0.37910798122065725</v>
      </c>
      <c r="O187" s="116">
        <v>0.25653206650831351</v>
      </c>
    </row>
    <row r="188" spans="1:16" x14ac:dyDescent="0.25">
      <c r="B188" s="114" t="s">
        <v>77</v>
      </c>
      <c r="C188" s="115">
        <v>301</v>
      </c>
      <c r="D188" s="116">
        <v>-0.43738317757009348</v>
      </c>
      <c r="E188" s="115">
        <v>0</v>
      </c>
      <c r="F188" s="116">
        <f t="shared" si="32"/>
        <v>-1</v>
      </c>
      <c r="G188" s="115">
        <v>56</v>
      </c>
      <c r="H188" s="116" t="str">
        <f t="shared" si="33"/>
        <v>-</v>
      </c>
      <c r="I188" s="115">
        <v>320</v>
      </c>
      <c r="J188" s="116">
        <f t="shared" si="34"/>
        <v>4.7142857142857144</v>
      </c>
      <c r="K188" s="115">
        <v>425</v>
      </c>
      <c r="L188" s="116">
        <f t="shared" si="35"/>
        <v>0.328125</v>
      </c>
      <c r="M188" s="115">
        <v>432</v>
      </c>
      <c r="N188" s="116">
        <v>1.6470588235294015E-2</v>
      </c>
      <c r="O188" s="116">
        <v>0.4352159468438539</v>
      </c>
    </row>
    <row r="189" spans="1:16" x14ac:dyDescent="0.25">
      <c r="B189" s="114" t="s">
        <v>79</v>
      </c>
      <c r="C189" s="115">
        <v>265</v>
      </c>
      <c r="D189" s="116">
        <v>-0.23410404624277459</v>
      </c>
      <c r="E189" s="115">
        <v>0</v>
      </c>
      <c r="F189" s="116">
        <f t="shared" si="32"/>
        <v>-1</v>
      </c>
      <c r="G189" s="115">
        <v>221</v>
      </c>
      <c r="H189" s="116" t="str">
        <f t="shared" si="33"/>
        <v>-</v>
      </c>
      <c r="I189" s="115">
        <v>325</v>
      </c>
      <c r="J189" s="116">
        <f t="shared" si="34"/>
        <v>0.47058823529411775</v>
      </c>
      <c r="K189" s="115">
        <v>258</v>
      </c>
      <c r="L189" s="116">
        <f t="shared" si="35"/>
        <v>-0.20615384615384613</v>
      </c>
      <c r="M189" s="115">
        <v>367</v>
      </c>
      <c r="N189" s="116">
        <v>0.42248062015503884</v>
      </c>
      <c r="O189" s="116">
        <v>0.38490566037735841</v>
      </c>
    </row>
    <row r="190" spans="1:16" x14ac:dyDescent="0.25">
      <c r="B190" s="114" t="s">
        <v>120</v>
      </c>
      <c r="C190" s="115">
        <v>253</v>
      </c>
      <c r="D190" s="116">
        <v>-0.10915492957746475</v>
      </c>
      <c r="E190" s="115">
        <v>0</v>
      </c>
      <c r="F190" s="116">
        <f t="shared" si="32"/>
        <v>-1</v>
      </c>
      <c r="G190" s="115">
        <v>160</v>
      </c>
      <c r="H190" s="116" t="str">
        <f t="shared" si="33"/>
        <v>-</v>
      </c>
      <c r="I190" s="115">
        <v>268</v>
      </c>
      <c r="J190" s="116">
        <f t="shared" si="34"/>
        <v>0.67500000000000004</v>
      </c>
      <c r="K190" s="115">
        <v>221</v>
      </c>
      <c r="L190" s="116">
        <f t="shared" si="35"/>
        <v>-0.17537313432835822</v>
      </c>
      <c r="M190" s="115">
        <v>272</v>
      </c>
      <c r="N190" s="116">
        <v>0.23076923076923084</v>
      </c>
      <c r="O190" s="116">
        <v>7.5098814229249022E-2</v>
      </c>
    </row>
    <row r="191" spans="1:16" x14ac:dyDescent="0.25">
      <c r="B191" s="114" t="s">
        <v>83</v>
      </c>
      <c r="C191" s="115">
        <v>276</v>
      </c>
      <c r="D191" s="116">
        <v>-0.32518337408312958</v>
      </c>
      <c r="E191" s="115">
        <v>0</v>
      </c>
      <c r="F191" s="116">
        <f t="shared" si="32"/>
        <v>-1</v>
      </c>
      <c r="G191" s="115">
        <v>213</v>
      </c>
      <c r="H191" s="116" t="str">
        <f t="shared" si="33"/>
        <v>-</v>
      </c>
      <c r="I191" s="115">
        <v>406</v>
      </c>
      <c r="J191" s="116">
        <f t="shared" si="34"/>
        <v>0.9061032863849765</v>
      </c>
      <c r="K191" s="115">
        <v>344</v>
      </c>
      <c r="L191" s="116">
        <f t="shared" si="35"/>
        <v>-0.15270935960591137</v>
      </c>
      <c r="M191" s="115">
        <v>325</v>
      </c>
      <c r="N191" s="116">
        <v>-5.5232558139534871E-2</v>
      </c>
      <c r="O191" s="116">
        <v>0.17753623188405787</v>
      </c>
    </row>
    <row r="192" spans="1:16" x14ac:dyDescent="0.25">
      <c r="B192" s="114" t="s">
        <v>85</v>
      </c>
      <c r="C192" s="115">
        <v>226</v>
      </c>
      <c r="D192" s="116">
        <v>-0.22068965517241379</v>
      </c>
      <c r="E192" s="115">
        <v>126</v>
      </c>
      <c r="F192" s="116">
        <f t="shared" si="32"/>
        <v>-0.44247787610619471</v>
      </c>
      <c r="G192" s="115">
        <v>289</v>
      </c>
      <c r="H192" s="116">
        <f t="shared" si="33"/>
        <v>1.2936507936507935</v>
      </c>
      <c r="I192" s="115">
        <v>450</v>
      </c>
      <c r="J192" s="116">
        <f t="shared" si="34"/>
        <v>0.55709342560553643</v>
      </c>
      <c r="K192" s="115">
        <v>416</v>
      </c>
      <c r="L192" s="116">
        <f t="shared" si="35"/>
        <v>-7.5555555555555598E-2</v>
      </c>
      <c r="M192" s="115">
        <v>463</v>
      </c>
      <c r="N192" s="116">
        <v>0.11298076923076916</v>
      </c>
      <c r="O192" s="116">
        <v>1.0486725663716814</v>
      </c>
    </row>
    <row r="193" spans="2:16" x14ac:dyDescent="0.25">
      <c r="B193" s="114" t="s">
        <v>87</v>
      </c>
      <c r="C193" s="115">
        <v>328</v>
      </c>
      <c r="D193" s="116">
        <v>-0.22090261282660328</v>
      </c>
      <c r="E193" s="115">
        <v>140</v>
      </c>
      <c r="F193" s="116">
        <f t="shared" si="32"/>
        <v>-0.57317073170731714</v>
      </c>
      <c r="G193" s="115">
        <v>260</v>
      </c>
      <c r="H193" s="116">
        <f t="shared" si="33"/>
        <v>0.85714285714285721</v>
      </c>
      <c r="I193" s="115">
        <v>243</v>
      </c>
      <c r="J193" s="116">
        <f t="shared" si="34"/>
        <v>-6.5384615384615374E-2</v>
      </c>
      <c r="K193" s="115">
        <v>288</v>
      </c>
      <c r="L193" s="116">
        <f t="shared" si="35"/>
        <v>0.18518518518518512</v>
      </c>
      <c r="M193" s="115">
        <v>439</v>
      </c>
      <c r="N193" s="116">
        <v>0.52430555555555558</v>
      </c>
      <c r="O193" s="116">
        <v>0.33841463414634143</v>
      </c>
    </row>
    <row r="194" spans="2:16" x14ac:dyDescent="0.25">
      <c r="B194" s="114" t="s">
        <v>89</v>
      </c>
      <c r="C194" s="115">
        <v>285</v>
      </c>
      <c r="D194" s="116">
        <v>-0.29802955665024633</v>
      </c>
      <c r="E194" s="115">
        <v>131</v>
      </c>
      <c r="F194" s="116">
        <f t="shared" si="32"/>
        <v>-0.54035087719298247</v>
      </c>
      <c r="G194" s="115">
        <v>411</v>
      </c>
      <c r="H194" s="116">
        <f t="shared" si="33"/>
        <v>2.1374045801526718</v>
      </c>
      <c r="I194" s="115">
        <v>291</v>
      </c>
      <c r="J194" s="116">
        <f t="shared" si="34"/>
        <v>-0.29197080291970801</v>
      </c>
      <c r="K194" s="115">
        <v>386</v>
      </c>
      <c r="L194" s="116">
        <f t="shared" si="35"/>
        <v>0.32646048109965631</v>
      </c>
      <c r="M194" s="115"/>
      <c r="N194" s="116" t="s">
        <v>229</v>
      </c>
      <c r="O194" s="116" t="s">
        <v>229</v>
      </c>
    </row>
    <row r="195" spans="2:16" x14ac:dyDescent="0.25">
      <c r="B195" s="114" t="s">
        <v>91</v>
      </c>
      <c r="C195" s="115">
        <v>523</v>
      </c>
      <c r="D195" s="116">
        <v>0.15964523281596454</v>
      </c>
      <c r="E195" s="115">
        <v>98</v>
      </c>
      <c r="F195" s="116">
        <f t="shared" si="32"/>
        <v>-0.81261950286806883</v>
      </c>
      <c r="G195" s="115">
        <v>1087</v>
      </c>
      <c r="H195" s="116">
        <f t="shared" si="33"/>
        <v>10.091836734693878</v>
      </c>
      <c r="I195" s="115">
        <v>472</v>
      </c>
      <c r="J195" s="116">
        <f t="shared" si="34"/>
        <v>-0.56577736890524377</v>
      </c>
      <c r="K195" s="115">
        <v>961</v>
      </c>
      <c r="L195" s="116">
        <f t="shared" si="35"/>
        <v>1.0360169491525424</v>
      </c>
      <c r="M195" s="115"/>
      <c r="N195" s="116" t="s">
        <v>229</v>
      </c>
      <c r="O195" s="116" t="s">
        <v>229</v>
      </c>
    </row>
    <row r="196" spans="2:16" x14ac:dyDescent="0.25">
      <c r="B196" s="114" t="s">
        <v>93</v>
      </c>
      <c r="C196" s="115">
        <v>366</v>
      </c>
      <c r="D196" s="116">
        <v>-0.24223602484472051</v>
      </c>
      <c r="E196" s="115">
        <v>193</v>
      </c>
      <c r="F196" s="116">
        <f t="shared" si="32"/>
        <v>-0.47267759562841527</v>
      </c>
      <c r="G196" s="115">
        <v>547</v>
      </c>
      <c r="H196" s="116">
        <f t="shared" si="33"/>
        <v>1.8341968911917097</v>
      </c>
      <c r="I196" s="115">
        <v>662</v>
      </c>
      <c r="J196" s="116">
        <f t="shared" si="34"/>
        <v>0.21023765996343702</v>
      </c>
      <c r="K196" s="115">
        <v>674</v>
      </c>
      <c r="L196" s="116">
        <f t="shared" si="35"/>
        <v>1.812688821752273E-2</v>
      </c>
      <c r="M196" s="115"/>
      <c r="N196" s="116" t="s">
        <v>229</v>
      </c>
      <c r="O196" s="116" t="s">
        <v>229</v>
      </c>
    </row>
    <row r="197" spans="2:16" ht="15.75" x14ac:dyDescent="0.25">
      <c r="B197" s="117" t="s">
        <v>30</v>
      </c>
      <c r="C197" s="118">
        <v>3923</v>
      </c>
      <c r="D197" s="119">
        <v>-0.21805860075742478</v>
      </c>
      <c r="E197" s="118">
        <v>1919</v>
      </c>
      <c r="F197" s="119">
        <f t="shared" si="32"/>
        <v>-0.51083354575579909</v>
      </c>
      <c r="G197" s="118">
        <v>3450</v>
      </c>
      <c r="H197" s="119">
        <f t="shared" si="33"/>
        <v>0.79781136008337672</v>
      </c>
      <c r="I197" s="118">
        <v>4851</v>
      </c>
      <c r="J197" s="119">
        <f t="shared" si="34"/>
        <v>0.4060869565217391</v>
      </c>
      <c r="K197" s="118">
        <v>5958</v>
      </c>
      <c r="L197" s="119">
        <f t="shared" si="35"/>
        <v>0.22820037105751401</v>
      </c>
      <c r="M197" s="118">
        <v>4203</v>
      </c>
      <c r="N197" s="119">
        <v>6.7564135128270308E-2</v>
      </c>
      <c r="O197" s="119">
        <v>0.52891960712986541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70" t="s">
        <v>280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249</v>
      </c>
      <c r="M206" s="113" t="s">
        <v>69</v>
      </c>
      <c r="N206" s="112" t="s">
        <v>271</v>
      </c>
      <c r="O206" s="112" t="s">
        <v>272</v>
      </c>
    </row>
    <row r="207" spans="2:16" x14ac:dyDescent="0.25">
      <c r="B207" s="114" t="s">
        <v>71</v>
      </c>
      <c r="C207" s="115">
        <v>645</v>
      </c>
      <c r="D207" s="116">
        <v>-9.916201117318435E-2</v>
      </c>
      <c r="E207" s="115">
        <v>661</v>
      </c>
      <c r="F207" s="116">
        <f t="shared" ref="F207:F219" si="36">IFERROR(E207/C207-1,"-")</f>
        <v>2.4806201550387597E-2</v>
      </c>
      <c r="G207" s="115">
        <v>80</v>
      </c>
      <c r="H207" s="116">
        <f t="shared" ref="H207:H219" si="37">IFERROR(G207/E207-1,"-")</f>
        <v>-0.87897125567322243</v>
      </c>
      <c r="I207" s="115">
        <v>841</v>
      </c>
      <c r="J207" s="116">
        <f t="shared" ref="J207:J219" si="38">IFERROR(I207/G207-1,"-")</f>
        <v>9.5124999999999993</v>
      </c>
      <c r="K207" s="115">
        <v>839</v>
      </c>
      <c r="L207" s="116">
        <f t="shared" ref="L207:L219" si="39">IFERROR(K207/I207-1,"-")</f>
        <v>-2.3781212841854638E-3</v>
      </c>
      <c r="M207" s="115">
        <v>913</v>
      </c>
      <c r="N207" s="116">
        <v>8.8200238379022577E-2</v>
      </c>
      <c r="O207" s="116">
        <v>0.41550387596899219</v>
      </c>
    </row>
    <row r="208" spans="2:16" x14ac:dyDescent="0.25">
      <c r="B208" s="114" t="s">
        <v>73</v>
      </c>
      <c r="C208" s="115">
        <v>446</v>
      </c>
      <c r="D208" s="116">
        <v>-6.4989517819706522E-2</v>
      </c>
      <c r="E208" s="115">
        <v>450</v>
      </c>
      <c r="F208" s="116">
        <f t="shared" si="36"/>
        <v>8.9686098654708779E-3</v>
      </c>
      <c r="G208" s="115">
        <v>65</v>
      </c>
      <c r="H208" s="116">
        <f t="shared" si="37"/>
        <v>-0.85555555555555562</v>
      </c>
      <c r="I208" s="115">
        <v>652</v>
      </c>
      <c r="J208" s="116">
        <f t="shared" si="38"/>
        <v>9.0307692307692307</v>
      </c>
      <c r="K208" s="115">
        <v>647</v>
      </c>
      <c r="L208" s="116">
        <f t="shared" si="39"/>
        <v>-7.6687116564416735E-3</v>
      </c>
      <c r="M208" s="115">
        <v>794</v>
      </c>
      <c r="N208" s="116">
        <v>0.22720247295208651</v>
      </c>
      <c r="O208" s="116">
        <v>0.78026905829596416</v>
      </c>
    </row>
    <row r="209" spans="2:16" x14ac:dyDescent="0.25">
      <c r="B209" s="114" t="s">
        <v>75</v>
      </c>
      <c r="C209" s="115">
        <v>550</v>
      </c>
      <c r="D209" s="116">
        <v>-1.2567324955116699E-2</v>
      </c>
      <c r="E209" s="115">
        <v>200</v>
      </c>
      <c r="F209" s="116">
        <f t="shared" si="36"/>
        <v>-0.63636363636363635</v>
      </c>
      <c r="G209" s="115">
        <v>113</v>
      </c>
      <c r="H209" s="116">
        <f t="shared" si="37"/>
        <v>-0.43500000000000005</v>
      </c>
      <c r="I209" s="115">
        <v>550</v>
      </c>
      <c r="J209" s="116">
        <f t="shared" si="38"/>
        <v>3.8672566371681416</v>
      </c>
      <c r="K209" s="115">
        <v>645</v>
      </c>
      <c r="L209" s="116">
        <f t="shared" si="39"/>
        <v>0.17272727272727262</v>
      </c>
      <c r="M209" s="115">
        <v>658</v>
      </c>
      <c r="N209" s="116">
        <v>2.0155038759689825E-2</v>
      </c>
      <c r="O209" s="116">
        <v>0.1963636363636363</v>
      </c>
    </row>
    <row r="210" spans="2:16" x14ac:dyDescent="0.25">
      <c r="B210" s="114" t="s">
        <v>77</v>
      </c>
      <c r="C210" s="115">
        <v>183</v>
      </c>
      <c r="D210" s="116">
        <v>-0.1830357142857143</v>
      </c>
      <c r="E210" s="115">
        <v>0</v>
      </c>
      <c r="F210" s="116">
        <f t="shared" si="36"/>
        <v>-1</v>
      </c>
      <c r="G210" s="115">
        <v>91</v>
      </c>
      <c r="H210" s="116" t="str">
        <f t="shared" si="37"/>
        <v>-</v>
      </c>
      <c r="I210" s="115">
        <v>388</v>
      </c>
      <c r="J210" s="116">
        <f t="shared" si="38"/>
        <v>3.2637362637362637</v>
      </c>
      <c r="K210" s="115">
        <v>482</v>
      </c>
      <c r="L210" s="116">
        <f t="shared" si="39"/>
        <v>0.24226804123711343</v>
      </c>
      <c r="M210" s="115">
        <v>538</v>
      </c>
      <c r="N210" s="116">
        <v>0.11618257261410792</v>
      </c>
      <c r="O210" s="116">
        <v>1.9398907103825138</v>
      </c>
    </row>
    <row r="211" spans="2:16" x14ac:dyDescent="0.25">
      <c r="B211" s="114" t="s">
        <v>79</v>
      </c>
      <c r="C211" s="115">
        <v>227</v>
      </c>
      <c r="D211" s="116">
        <v>0.2541436464088398</v>
      </c>
      <c r="E211" s="115">
        <v>0</v>
      </c>
      <c r="F211" s="116">
        <f t="shared" si="36"/>
        <v>-1</v>
      </c>
      <c r="G211" s="115">
        <v>94</v>
      </c>
      <c r="H211" s="116" t="str">
        <f t="shared" si="37"/>
        <v>-</v>
      </c>
      <c r="I211" s="115">
        <v>435</v>
      </c>
      <c r="J211" s="116">
        <f t="shared" si="38"/>
        <v>3.6276595744680851</v>
      </c>
      <c r="K211" s="115">
        <v>431</v>
      </c>
      <c r="L211" s="116">
        <f t="shared" si="39"/>
        <v>-9.1954022988506301E-3</v>
      </c>
      <c r="M211" s="115">
        <v>534</v>
      </c>
      <c r="N211" s="116">
        <v>0.23897911832946628</v>
      </c>
      <c r="O211" s="116">
        <v>1.3524229074889869</v>
      </c>
    </row>
    <row r="212" spans="2:16" x14ac:dyDescent="0.25">
      <c r="B212" s="114" t="s">
        <v>81</v>
      </c>
      <c r="C212" s="115">
        <v>252</v>
      </c>
      <c r="D212" s="116">
        <v>0.26633165829145722</v>
      </c>
      <c r="E212" s="115">
        <v>0</v>
      </c>
      <c r="F212" s="116">
        <f t="shared" si="36"/>
        <v>-1</v>
      </c>
      <c r="G212" s="115">
        <v>197</v>
      </c>
      <c r="H212" s="116" t="str">
        <f t="shared" si="37"/>
        <v>-</v>
      </c>
      <c r="I212" s="115">
        <v>373</v>
      </c>
      <c r="J212" s="116">
        <f t="shared" si="38"/>
        <v>0.89340101522842641</v>
      </c>
      <c r="K212" s="115">
        <v>225</v>
      </c>
      <c r="L212" s="116">
        <f t="shared" si="39"/>
        <v>-0.39678284182305634</v>
      </c>
      <c r="M212" s="115">
        <v>267</v>
      </c>
      <c r="N212" s="116">
        <v>0.18666666666666676</v>
      </c>
      <c r="O212" s="116">
        <v>5.9523809523809534E-2</v>
      </c>
    </row>
    <row r="213" spans="2:16" x14ac:dyDescent="0.25">
      <c r="B213" s="114" t="s">
        <v>83</v>
      </c>
      <c r="C213" s="115">
        <v>388</v>
      </c>
      <c r="D213" s="116">
        <v>0.12463768115942031</v>
      </c>
      <c r="E213" s="115">
        <v>0</v>
      </c>
      <c r="F213" s="116">
        <f t="shared" si="36"/>
        <v>-1</v>
      </c>
      <c r="G213" s="115">
        <v>428</v>
      </c>
      <c r="H213" s="116" t="str">
        <f t="shared" si="37"/>
        <v>-</v>
      </c>
      <c r="I213" s="115">
        <v>244</v>
      </c>
      <c r="J213" s="116">
        <f t="shared" si="38"/>
        <v>-0.42990654205607481</v>
      </c>
      <c r="K213" s="115">
        <v>569</v>
      </c>
      <c r="L213" s="116">
        <f t="shared" si="39"/>
        <v>1.331967213114754</v>
      </c>
      <c r="M213" s="115">
        <v>431</v>
      </c>
      <c r="N213" s="116">
        <v>-0.24253075571177507</v>
      </c>
      <c r="O213" s="116">
        <v>0.11082474226804129</v>
      </c>
    </row>
    <row r="214" spans="2:16" x14ac:dyDescent="0.25">
      <c r="B214" s="114" t="s">
        <v>85</v>
      </c>
      <c r="C214" s="115">
        <v>437</v>
      </c>
      <c r="D214" s="116">
        <v>-0.10450819672131151</v>
      </c>
      <c r="E214" s="115">
        <v>77</v>
      </c>
      <c r="F214" s="116">
        <f t="shared" si="36"/>
        <v>-0.82379862700228834</v>
      </c>
      <c r="G214" s="115">
        <v>407</v>
      </c>
      <c r="H214" s="116">
        <f t="shared" si="37"/>
        <v>4.2857142857142856</v>
      </c>
      <c r="I214" s="115">
        <v>636</v>
      </c>
      <c r="J214" s="116">
        <f t="shared" si="38"/>
        <v>0.5626535626535627</v>
      </c>
      <c r="K214" s="115">
        <v>720</v>
      </c>
      <c r="L214" s="116">
        <f t="shared" si="39"/>
        <v>0.13207547169811318</v>
      </c>
      <c r="M214" s="115">
        <v>977</v>
      </c>
      <c r="N214" s="116">
        <v>0.35694444444444451</v>
      </c>
      <c r="O214" s="116">
        <v>1.2356979405034325</v>
      </c>
    </row>
    <row r="215" spans="2:16" x14ac:dyDescent="0.25">
      <c r="B215" s="114" t="s">
        <v>87</v>
      </c>
      <c r="C215" s="115">
        <v>361</v>
      </c>
      <c r="D215" s="116">
        <v>0.19536423841059603</v>
      </c>
      <c r="E215" s="115">
        <v>29</v>
      </c>
      <c r="F215" s="116">
        <f t="shared" si="36"/>
        <v>-0.91966759002770082</v>
      </c>
      <c r="G215" s="115">
        <v>329</v>
      </c>
      <c r="H215" s="116">
        <f t="shared" si="37"/>
        <v>10.344827586206897</v>
      </c>
      <c r="I215" s="115">
        <v>373</v>
      </c>
      <c r="J215" s="116">
        <f t="shared" si="38"/>
        <v>0.13373860182370811</v>
      </c>
      <c r="K215" s="115">
        <v>576</v>
      </c>
      <c r="L215" s="116">
        <f t="shared" si="39"/>
        <v>0.54423592493297579</v>
      </c>
      <c r="M215" s="115">
        <v>351</v>
      </c>
      <c r="N215" s="116">
        <v>-0.390625</v>
      </c>
      <c r="O215" s="116">
        <v>-2.7700831024930705E-2</v>
      </c>
    </row>
    <row r="216" spans="2:16" x14ac:dyDescent="0.25">
      <c r="B216" s="114" t="s">
        <v>89</v>
      </c>
      <c r="C216" s="115">
        <v>306</v>
      </c>
      <c r="D216" s="116">
        <v>-0.16164383561643836</v>
      </c>
      <c r="E216" s="115">
        <v>47</v>
      </c>
      <c r="F216" s="116">
        <f t="shared" si="36"/>
        <v>-0.84640522875816993</v>
      </c>
      <c r="G216" s="115">
        <v>410</v>
      </c>
      <c r="H216" s="116">
        <f t="shared" si="37"/>
        <v>7.7234042553191493</v>
      </c>
      <c r="I216" s="115">
        <v>371</v>
      </c>
      <c r="J216" s="116">
        <f t="shared" si="38"/>
        <v>-9.5121951219512169E-2</v>
      </c>
      <c r="K216" s="115">
        <v>441</v>
      </c>
      <c r="L216" s="116">
        <f t="shared" si="39"/>
        <v>0.18867924528301883</v>
      </c>
      <c r="M216" s="115"/>
      <c r="N216" s="116" t="s">
        <v>229</v>
      </c>
      <c r="O216" s="116" t="s">
        <v>229</v>
      </c>
    </row>
    <row r="217" spans="2:16" x14ac:dyDescent="0.25">
      <c r="B217" s="114" t="s">
        <v>91</v>
      </c>
      <c r="C217" s="115">
        <v>367</v>
      </c>
      <c r="D217" s="116">
        <v>-8.2500000000000018E-2</v>
      </c>
      <c r="E217" s="115">
        <v>129</v>
      </c>
      <c r="F217" s="116">
        <f t="shared" si="36"/>
        <v>-0.64850136239782019</v>
      </c>
      <c r="G217" s="115">
        <v>693</v>
      </c>
      <c r="H217" s="116">
        <f t="shared" si="37"/>
        <v>4.3720930232558137</v>
      </c>
      <c r="I217" s="115">
        <v>765</v>
      </c>
      <c r="J217" s="116">
        <f t="shared" si="38"/>
        <v>0.10389610389610393</v>
      </c>
      <c r="K217" s="115">
        <v>827</v>
      </c>
      <c r="L217" s="116">
        <f t="shared" si="39"/>
        <v>8.1045751633986862E-2</v>
      </c>
      <c r="M217" s="115"/>
      <c r="N217" s="116" t="s">
        <v>229</v>
      </c>
      <c r="O217" s="116" t="s">
        <v>229</v>
      </c>
    </row>
    <row r="218" spans="2:16" x14ac:dyDescent="0.25">
      <c r="B218" s="114" t="s">
        <v>93</v>
      </c>
      <c r="C218" s="115">
        <v>768</v>
      </c>
      <c r="D218" s="116">
        <v>0.27363184079601988</v>
      </c>
      <c r="E218" s="115">
        <v>101</v>
      </c>
      <c r="F218" s="116">
        <f t="shared" si="36"/>
        <v>-0.86848958333333337</v>
      </c>
      <c r="G218" s="115">
        <v>771</v>
      </c>
      <c r="H218" s="116">
        <f t="shared" si="37"/>
        <v>6.6336633663366333</v>
      </c>
      <c r="I218" s="115">
        <v>835</v>
      </c>
      <c r="J218" s="116">
        <f t="shared" si="38"/>
        <v>8.3009079118028462E-2</v>
      </c>
      <c r="K218" s="115">
        <v>981</v>
      </c>
      <c r="L218" s="116">
        <f t="shared" si="39"/>
        <v>0.17485029940119756</v>
      </c>
      <c r="M218" s="115"/>
      <c r="N218" s="116" t="s">
        <v>229</v>
      </c>
      <c r="O218" s="116" t="s">
        <v>229</v>
      </c>
    </row>
    <row r="219" spans="2:16" ht="15.75" x14ac:dyDescent="0.25">
      <c r="B219" s="117" t="s">
        <v>30</v>
      </c>
      <c r="C219" s="118">
        <v>4930</v>
      </c>
      <c r="D219" s="119">
        <v>1.5029853819229944E-2</v>
      </c>
      <c r="E219" s="118">
        <v>1882</v>
      </c>
      <c r="F219" s="119">
        <f t="shared" si="36"/>
        <v>-0.61825557809330633</v>
      </c>
      <c r="G219" s="118">
        <v>3678</v>
      </c>
      <c r="H219" s="119">
        <f t="shared" si="37"/>
        <v>0.9543039319872475</v>
      </c>
      <c r="I219" s="118">
        <v>6463</v>
      </c>
      <c r="J219" s="119">
        <f t="shared" si="38"/>
        <v>0.75720500271886904</v>
      </c>
      <c r="K219" s="118">
        <v>7383</v>
      </c>
      <c r="L219" s="119">
        <f t="shared" si="39"/>
        <v>0.14234875444839856</v>
      </c>
      <c r="M219" s="118">
        <v>5463</v>
      </c>
      <c r="N219" s="119">
        <v>6.4082586677054909E-2</v>
      </c>
      <c r="O219" s="119">
        <v>0.56577815993121239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70" t="s">
        <v>281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249</v>
      </c>
      <c r="M228" s="113" t="s">
        <v>69</v>
      </c>
      <c r="N228" s="112" t="s">
        <v>271</v>
      </c>
      <c r="O228" s="112" t="s">
        <v>272</v>
      </c>
    </row>
    <row r="229" spans="2:16" x14ac:dyDescent="0.25">
      <c r="B229" s="114" t="s">
        <v>71</v>
      </c>
      <c r="C229" s="115">
        <v>816</v>
      </c>
      <c r="D229" s="116">
        <v>-0.1823647294589178</v>
      </c>
      <c r="E229" s="115">
        <v>738</v>
      </c>
      <c r="F229" s="116">
        <f t="shared" ref="F229:F241" si="40">IFERROR(E229/C229-1,"-")</f>
        <v>-9.5588235294117641E-2</v>
      </c>
      <c r="G229" s="115">
        <v>4</v>
      </c>
      <c r="H229" s="116">
        <f t="shared" ref="H229:H241" si="41">IFERROR(G229/E229-1,"-")</f>
        <v>-0.99457994579945797</v>
      </c>
      <c r="I229" s="115">
        <v>507</v>
      </c>
      <c r="J229" s="116">
        <f t="shared" ref="J229:J241" si="42">IFERROR(I229/G229-1,"-")</f>
        <v>125.75</v>
      </c>
      <c r="K229" s="115">
        <v>531</v>
      </c>
      <c r="L229" s="116">
        <f t="shared" ref="L229:L241" si="43">IFERROR(K229/I229-1,"-")</f>
        <v>4.7337278106508895E-2</v>
      </c>
      <c r="M229" s="115">
        <v>839</v>
      </c>
      <c r="N229" s="116">
        <v>0.58003766478342755</v>
      </c>
      <c r="O229" s="116">
        <v>2.8186274509803821E-2</v>
      </c>
    </row>
    <row r="230" spans="2:16" x14ac:dyDescent="0.25">
      <c r="B230" s="114" t="s">
        <v>73</v>
      </c>
      <c r="C230" s="115">
        <v>537</v>
      </c>
      <c r="D230" s="116">
        <v>0.10040983606557385</v>
      </c>
      <c r="E230" s="115">
        <v>520</v>
      </c>
      <c r="F230" s="116">
        <f t="shared" si="40"/>
        <v>-3.1657355679702071E-2</v>
      </c>
      <c r="G230" s="115">
        <v>4</v>
      </c>
      <c r="H230" s="116">
        <f t="shared" si="41"/>
        <v>-0.99230769230769234</v>
      </c>
      <c r="I230" s="115">
        <v>218</v>
      </c>
      <c r="J230" s="116">
        <f t="shared" si="42"/>
        <v>53.5</v>
      </c>
      <c r="K230" s="115">
        <v>389</v>
      </c>
      <c r="L230" s="116">
        <f t="shared" si="43"/>
        <v>0.78440366972477071</v>
      </c>
      <c r="M230" s="115">
        <v>667</v>
      </c>
      <c r="N230" s="116">
        <v>0.71465295629820047</v>
      </c>
      <c r="O230" s="116">
        <v>0.24208566108007457</v>
      </c>
    </row>
    <row r="231" spans="2:16" x14ac:dyDescent="0.25">
      <c r="B231" s="114" t="s">
        <v>75</v>
      </c>
      <c r="C231" s="115">
        <v>925</v>
      </c>
      <c r="D231" s="116">
        <v>0.23005319148936176</v>
      </c>
      <c r="E231" s="115">
        <v>322</v>
      </c>
      <c r="F231" s="116">
        <f t="shared" si="40"/>
        <v>-0.65189189189189189</v>
      </c>
      <c r="G231" s="115">
        <v>9</v>
      </c>
      <c r="H231" s="116">
        <f t="shared" si="41"/>
        <v>-0.97204968944099379</v>
      </c>
      <c r="I231" s="115">
        <v>305</v>
      </c>
      <c r="J231" s="116">
        <f t="shared" si="42"/>
        <v>32.888888888888886</v>
      </c>
      <c r="K231" s="115">
        <v>538</v>
      </c>
      <c r="L231" s="116">
        <f t="shared" si="43"/>
        <v>0.76393442622950825</v>
      </c>
      <c r="M231" s="115">
        <v>523</v>
      </c>
      <c r="N231" s="116">
        <v>-2.7881040892193343E-2</v>
      </c>
      <c r="O231" s="116">
        <v>-0.4345945945945946</v>
      </c>
    </row>
    <row r="232" spans="2:16" x14ac:dyDescent="0.25">
      <c r="B232" s="114" t="s">
        <v>77</v>
      </c>
      <c r="C232" s="115">
        <v>371</v>
      </c>
      <c r="D232" s="116">
        <v>0.21241830065359468</v>
      </c>
      <c r="E232" s="115">
        <v>0</v>
      </c>
      <c r="F232" s="116">
        <f t="shared" si="40"/>
        <v>-1</v>
      </c>
      <c r="G232" s="115">
        <v>19</v>
      </c>
      <c r="H232" s="116" t="str">
        <f t="shared" si="41"/>
        <v>-</v>
      </c>
      <c r="I232" s="115">
        <v>251</v>
      </c>
      <c r="J232" s="116">
        <f t="shared" si="42"/>
        <v>12.210526315789474</v>
      </c>
      <c r="K232" s="115">
        <v>210</v>
      </c>
      <c r="L232" s="116">
        <f t="shared" si="43"/>
        <v>-0.1633466135458167</v>
      </c>
      <c r="M232" s="115">
        <v>220</v>
      </c>
      <c r="N232" s="116">
        <v>4.7619047619047672E-2</v>
      </c>
      <c r="O232" s="116">
        <v>-0.40700808625336926</v>
      </c>
    </row>
    <row r="233" spans="2:16" x14ac:dyDescent="0.25">
      <c r="B233" s="114" t="s">
        <v>79</v>
      </c>
      <c r="C233" s="115">
        <v>85</v>
      </c>
      <c r="D233" s="116">
        <v>0.16438356164383561</v>
      </c>
      <c r="E233" s="115">
        <v>0</v>
      </c>
      <c r="F233" s="116">
        <f t="shared" si="40"/>
        <v>-1</v>
      </c>
      <c r="G233" s="115">
        <v>19</v>
      </c>
      <c r="H233" s="116" t="str">
        <f t="shared" si="41"/>
        <v>-</v>
      </c>
      <c r="I233" s="115">
        <v>88</v>
      </c>
      <c r="J233" s="116">
        <f t="shared" si="42"/>
        <v>3.6315789473684212</v>
      </c>
      <c r="K233" s="115">
        <v>51</v>
      </c>
      <c r="L233" s="116">
        <f t="shared" si="43"/>
        <v>-0.42045454545454541</v>
      </c>
      <c r="M233" s="115">
        <v>37</v>
      </c>
      <c r="N233" s="116">
        <v>-0.27450980392156865</v>
      </c>
      <c r="O233" s="116">
        <v>-0.56470588235294117</v>
      </c>
    </row>
    <row r="234" spans="2:16" x14ac:dyDescent="0.25">
      <c r="B234" s="114" t="s">
        <v>81</v>
      </c>
      <c r="C234" s="115">
        <v>61</v>
      </c>
      <c r="D234" s="116">
        <v>1.44</v>
      </c>
      <c r="E234" s="115">
        <v>0</v>
      </c>
      <c r="F234" s="116">
        <f t="shared" si="40"/>
        <v>-1</v>
      </c>
      <c r="G234" s="115">
        <v>15</v>
      </c>
      <c r="H234" s="116" t="str">
        <f t="shared" si="41"/>
        <v>-</v>
      </c>
      <c r="I234" s="115">
        <v>91</v>
      </c>
      <c r="J234" s="116">
        <f t="shared" si="42"/>
        <v>5.0666666666666664</v>
      </c>
      <c r="K234" s="115">
        <v>162</v>
      </c>
      <c r="L234" s="116">
        <f t="shared" si="43"/>
        <v>0.78021978021978011</v>
      </c>
      <c r="M234" s="115">
        <v>228</v>
      </c>
      <c r="N234" s="116">
        <v>0.40740740740740744</v>
      </c>
      <c r="O234" s="116">
        <v>2.737704918032787</v>
      </c>
    </row>
    <row r="235" spans="2:16" x14ac:dyDescent="0.25">
      <c r="B235" s="114" t="s">
        <v>83</v>
      </c>
      <c r="C235" s="115">
        <v>142</v>
      </c>
      <c r="D235" s="116">
        <v>0.8441558441558441</v>
      </c>
      <c r="E235" s="115">
        <v>0</v>
      </c>
      <c r="F235" s="116">
        <f t="shared" si="40"/>
        <v>-1</v>
      </c>
      <c r="G235" s="115">
        <v>109</v>
      </c>
      <c r="H235" s="116" t="str">
        <f t="shared" si="41"/>
        <v>-</v>
      </c>
      <c r="I235" s="115">
        <v>118</v>
      </c>
      <c r="J235" s="116">
        <f t="shared" si="42"/>
        <v>8.256880733944949E-2</v>
      </c>
      <c r="K235" s="115">
        <v>144</v>
      </c>
      <c r="L235" s="116">
        <f t="shared" si="43"/>
        <v>0.22033898305084754</v>
      </c>
      <c r="M235" s="115">
        <v>319</v>
      </c>
      <c r="N235" s="116">
        <v>1.2152777777777777</v>
      </c>
      <c r="O235" s="116">
        <v>1.2464788732394365</v>
      </c>
    </row>
    <row r="236" spans="2:16" x14ac:dyDescent="0.25">
      <c r="B236" s="114" t="s">
        <v>85</v>
      </c>
      <c r="C236" s="115">
        <v>196</v>
      </c>
      <c r="D236" s="116">
        <v>0.12643678160919536</v>
      </c>
      <c r="E236" s="115">
        <v>11</v>
      </c>
      <c r="F236" s="116">
        <f t="shared" si="40"/>
        <v>-0.94387755102040816</v>
      </c>
      <c r="G236" s="115">
        <v>72</v>
      </c>
      <c r="H236" s="116">
        <f t="shared" si="41"/>
        <v>5.5454545454545459</v>
      </c>
      <c r="I236" s="115">
        <v>75</v>
      </c>
      <c r="J236" s="116">
        <f t="shared" si="42"/>
        <v>4.1666666666666741E-2</v>
      </c>
      <c r="K236" s="115">
        <v>234</v>
      </c>
      <c r="L236" s="116">
        <f t="shared" si="43"/>
        <v>2.12</v>
      </c>
      <c r="M236" s="115">
        <v>102</v>
      </c>
      <c r="N236" s="116">
        <v>-0.5641025641025641</v>
      </c>
      <c r="O236" s="116">
        <v>-0.47959183673469385</v>
      </c>
    </row>
    <row r="237" spans="2:16" x14ac:dyDescent="0.25">
      <c r="B237" s="114" t="s">
        <v>87</v>
      </c>
      <c r="C237" s="115">
        <v>237</v>
      </c>
      <c r="D237" s="116">
        <v>1.7882352941176469</v>
      </c>
      <c r="E237" s="115">
        <v>0</v>
      </c>
      <c r="F237" s="116">
        <f t="shared" si="40"/>
        <v>-1</v>
      </c>
      <c r="G237" s="115">
        <v>58</v>
      </c>
      <c r="H237" s="116" t="str">
        <f t="shared" si="41"/>
        <v>-</v>
      </c>
      <c r="I237" s="115">
        <v>50</v>
      </c>
      <c r="J237" s="116">
        <f t="shared" si="42"/>
        <v>-0.13793103448275867</v>
      </c>
      <c r="K237" s="115">
        <v>136</v>
      </c>
      <c r="L237" s="116">
        <f t="shared" si="43"/>
        <v>1.7200000000000002</v>
      </c>
      <c r="M237" s="115">
        <v>55</v>
      </c>
      <c r="N237" s="116">
        <v>-0.59558823529411764</v>
      </c>
      <c r="O237" s="116">
        <v>-0.76793248945147674</v>
      </c>
    </row>
    <row r="238" spans="2:16" x14ac:dyDescent="0.25">
      <c r="B238" s="114" t="s">
        <v>89</v>
      </c>
      <c r="C238" s="115">
        <v>168</v>
      </c>
      <c r="D238" s="116">
        <v>-0.38461538461538458</v>
      </c>
      <c r="E238" s="115">
        <v>45</v>
      </c>
      <c r="F238" s="116">
        <f t="shared" si="40"/>
        <v>-0.73214285714285721</v>
      </c>
      <c r="G238" s="115">
        <v>250</v>
      </c>
      <c r="H238" s="116">
        <f t="shared" si="41"/>
        <v>4.5555555555555554</v>
      </c>
      <c r="I238" s="115">
        <v>275</v>
      </c>
      <c r="J238" s="116">
        <f t="shared" si="42"/>
        <v>0.10000000000000009</v>
      </c>
      <c r="K238" s="115">
        <v>223</v>
      </c>
      <c r="L238" s="116">
        <f t="shared" si="43"/>
        <v>-0.18909090909090909</v>
      </c>
      <c r="M238" s="115"/>
      <c r="N238" s="116" t="s">
        <v>229</v>
      </c>
      <c r="O238" s="116" t="s">
        <v>229</v>
      </c>
    </row>
    <row r="239" spans="2:16" x14ac:dyDescent="0.25">
      <c r="B239" s="114" t="s">
        <v>91</v>
      </c>
      <c r="C239" s="115">
        <v>317</v>
      </c>
      <c r="D239" s="116">
        <v>-0.46362098138747887</v>
      </c>
      <c r="E239" s="115">
        <v>18</v>
      </c>
      <c r="F239" s="116">
        <f t="shared" si="40"/>
        <v>-0.94321766561514198</v>
      </c>
      <c r="G239" s="115">
        <v>419</v>
      </c>
      <c r="H239" s="116">
        <f t="shared" si="41"/>
        <v>22.277777777777779</v>
      </c>
      <c r="I239" s="115">
        <v>369</v>
      </c>
      <c r="J239" s="116">
        <f t="shared" si="42"/>
        <v>-0.11933174224343679</v>
      </c>
      <c r="K239" s="115">
        <v>445</v>
      </c>
      <c r="L239" s="116">
        <f t="shared" si="43"/>
        <v>0.20596205962059622</v>
      </c>
      <c r="M239" s="115"/>
      <c r="N239" s="116" t="s">
        <v>229</v>
      </c>
      <c r="O239" s="116" t="s">
        <v>229</v>
      </c>
    </row>
    <row r="240" spans="2:16" x14ac:dyDescent="0.25">
      <c r="B240" s="114" t="s">
        <v>93</v>
      </c>
      <c r="C240" s="115">
        <v>448</v>
      </c>
      <c r="D240" s="116">
        <v>-0.34788937409024745</v>
      </c>
      <c r="E240" s="115">
        <v>13</v>
      </c>
      <c r="F240" s="116">
        <f t="shared" si="40"/>
        <v>-0.9709821428571429</v>
      </c>
      <c r="G240" s="115">
        <v>464</v>
      </c>
      <c r="H240" s="116">
        <f t="shared" si="41"/>
        <v>34.692307692307693</v>
      </c>
      <c r="I240" s="115">
        <v>400</v>
      </c>
      <c r="J240" s="116">
        <f t="shared" si="42"/>
        <v>-0.13793103448275867</v>
      </c>
      <c r="K240" s="115">
        <v>442</v>
      </c>
      <c r="L240" s="116">
        <f t="shared" si="43"/>
        <v>0.10499999999999998</v>
      </c>
      <c r="M240" s="115"/>
      <c r="N240" s="116" t="s">
        <v>229</v>
      </c>
      <c r="O240" s="116" t="s">
        <v>229</v>
      </c>
    </row>
    <row r="241" spans="2:16" ht="15.75" x14ac:dyDescent="0.25">
      <c r="B241" s="117" t="s">
        <v>30</v>
      </c>
      <c r="C241" s="118">
        <v>4303</v>
      </c>
      <c r="D241" s="119">
        <v>-4.9900640317950939E-2</v>
      </c>
      <c r="E241" s="118">
        <v>1701</v>
      </c>
      <c r="F241" s="119">
        <f t="shared" si="40"/>
        <v>-0.60469439925633273</v>
      </c>
      <c r="G241" s="118">
        <v>1442</v>
      </c>
      <c r="H241" s="119">
        <f t="shared" si="41"/>
        <v>-0.15226337448559668</v>
      </c>
      <c r="I241" s="118">
        <v>2747</v>
      </c>
      <c r="J241" s="119">
        <f t="shared" si="42"/>
        <v>0.90499306518723999</v>
      </c>
      <c r="K241" s="118">
        <v>3505</v>
      </c>
      <c r="L241" s="119">
        <f t="shared" si="43"/>
        <v>0.27593738623953401</v>
      </c>
      <c r="M241" s="118">
        <v>2990</v>
      </c>
      <c r="N241" s="119">
        <v>0.24843423799582465</v>
      </c>
      <c r="O241" s="119">
        <v>-0.11275964391691395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70" t="s">
        <v>282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249</v>
      </c>
      <c r="M254" s="113" t="s">
        <v>69</v>
      </c>
      <c r="N254" s="112" t="s">
        <v>271</v>
      </c>
      <c r="O254" s="112" t="s">
        <v>272</v>
      </c>
    </row>
    <row r="255" spans="2:16" x14ac:dyDescent="0.25">
      <c r="B255" s="114" t="s">
        <v>71</v>
      </c>
      <c r="C255" s="115">
        <v>1087</v>
      </c>
      <c r="D255" s="116">
        <v>-0.36021188934667447</v>
      </c>
      <c r="E255" s="115">
        <v>814</v>
      </c>
      <c r="F255" s="116">
        <f t="shared" ref="F255:J267" si="44">IFERROR(E255/C255-1,"-")</f>
        <v>-0.25114995400183993</v>
      </c>
      <c r="G255" s="115">
        <v>32</v>
      </c>
      <c r="H255" s="116">
        <f t="shared" si="44"/>
        <v>-0.9606879606879607</v>
      </c>
      <c r="I255" s="115">
        <v>571</v>
      </c>
      <c r="J255" s="116">
        <f t="shared" si="44"/>
        <v>16.84375</v>
      </c>
      <c r="K255" s="115">
        <v>1003</v>
      </c>
      <c r="L255" s="116">
        <f t="shared" ref="L255:L267" si="45">IFERROR(K255/I255-1,"-")</f>
        <v>0.75656742556917678</v>
      </c>
      <c r="M255" s="115">
        <v>905</v>
      </c>
      <c r="N255" s="116">
        <v>-9.7706879361914245E-2</v>
      </c>
      <c r="O255" s="116">
        <v>-0.16743330266789325</v>
      </c>
    </row>
    <row r="256" spans="2:16" x14ac:dyDescent="0.25">
      <c r="B256" s="114" t="s">
        <v>73</v>
      </c>
      <c r="C256" s="115">
        <v>944</v>
      </c>
      <c r="D256" s="116">
        <v>-0.10859301227573182</v>
      </c>
      <c r="E256" s="115">
        <v>745</v>
      </c>
      <c r="F256" s="116">
        <f t="shared" si="44"/>
        <v>-0.21080508474576276</v>
      </c>
      <c r="G256" s="115">
        <v>17</v>
      </c>
      <c r="H256" s="116">
        <f t="shared" si="44"/>
        <v>-0.97718120805369124</v>
      </c>
      <c r="I256" s="115">
        <v>551</v>
      </c>
      <c r="J256" s="116">
        <f t="shared" si="44"/>
        <v>31.411764705882355</v>
      </c>
      <c r="K256" s="115">
        <v>608</v>
      </c>
      <c r="L256" s="116">
        <f t="shared" si="45"/>
        <v>0.10344827586206895</v>
      </c>
      <c r="M256" s="115">
        <v>788</v>
      </c>
      <c r="N256" s="116">
        <v>0.29605263157894735</v>
      </c>
      <c r="O256" s="116">
        <v>-0.1652542372881356</v>
      </c>
    </row>
    <row r="257" spans="2:15" x14ac:dyDescent="0.25">
      <c r="B257" s="114" t="s">
        <v>75</v>
      </c>
      <c r="C257" s="115">
        <v>806</v>
      </c>
      <c r="D257" s="116">
        <v>-0.21823472356935014</v>
      </c>
      <c r="E257" s="115">
        <v>339</v>
      </c>
      <c r="F257" s="116">
        <f t="shared" si="44"/>
        <v>-0.57940446650124078</v>
      </c>
      <c r="G257" s="115">
        <v>48</v>
      </c>
      <c r="H257" s="116">
        <f t="shared" si="44"/>
        <v>-0.8584070796460177</v>
      </c>
      <c r="I257" s="115">
        <v>386</v>
      </c>
      <c r="J257" s="116">
        <f t="shared" si="44"/>
        <v>7.0416666666666661</v>
      </c>
      <c r="K257" s="115">
        <v>626</v>
      </c>
      <c r="L257" s="116">
        <f t="shared" si="45"/>
        <v>0.62176165803108807</v>
      </c>
      <c r="M257" s="115">
        <v>694</v>
      </c>
      <c r="N257" s="116">
        <v>0.10862619808306717</v>
      </c>
      <c r="O257" s="116">
        <v>-0.13895781637717119</v>
      </c>
    </row>
    <row r="258" spans="2:15" x14ac:dyDescent="0.25">
      <c r="B258" s="114" t="s">
        <v>77</v>
      </c>
      <c r="C258" s="115">
        <v>457</v>
      </c>
      <c r="D258" s="116">
        <v>-8.4168336673346666E-2</v>
      </c>
      <c r="E258" s="115">
        <v>0</v>
      </c>
      <c r="F258" s="116">
        <f t="shared" si="44"/>
        <v>-1</v>
      </c>
      <c r="G258" s="115">
        <v>105</v>
      </c>
      <c r="H258" s="116" t="str">
        <f t="shared" si="44"/>
        <v>-</v>
      </c>
      <c r="I258" s="115">
        <v>324</v>
      </c>
      <c r="J258" s="116">
        <f t="shared" si="44"/>
        <v>2.0857142857142859</v>
      </c>
      <c r="K258" s="115">
        <v>411</v>
      </c>
      <c r="L258" s="116">
        <f t="shared" si="45"/>
        <v>0.2685185185185186</v>
      </c>
      <c r="M258" s="115">
        <v>581</v>
      </c>
      <c r="N258" s="116">
        <v>0.41362530413625298</v>
      </c>
      <c r="O258" s="116">
        <v>0.27133479212253819</v>
      </c>
    </row>
    <row r="259" spans="2:15" x14ac:dyDescent="0.25">
      <c r="B259" s="114" t="s">
        <v>79</v>
      </c>
      <c r="C259" s="115">
        <v>96</v>
      </c>
      <c r="D259" s="116">
        <v>-0.32867132867132864</v>
      </c>
      <c r="E259" s="115">
        <v>0</v>
      </c>
      <c r="F259" s="116">
        <f t="shared" si="44"/>
        <v>-1</v>
      </c>
      <c r="G259" s="115">
        <v>56</v>
      </c>
      <c r="H259" s="116" t="str">
        <f t="shared" si="44"/>
        <v>-</v>
      </c>
      <c r="I259" s="115">
        <v>196</v>
      </c>
      <c r="J259" s="116">
        <f t="shared" si="44"/>
        <v>2.5</v>
      </c>
      <c r="K259" s="115">
        <v>95</v>
      </c>
      <c r="L259" s="116">
        <f t="shared" si="45"/>
        <v>-0.51530612244897966</v>
      </c>
      <c r="M259" s="115">
        <v>78</v>
      </c>
      <c r="N259" s="116">
        <v>-0.17894736842105263</v>
      </c>
      <c r="O259" s="116">
        <v>-0.1875</v>
      </c>
    </row>
    <row r="260" spans="2:15" x14ac:dyDescent="0.25">
      <c r="B260" s="114" t="s">
        <v>81</v>
      </c>
      <c r="C260" s="115">
        <v>80</v>
      </c>
      <c r="D260" s="116">
        <v>-0.46308724832214765</v>
      </c>
      <c r="E260" s="115">
        <v>0</v>
      </c>
      <c r="F260" s="116">
        <f t="shared" si="44"/>
        <v>-1</v>
      </c>
      <c r="G260" s="115">
        <v>61</v>
      </c>
      <c r="H260" s="116" t="str">
        <f t="shared" si="44"/>
        <v>-</v>
      </c>
      <c r="I260" s="115">
        <v>343</v>
      </c>
      <c r="J260" s="116">
        <f t="shared" si="44"/>
        <v>4.6229508196721314</v>
      </c>
      <c r="K260" s="115">
        <v>78</v>
      </c>
      <c r="L260" s="116">
        <f t="shared" si="45"/>
        <v>-0.77259475218658891</v>
      </c>
      <c r="M260" s="115">
        <v>57</v>
      </c>
      <c r="N260" s="116">
        <v>-0.26923076923076927</v>
      </c>
      <c r="O260" s="116">
        <v>-0.28749999999999998</v>
      </c>
    </row>
    <row r="261" spans="2:15" x14ac:dyDescent="0.25">
      <c r="B261" s="114" t="s">
        <v>83</v>
      </c>
      <c r="C261" s="115">
        <v>188</v>
      </c>
      <c r="D261" s="116">
        <v>0.7407407407407407</v>
      </c>
      <c r="E261" s="115">
        <v>0</v>
      </c>
      <c r="F261" s="116">
        <f t="shared" si="44"/>
        <v>-1</v>
      </c>
      <c r="G261" s="115">
        <v>94</v>
      </c>
      <c r="H261" s="116" t="str">
        <f t="shared" si="44"/>
        <v>-</v>
      </c>
      <c r="I261" s="115">
        <v>64</v>
      </c>
      <c r="J261" s="116">
        <f t="shared" si="44"/>
        <v>-0.31914893617021278</v>
      </c>
      <c r="K261" s="115">
        <v>141</v>
      </c>
      <c r="L261" s="116">
        <f t="shared" si="45"/>
        <v>1.203125</v>
      </c>
      <c r="M261" s="115">
        <v>175</v>
      </c>
      <c r="N261" s="116">
        <v>0.24113475177304955</v>
      </c>
      <c r="O261" s="116">
        <v>-6.9148936170212782E-2</v>
      </c>
    </row>
    <row r="262" spans="2:15" x14ac:dyDescent="0.25">
      <c r="B262" s="114" t="s">
        <v>85</v>
      </c>
      <c r="C262" s="115">
        <v>162</v>
      </c>
      <c r="D262" s="116">
        <v>0.33884297520661155</v>
      </c>
      <c r="E262" s="115">
        <v>24</v>
      </c>
      <c r="F262" s="116">
        <f t="shared" si="44"/>
        <v>-0.85185185185185186</v>
      </c>
      <c r="G262" s="115">
        <v>62</v>
      </c>
      <c r="H262" s="116">
        <f t="shared" si="44"/>
        <v>1.5833333333333335</v>
      </c>
      <c r="I262" s="115">
        <v>25</v>
      </c>
      <c r="J262" s="116">
        <f t="shared" si="44"/>
        <v>-0.59677419354838712</v>
      </c>
      <c r="K262" s="115">
        <v>102</v>
      </c>
      <c r="L262" s="116">
        <f t="shared" si="45"/>
        <v>3.08</v>
      </c>
      <c r="M262" s="115">
        <v>168</v>
      </c>
      <c r="N262" s="116">
        <v>0.64705882352941169</v>
      </c>
      <c r="O262" s="116">
        <v>3.7037037037036979E-2</v>
      </c>
    </row>
    <row r="263" spans="2:15" x14ac:dyDescent="0.25">
      <c r="B263" s="114" t="s">
        <v>87</v>
      </c>
      <c r="C263" s="115">
        <v>101</v>
      </c>
      <c r="D263" s="116">
        <v>-0.16528925619834711</v>
      </c>
      <c r="E263" s="115">
        <v>63</v>
      </c>
      <c r="F263" s="116">
        <f t="shared" si="44"/>
        <v>-0.37623762376237624</v>
      </c>
      <c r="G263" s="115">
        <v>113</v>
      </c>
      <c r="H263" s="116">
        <f t="shared" si="44"/>
        <v>0.79365079365079372</v>
      </c>
      <c r="I263" s="115">
        <v>73</v>
      </c>
      <c r="J263" s="116">
        <f t="shared" si="44"/>
        <v>-0.35398230088495575</v>
      </c>
      <c r="K263" s="115">
        <v>105</v>
      </c>
      <c r="L263" s="116">
        <f t="shared" si="45"/>
        <v>0.43835616438356162</v>
      </c>
      <c r="M263" s="115">
        <v>48</v>
      </c>
      <c r="N263" s="116">
        <v>-0.54285714285714293</v>
      </c>
      <c r="O263" s="116">
        <v>-0.52475247524752477</v>
      </c>
    </row>
    <row r="264" spans="2:15" x14ac:dyDescent="0.25">
      <c r="B264" s="114" t="s">
        <v>89</v>
      </c>
      <c r="C264" s="115">
        <v>472</v>
      </c>
      <c r="D264" s="116">
        <v>-0.10266159695817489</v>
      </c>
      <c r="E264" s="115">
        <v>33</v>
      </c>
      <c r="F264" s="116">
        <f t="shared" si="44"/>
        <v>-0.93008474576271183</v>
      </c>
      <c r="G264" s="115">
        <v>242</v>
      </c>
      <c r="H264" s="116">
        <f t="shared" si="44"/>
        <v>6.333333333333333</v>
      </c>
      <c r="I264" s="115">
        <v>286</v>
      </c>
      <c r="J264" s="116">
        <f t="shared" si="44"/>
        <v>0.18181818181818188</v>
      </c>
      <c r="K264" s="115">
        <v>452</v>
      </c>
      <c r="L264" s="116">
        <f t="shared" si="45"/>
        <v>0.58041958041958042</v>
      </c>
      <c r="M264" s="115"/>
      <c r="N264" s="116" t="s">
        <v>229</v>
      </c>
      <c r="O264" s="116" t="s">
        <v>229</v>
      </c>
    </row>
    <row r="265" spans="2:15" x14ac:dyDescent="0.25">
      <c r="B265" s="114" t="s">
        <v>91</v>
      </c>
      <c r="C265" s="115">
        <v>649</v>
      </c>
      <c r="D265" s="116">
        <v>-0.50495804729214333</v>
      </c>
      <c r="E265" s="115">
        <v>49</v>
      </c>
      <c r="F265" s="116">
        <f t="shared" si="44"/>
        <v>-0.92449922958397535</v>
      </c>
      <c r="G265" s="115">
        <v>453</v>
      </c>
      <c r="H265" s="116">
        <f t="shared" si="44"/>
        <v>8.2448979591836729</v>
      </c>
      <c r="I265" s="115">
        <v>541</v>
      </c>
      <c r="J265" s="116">
        <f t="shared" si="44"/>
        <v>0.19426048565121423</v>
      </c>
      <c r="K265" s="115">
        <v>635</v>
      </c>
      <c r="L265" s="116">
        <f t="shared" si="45"/>
        <v>0.17375231053604434</v>
      </c>
      <c r="M265" s="115"/>
      <c r="N265" s="116" t="s">
        <v>229</v>
      </c>
      <c r="O265" s="116" t="s">
        <v>229</v>
      </c>
    </row>
    <row r="266" spans="2:15" x14ac:dyDescent="0.25">
      <c r="B266" s="114" t="s">
        <v>93</v>
      </c>
      <c r="C266" s="115">
        <v>837</v>
      </c>
      <c r="D266" s="116">
        <v>-0.27595155709342556</v>
      </c>
      <c r="E266" s="115">
        <v>47</v>
      </c>
      <c r="F266" s="116">
        <f t="shared" si="44"/>
        <v>-0.9438470728793309</v>
      </c>
      <c r="G266" s="115">
        <v>727</v>
      </c>
      <c r="H266" s="116">
        <f t="shared" si="44"/>
        <v>14.468085106382979</v>
      </c>
      <c r="I266" s="115">
        <v>662</v>
      </c>
      <c r="J266" s="116">
        <f t="shared" si="44"/>
        <v>-8.9408528198074322E-2</v>
      </c>
      <c r="K266" s="115">
        <v>656</v>
      </c>
      <c r="L266" s="116">
        <f t="shared" si="45"/>
        <v>-9.0634441087613649E-3</v>
      </c>
      <c r="M266" s="115"/>
      <c r="N266" s="116" t="s">
        <v>229</v>
      </c>
      <c r="O266" s="116" t="s">
        <v>229</v>
      </c>
    </row>
    <row r="267" spans="2:15" ht="15.75" x14ac:dyDescent="0.25">
      <c r="B267" s="117" t="s">
        <v>30</v>
      </c>
      <c r="C267" s="118">
        <v>5879</v>
      </c>
      <c r="D267" s="119">
        <v>-0.25798308721443897</v>
      </c>
      <c r="E267" s="118">
        <v>2155</v>
      </c>
      <c r="F267" s="119">
        <f t="shared" si="44"/>
        <v>-0.63344106140500078</v>
      </c>
      <c r="G267" s="118">
        <v>2010</v>
      </c>
      <c r="H267" s="119">
        <f t="shared" si="44"/>
        <v>-6.7285382830626461E-2</v>
      </c>
      <c r="I267" s="118">
        <v>4022</v>
      </c>
      <c r="J267" s="119">
        <f t="shared" si="44"/>
        <v>1.0009950248756221</v>
      </c>
      <c r="K267" s="118">
        <v>4912</v>
      </c>
      <c r="L267" s="119">
        <f t="shared" si="45"/>
        <v>0.22128294380905023</v>
      </c>
      <c r="M267" s="118">
        <v>3494</v>
      </c>
      <c r="N267" s="119">
        <v>0.10255601136005055</v>
      </c>
      <c r="O267" s="119">
        <v>-0.10890079061463909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490FD-AF62-46A2-8308-5E36BEF71098}">
  <sheetPr>
    <tabColor rgb="FFF29140"/>
  </sheetPr>
  <dimension ref="A4:P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269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283</v>
      </c>
      <c r="F7" s="296"/>
      <c r="G7" s="297" t="s">
        <v>284</v>
      </c>
      <c r="H7" s="296"/>
      <c r="I7" s="297" t="s">
        <v>285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271</v>
      </c>
      <c r="O8" s="112" t="s">
        <v>272</v>
      </c>
    </row>
    <row r="9" spans="1:16" x14ac:dyDescent="0.25">
      <c r="A9" s="1" t="s">
        <v>70</v>
      </c>
      <c r="B9" s="114" t="s">
        <v>71</v>
      </c>
      <c r="C9" s="115">
        <v>50098</v>
      </c>
      <c r="D9" s="116">
        <v>-7.1984291641967957E-2</v>
      </c>
      <c r="E9" s="115">
        <v>46163</v>
      </c>
      <c r="F9" s="116">
        <f t="shared" ref="F9:L21" si="0">IFERROR(E9/C9-1,"-")</f>
        <v>-7.8546049742504676E-2</v>
      </c>
      <c r="G9" s="115">
        <v>9068</v>
      </c>
      <c r="H9" s="116">
        <f t="shared" si="0"/>
        <v>-0.80356562615081339</v>
      </c>
      <c r="I9" s="115">
        <v>40065</v>
      </c>
      <c r="J9" s="116">
        <f t="shared" si="0"/>
        <v>3.4182840758711954</v>
      </c>
      <c r="K9" s="115">
        <v>59578</v>
      </c>
      <c r="L9" s="116">
        <f t="shared" si="0"/>
        <v>0.48703357044802198</v>
      </c>
      <c r="M9" s="115">
        <v>62651</v>
      </c>
      <c r="N9" s="116">
        <v>5.1579442075934123E-2</v>
      </c>
      <c r="O9" s="116">
        <v>0.25056888498542862</v>
      </c>
    </row>
    <row r="10" spans="1:16" x14ac:dyDescent="0.25">
      <c r="A10" s="1" t="s">
        <v>72</v>
      </c>
      <c r="B10" s="114" t="s">
        <v>73</v>
      </c>
      <c r="C10" s="115">
        <v>47287</v>
      </c>
      <c r="D10" s="116">
        <v>-4.7209349183961358E-2</v>
      </c>
      <c r="E10" s="115">
        <v>51846</v>
      </c>
      <c r="F10" s="116">
        <f t="shared" si="0"/>
        <v>9.6411275826337128E-2</v>
      </c>
      <c r="G10" s="115">
        <v>15142</v>
      </c>
      <c r="H10" s="116">
        <f t="shared" si="0"/>
        <v>-0.70794275353932801</v>
      </c>
      <c r="I10" s="115">
        <v>41909</v>
      </c>
      <c r="J10" s="116">
        <f t="shared" si="0"/>
        <v>1.7677321357812708</v>
      </c>
      <c r="K10" s="115">
        <v>52194</v>
      </c>
      <c r="L10" s="116">
        <f t="shared" si="0"/>
        <v>0.24541267985396931</v>
      </c>
      <c r="M10" s="115">
        <v>55957</v>
      </c>
      <c r="N10" s="116">
        <v>7.2096409548990215E-2</v>
      </c>
      <c r="O10" s="116">
        <v>0.18334848901389389</v>
      </c>
    </row>
    <row r="11" spans="1:16" x14ac:dyDescent="0.25">
      <c r="A11" s="1" t="s">
        <v>74</v>
      </c>
      <c r="B11" s="114" t="s">
        <v>75</v>
      </c>
      <c r="C11" s="115">
        <v>49408</v>
      </c>
      <c r="D11" s="116">
        <v>-3.8530396201447825E-2</v>
      </c>
      <c r="E11" s="115">
        <v>20252</v>
      </c>
      <c r="F11" s="116">
        <f t="shared" si="0"/>
        <v>-0.59010686528497414</v>
      </c>
      <c r="G11" s="115">
        <v>22329</v>
      </c>
      <c r="H11" s="116">
        <f t="shared" si="0"/>
        <v>0.1025577720718942</v>
      </c>
      <c r="I11" s="115">
        <v>47103</v>
      </c>
      <c r="J11" s="116">
        <f t="shared" si="0"/>
        <v>1.1094988579873708</v>
      </c>
      <c r="K11" s="115">
        <v>58354</v>
      </c>
      <c r="L11" s="116">
        <f t="shared" si="0"/>
        <v>0.23885952062501326</v>
      </c>
      <c r="M11" s="115">
        <v>58643</v>
      </c>
      <c r="N11" s="116">
        <v>4.9525311032663222E-3</v>
      </c>
      <c r="O11" s="116">
        <v>0.18691305051813467</v>
      </c>
    </row>
    <row r="12" spans="1:16" x14ac:dyDescent="0.25">
      <c r="A12" s="1" t="s">
        <v>76</v>
      </c>
      <c r="B12" s="114" t="s">
        <v>77</v>
      </c>
      <c r="C12" s="115">
        <v>37600</v>
      </c>
      <c r="D12" s="116">
        <v>-8.4423016046947685E-2</v>
      </c>
      <c r="E12" s="115">
        <v>0</v>
      </c>
      <c r="F12" s="116">
        <f t="shared" si="0"/>
        <v>-1</v>
      </c>
      <c r="G12" s="115">
        <v>19557</v>
      </c>
      <c r="H12" s="116" t="str">
        <f t="shared" si="0"/>
        <v>-</v>
      </c>
      <c r="I12" s="115">
        <v>43531</v>
      </c>
      <c r="J12" s="116">
        <f t="shared" si="0"/>
        <v>1.2258526358848494</v>
      </c>
      <c r="K12" s="115">
        <v>42717</v>
      </c>
      <c r="L12" s="116">
        <f t="shared" si="0"/>
        <v>-1.8699317727596476E-2</v>
      </c>
      <c r="M12" s="115">
        <v>46133</v>
      </c>
      <c r="N12" s="116">
        <v>7.9968162558232025E-2</v>
      </c>
      <c r="O12" s="116">
        <v>0.22694148936170211</v>
      </c>
    </row>
    <row r="13" spans="1:16" x14ac:dyDescent="0.25">
      <c r="A13" s="1" t="s">
        <v>78</v>
      </c>
      <c r="B13" s="114" t="s">
        <v>79</v>
      </c>
      <c r="C13" s="115">
        <v>35022</v>
      </c>
      <c r="D13" s="116">
        <v>-8.6136262818672815E-2</v>
      </c>
      <c r="E13" s="115">
        <v>0</v>
      </c>
      <c r="F13" s="116">
        <f t="shared" si="0"/>
        <v>-1</v>
      </c>
      <c r="G13" s="115">
        <v>24025</v>
      </c>
      <c r="H13" s="116" t="str">
        <f t="shared" si="0"/>
        <v>-</v>
      </c>
      <c r="I13" s="115">
        <v>44866</v>
      </c>
      <c r="J13" s="116">
        <f t="shared" si="0"/>
        <v>0.8674713839750261</v>
      </c>
      <c r="K13" s="115">
        <v>42611</v>
      </c>
      <c r="L13" s="116">
        <f t="shared" si="0"/>
        <v>-5.0260776534569618E-2</v>
      </c>
      <c r="M13" s="115">
        <v>38316</v>
      </c>
      <c r="N13" s="116">
        <v>-0.10079556921921573</v>
      </c>
      <c r="O13" s="116">
        <v>9.4055165324653078E-2</v>
      </c>
    </row>
    <row r="14" spans="1:16" x14ac:dyDescent="0.25">
      <c r="A14" s="1" t="s">
        <v>80</v>
      </c>
      <c r="B14" s="114" t="s">
        <v>81</v>
      </c>
      <c r="C14" s="115">
        <v>31469</v>
      </c>
      <c r="D14" s="116">
        <v>-0.14646450947950851</v>
      </c>
      <c r="E14" s="115">
        <v>0</v>
      </c>
      <c r="F14" s="116">
        <f t="shared" si="0"/>
        <v>-1</v>
      </c>
      <c r="G14" s="115">
        <v>26795</v>
      </c>
      <c r="H14" s="116" t="str">
        <f t="shared" si="0"/>
        <v>-</v>
      </c>
      <c r="I14" s="115">
        <v>40470</v>
      </c>
      <c r="J14" s="116">
        <f t="shared" si="0"/>
        <v>0.51035640977794361</v>
      </c>
      <c r="K14" s="115">
        <v>38639</v>
      </c>
      <c r="L14" s="116">
        <f t="shared" si="0"/>
        <v>-4.5243390165554787E-2</v>
      </c>
      <c r="M14" s="115">
        <v>40074</v>
      </c>
      <c r="N14" s="116">
        <v>3.7138642304407554E-2</v>
      </c>
      <c r="O14" s="116">
        <v>0.27344370650481431</v>
      </c>
    </row>
    <row r="15" spans="1:16" x14ac:dyDescent="0.25">
      <c r="A15" s="1" t="s">
        <v>82</v>
      </c>
      <c r="B15" s="114" t="s">
        <v>83</v>
      </c>
      <c r="C15" s="115">
        <v>40659</v>
      </c>
      <c r="D15" s="116">
        <v>1.7849096279977994E-2</v>
      </c>
      <c r="E15" s="115">
        <v>0</v>
      </c>
      <c r="F15" s="116">
        <f t="shared" si="0"/>
        <v>-1</v>
      </c>
      <c r="G15" s="115">
        <v>31224</v>
      </c>
      <c r="H15" s="116" t="str">
        <f t="shared" si="0"/>
        <v>-</v>
      </c>
      <c r="I15" s="115">
        <v>43286</v>
      </c>
      <c r="J15" s="116">
        <f t="shared" si="0"/>
        <v>0.38630540609787345</v>
      </c>
      <c r="K15" s="115">
        <v>40407</v>
      </c>
      <c r="L15" s="116">
        <f t="shared" si="0"/>
        <v>-6.651111213787364E-2</v>
      </c>
      <c r="M15" s="115">
        <v>45242</v>
      </c>
      <c r="N15" s="116">
        <v>0.11965748508921714</v>
      </c>
      <c r="O15" s="116">
        <v>0.11271797142084172</v>
      </c>
    </row>
    <row r="16" spans="1:16" x14ac:dyDescent="0.25">
      <c r="A16" s="1" t="s">
        <v>84</v>
      </c>
      <c r="B16" s="114" t="s">
        <v>85</v>
      </c>
      <c r="C16" s="115">
        <v>38714</v>
      </c>
      <c r="D16" s="116">
        <v>-2.3828134849592786E-2</v>
      </c>
      <c r="E16" s="115">
        <v>15225</v>
      </c>
      <c r="F16" s="116">
        <f t="shared" si="0"/>
        <v>-0.60673141499199257</v>
      </c>
      <c r="G16" s="115">
        <v>36151</v>
      </c>
      <c r="H16" s="116">
        <f t="shared" si="0"/>
        <v>1.3744499178981937</v>
      </c>
      <c r="I16" s="115">
        <v>41695</v>
      </c>
      <c r="J16" s="116">
        <f t="shared" si="0"/>
        <v>0.15335675361677414</v>
      </c>
      <c r="K16" s="115">
        <v>43373</v>
      </c>
      <c r="L16" s="116">
        <f t="shared" si="0"/>
        <v>4.0244633649118677E-2</v>
      </c>
      <c r="M16" s="115">
        <v>42595</v>
      </c>
      <c r="N16" s="116">
        <v>-1.7937426509579746E-2</v>
      </c>
      <c r="O16" s="116">
        <v>0.10024797230975868</v>
      </c>
    </row>
    <row r="17" spans="1:16" x14ac:dyDescent="0.25">
      <c r="A17" s="1" t="s">
        <v>86</v>
      </c>
      <c r="B17" s="114" t="s">
        <v>87</v>
      </c>
      <c r="C17" s="115">
        <v>36471</v>
      </c>
      <c r="D17" s="116">
        <v>-0.11015956668130578</v>
      </c>
      <c r="E17" s="115">
        <v>14501</v>
      </c>
      <c r="F17" s="116">
        <f t="shared" si="0"/>
        <v>-0.602396424556497</v>
      </c>
      <c r="G17" s="115">
        <v>36202</v>
      </c>
      <c r="H17" s="116">
        <f t="shared" si="0"/>
        <v>1.4965174815529965</v>
      </c>
      <c r="I17" s="115">
        <v>42224</v>
      </c>
      <c r="J17" s="116">
        <f t="shared" si="0"/>
        <v>0.16634440086183089</v>
      </c>
      <c r="K17" s="115">
        <v>40151</v>
      </c>
      <c r="L17" s="116">
        <f t="shared" si="0"/>
        <v>-4.9095301250473677E-2</v>
      </c>
      <c r="M17" s="115">
        <v>43154</v>
      </c>
      <c r="N17" s="116">
        <v>7.479265771711785E-2</v>
      </c>
      <c r="O17" s="116">
        <v>0.18324147953168279</v>
      </c>
    </row>
    <row r="18" spans="1:16" x14ac:dyDescent="0.25">
      <c r="A18" s="1" t="s">
        <v>88</v>
      </c>
      <c r="B18" s="114" t="s">
        <v>89</v>
      </c>
      <c r="C18" s="115">
        <v>40116</v>
      </c>
      <c r="D18" s="116">
        <v>-8.9906758320288604E-2</v>
      </c>
      <c r="E18" s="115">
        <v>17308</v>
      </c>
      <c r="F18" s="116">
        <f t="shared" si="0"/>
        <v>-0.56855120151560468</v>
      </c>
      <c r="G18" s="115">
        <v>42785</v>
      </c>
      <c r="H18" s="116">
        <f t="shared" si="0"/>
        <v>1.471978275941761</v>
      </c>
      <c r="I18" s="115">
        <v>48246</v>
      </c>
      <c r="J18" s="116">
        <f t="shared" si="0"/>
        <v>0.12763819095477391</v>
      </c>
      <c r="K18" s="115">
        <v>49321</v>
      </c>
      <c r="L18" s="116">
        <f t="shared" si="0"/>
        <v>2.2281639928698693E-2</v>
      </c>
      <c r="M18" s="115"/>
      <c r="N18" s="116" t="s">
        <v>229</v>
      </c>
      <c r="O18" s="116" t="s">
        <v>229</v>
      </c>
    </row>
    <row r="19" spans="1:16" x14ac:dyDescent="0.25">
      <c r="A19" s="1" t="s">
        <v>90</v>
      </c>
      <c r="B19" s="114" t="s">
        <v>91</v>
      </c>
      <c r="C19" s="115">
        <v>47646</v>
      </c>
      <c r="D19" s="116">
        <v>-5.5972736819163482E-2</v>
      </c>
      <c r="E19" s="115">
        <v>14807</v>
      </c>
      <c r="F19" s="116">
        <f t="shared" si="0"/>
        <v>-0.68922889644461227</v>
      </c>
      <c r="G19" s="115">
        <v>49146</v>
      </c>
      <c r="H19" s="116">
        <f t="shared" si="0"/>
        <v>2.319105828324441</v>
      </c>
      <c r="I19" s="115">
        <v>56046</v>
      </c>
      <c r="J19" s="116">
        <f t="shared" si="0"/>
        <v>0.14039799780246609</v>
      </c>
      <c r="K19" s="115">
        <v>55991</v>
      </c>
      <c r="L19" s="116">
        <f t="shared" si="0"/>
        <v>-9.8133675909073403E-4</v>
      </c>
      <c r="M19" s="115"/>
      <c r="N19" s="116" t="s">
        <v>229</v>
      </c>
      <c r="O19" s="116" t="s">
        <v>229</v>
      </c>
    </row>
    <row r="20" spans="1:16" x14ac:dyDescent="0.25">
      <c r="A20" s="1" t="s">
        <v>92</v>
      </c>
      <c r="B20" s="114" t="s">
        <v>93</v>
      </c>
      <c r="C20" s="115">
        <v>48947</v>
      </c>
      <c r="D20" s="116">
        <v>3.115073265703483E-3</v>
      </c>
      <c r="E20" s="115">
        <v>13546</v>
      </c>
      <c r="F20" s="116">
        <f t="shared" si="0"/>
        <v>-0.72325168038899212</v>
      </c>
      <c r="G20" s="115">
        <v>46745</v>
      </c>
      <c r="H20" s="116">
        <f t="shared" si="0"/>
        <v>2.4508341945961907</v>
      </c>
      <c r="I20" s="115">
        <v>54058</v>
      </c>
      <c r="J20" s="116">
        <f t="shared" si="0"/>
        <v>0.15644453952294368</v>
      </c>
      <c r="K20" s="115">
        <v>53126</v>
      </c>
      <c r="L20" s="116">
        <f t="shared" si="0"/>
        <v>-1.7240741425875949E-2</v>
      </c>
      <c r="M20" s="115"/>
      <c r="N20" s="116" t="s">
        <v>229</v>
      </c>
      <c r="O20" s="116" t="s">
        <v>229</v>
      </c>
    </row>
    <row r="21" spans="1:16" ht="15.75" x14ac:dyDescent="0.25">
      <c r="A21" s="1"/>
      <c r="B21" s="117" t="s">
        <v>30</v>
      </c>
      <c r="C21" s="118">
        <v>503437</v>
      </c>
      <c r="D21" s="119">
        <v>-5.934263458128497E-2</v>
      </c>
      <c r="E21" s="118">
        <v>216673</v>
      </c>
      <c r="F21" s="119">
        <f t="shared" si="0"/>
        <v>-0.56961248378645191</v>
      </c>
      <c r="G21" s="118">
        <v>359169</v>
      </c>
      <c r="H21" s="119">
        <f t="shared" si="0"/>
        <v>0.65765462240334505</v>
      </c>
      <c r="I21" s="118">
        <v>543499</v>
      </c>
      <c r="J21" s="119">
        <f t="shared" si="0"/>
        <v>0.51321244316742254</v>
      </c>
      <c r="K21" s="118">
        <v>576462</v>
      </c>
      <c r="L21" s="119">
        <f t="shared" si="0"/>
        <v>6.0649605611049928E-2</v>
      </c>
      <c r="M21" s="118">
        <v>432765</v>
      </c>
      <c r="N21" s="119">
        <v>3.5263525539203533E-2</v>
      </c>
      <c r="O21" s="119">
        <v>0.18007078815907152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286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283</v>
      </c>
      <c r="F29" s="296"/>
      <c r="G29" s="297" t="s">
        <v>284</v>
      </c>
      <c r="H29" s="296"/>
      <c r="I29" s="297" t="s">
        <v>285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">
        <v>271</v>
      </c>
      <c r="O30" s="112" t="s">
        <v>272</v>
      </c>
    </row>
    <row r="31" spans="1:16" x14ac:dyDescent="0.25">
      <c r="B31" s="114" t="s">
        <v>71</v>
      </c>
      <c r="C31" s="115">
        <v>50098</v>
      </c>
      <c r="D31" s="116">
        <v>-7.1984291641967957E-2</v>
      </c>
      <c r="E31" s="115">
        <v>46163</v>
      </c>
      <c r="F31" s="116">
        <f t="shared" ref="F31:J43" si="1">IFERROR(E31/C31-1,"-")</f>
        <v>-7.8546049742504676E-2</v>
      </c>
      <c r="G31" s="115">
        <v>9068</v>
      </c>
      <c r="H31" s="116">
        <f t="shared" si="1"/>
        <v>-0.80356562615081339</v>
      </c>
      <c r="I31" s="115">
        <v>40065</v>
      </c>
      <c r="J31" s="116">
        <f t="shared" si="1"/>
        <v>3.4182840758711954</v>
      </c>
      <c r="K31" s="115">
        <v>59578</v>
      </c>
      <c r="L31" s="116">
        <f t="shared" ref="L31:L43" si="2">IFERROR(K31/I31-1,"-")</f>
        <v>0.48703357044802198</v>
      </c>
      <c r="M31" s="115">
        <v>62651</v>
      </c>
      <c r="N31" s="116">
        <v>5.1579442075934123E-2</v>
      </c>
      <c r="O31" s="116">
        <v>0.25056888498542862</v>
      </c>
    </row>
    <row r="32" spans="1:16" x14ac:dyDescent="0.25">
      <c r="B32" s="114" t="s">
        <v>73</v>
      </c>
      <c r="C32" s="115">
        <v>47287</v>
      </c>
      <c r="D32" s="116">
        <v>-4.7209349183961358E-2</v>
      </c>
      <c r="E32" s="115">
        <v>51846</v>
      </c>
      <c r="F32" s="116">
        <f t="shared" si="1"/>
        <v>9.6411275826337128E-2</v>
      </c>
      <c r="G32" s="115">
        <v>15142</v>
      </c>
      <c r="H32" s="116">
        <f t="shared" si="1"/>
        <v>-0.70794275353932801</v>
      </c>
      <c r="I32" s="115">
        <v>41909</v>
      </c>
      <c r="J32" s="116">
        <f t="shared" si="1"/>
        <v>1.7677321357812708</v>
      </c>
      <c r="K32" s="115">
        <v>52194</v>
      </c>
      <c r="L32" s="116">
        <f t="shared" si="2"/>
        <v>0.24541267985396931</v>
      </c>
      <c r="M32" s="115">
        <v>55957</v>
      </c>
      <c r="N32" s="116">
        <v>7.2096409548990215E-2</v>
      </c>
      <c r="O32" s="116">
        <v>0.18334848901389389</v>
      </c>
    </row>
    <row r="33" spans="2:16" x14ac:dyDescent="0.25">
      <c r="B33" s="114" t="s">
        <v>75</v>
      </c>
      <c r="C33" s="115">
        <v>49408</v>
      </c>
      <c r="D33" s="116">
        <v>-3.8530396201447825E-2</v>
      </c>
      <c r="E33" s="115">
        <v>20252</v>
      </c>
      <c r="F33" s="116">
        <f t="shared" si="1"/>
        <v>-0.59010686528497414</v>
      </c>
      <c r="G33" s="115">
        <v>22329</v>
      </c>
      <c r="H33" s="116">
        <f t="shared" si="1"/>
        <v>0.1025577720718942</v>
      </c>
      <c r="I33" s="115">
        <v>47103</v>
      </c>
      <c r="J33" s="116">
        <f t="shared" si="1"/>
        <v>1.1094988579873708</v>
      </c>
      <c r="K33" s="115">
        <v>58354</v>
      </c>
      <c r="L33" s="116">
        <f t="shared" si="2"/>
        <v>0.23885952062501326</v>
      </c>
      <c r="M33" s="115">
        <v>58643</v>
      </c>
      <c r="N33" s="116">
        <v>4.9525311032663222E-3</v>
      </c>
      <c r="O33" s="116">
        <v>0.18691305051813467</v>
      </c>
    </row>
    <row r="34" spans="2:16" x14ac:dyDescent="0.25">
      <c r="B34" s="114" t="s">
        <v>77</v>
      </c>
      <c r="C34" s="115">
        <v>37600</v>
      </c>
      <c r="D34" s="116">
        <v>-8.4423016046947685E-2</v>
      </c>
      <c r="E34" s="115">
        <v>0</v>
      </c>
      <c r="F34" s="116">
        <f t="shared" si="1"/>
        <v>-1</v>
      </c>
      <c r="G34" s="115">
        <v>19557</v>
      </c>
      <c r="H34" s="116" t="str">
        <f t="shared" si="1"/>
        <v>-</v>
      </c>
      <c r="I34" s="115">
        <v>43531</v>
      </c>
      <c r="J34" s="116">
        <f t="shared" si="1"/>
        <v>1.2258526358848494</v>
      </c>
      <c r="K34" s="115">
        <v>42717</v>
      </c>
      <c r="L34" s="116">
        <f t="shared" si="2"/>
        <v>-1.8699317727596476E-2</v>
      </c>
      <c r="M34" s="115">
        <v>46133</v>
      </c>
      <c r="N34" s="116">
        <v>7.9968162558232025E-2</v>
      </c>
      <c r="O34" s="116">
        <v>0.22694148936170211</v>
      </c>
    </row>
    <row r="35" spans="2:16" x14ac:dyDescent="0.25">
      <c r="B35" s="114" t="s">
        <v>79</v>
      </c>
      <c r="C35" s="115">
        <v>35022</v>
      </c>
      <c r="D35" s="116">
        <v>-8.6136262818672815E-2</v>
      </c>
      <c r="E35" s="115">
        <v>0</v>
      </c>
      <c r="F35" s="116">
        <f t="shared" si="1"/>
        <v>-1</v>
      </c>
      <c r="G35" s="115">
        <v>24025</v>
      </c>
      <c r="H35" s="116" t="str">
        <f t="shared" si="1"/>
        <v>-</v>
      </c>
      <c r="I35" s="115">
        <v>44866</v>
      </c>
      <c r="J35" s="116">
        <f t="shared" si="1"/>
        <v>0.8674713839750261</v>
      </c>
      <c r="K35" s="115">
        <v>42611</v>
      </c>
      <c r="L35" s="116">
        <f t="shared" si="2"/>
        <v>-5.0260776534569618E-2</v>
      </c>
      <c r="M35" s="115">
        <v>38316</v>
      </c>
      <c r="N35" s="116">
        <v>-0.10079556921921573</v>
      </c>
      <c r="O35" s="116">
        <v>9.4055165324653078E-2</v>
      </c>
    </row>
    <row r="36" spans="2:16" x14ac:dyDescent="0.25">
      <c r="B36" s="114" t="s">
        <v>81</v>
      </c>
      <c r="C36" s="115">
        <v>31469</v>
      </c>
      <c r="D36" s="116">
        <v>-0.14646450947950851</v>
      </c>
      <c r="E36" s="115">
        <v>0</v>
      </c>
      <c r="F36" s="116">
        <f t="shared" si="1"/>
        <v>-1</v>
      </c>
      <c r="G36" s="115">
        <v>26795</v>
      </c>
      <c r="H36" s="116" t="str">
        <f t="shared" si="1"/>
        <v>-</v>
      </c>
      <c r="I36" s="115">
        <v>40470</v>
      </c>
      <c r="J36" s="116">
        <f t="shared" si="1"/>
        <v>0.51035640977794361</v>
      </c>
      <c r="K36" s="115">
        <v>38639</v>
      </c>
      <c r="L36" s="116">
        <f t="shared" si="2"/>
        <v>-4.5243390165554787E-2</v>
      </c>
      <c r="M36" s="115">
        <v>40074</v>
      </c>
      <c r="N36" s="116">
        <v>3.7138642304407554E-2</v>
      </c>
      <c r="O36" s="116">
        <v>0.27344370650481431</v>
      </c>
    </row>
    <row r="37" spans="2:16" x14ac:dyDescent="0.25">
      <c r="B37" s="114" t="s">
        <v>83</v>
      </c>
      <c r="C37" s="115">
        <v>40659</v>
      </c>
      <c r="D37" s="116">
        <v>1.7849096279977994E-2</v>
      </c>
      <c r="E37" s="115">
        <v>0</v>
      </c>
      <c r="F37" s="116">
        <f t="shared" si="1"/>
        <v>-1</v>
      </c>
      <c r="G37" s="115">
        <v>31224</v>
      </c>
      <c r="H37" s="116" t="str">
        <f t="shared" si="1"/>
        <v>-</v>
      </c>
      <c r="I37" s="115">
        <v>43286</v>
      </c>
      <c r="J37" s="116">
        <f t="shared" si="1"/>
        <v>0.38630540609787345</v>
      </c>
      <c r="K37" s="115">
        <v>40407</v>
      </c>
      <c r="L37" s="116">
        <f t="shared" si="2"/>
        <v>-6.651111213787364E-2</v>
      </c>
      <c r="M37" s="115">
        <v>45242</v>
      </c>
      <c r="N37" s="116">
        <v>0.11965748508921714</v>
      </c>
      <c r="O37" s="116">
        <v>0.11271797142084172</v>
      </c>
    </row>
    <row r="38" spans="2:16" x14ac:dyDescent="0.25">
      <c r="B38" s="114" t="s">
        <v>85</v>
      </c>
      <c r="C38" s="115">
        <v>38714</v>
      </c>
      <c r="D38" s="116">
        <v>-2.3828134849592786E-2</v>
      </c>
      <c r="E38" s="115">
        <v>15225</v>
      </c>
      <c r="F38" s="116">
        <f t="shared" si="1"/>
        <v>-0.60673141499199257</v>
      </c>
      <c r="G38" s="115">
        <v>36151</v>
      </c>
      <c r="H38" s="116">
        <f t="shared" si="1"/>
        <v>1.3744499178981937</v>
      </c>
      <c r="I38" s="115">
        <v>41695</v>
      </c>
      <c r="J38" s="116">
        <f t="shared" si="1"/>
        <v>0.15335675361677414</v>
      </c>
      <c r="K38" s="115">
        <v>43373</v>
      </c>
      <c r="L38" s="116">
        <f t="shared" si="2"/>
        <v>4.0244633649118677E-2</v>
      </c>
      <c r="M38" s="115">
        <v>42595</v>
      </c>
      <c r="N38" s="116">
        <v>-1.7937426509579746E-2</v>
      </c>
      <c r="O38" s="116">
        <v>0.10024797230975868</v>
      </c>
    </row>
    <row r="39" spans="2:16" x14ac:dyDescent="0.25">
      <c r="B39" s="114" t="s">
        <v>87</v>
      </c>
      <c r="C39" s="115">
        <v>36471</v>
      </c>
      <c r="D39" s="116">
        <v>-0.11015956668130578</v>
      </c>
      <c r="E39" s="115">
        <v>14501</v>
      </c>
      <c r="F39" s="116">
        <f t="shared" si="1"/>
        <v>-0.602396424556497</v>
      </c>
      <c r="G39" s="115">
        <v>36202</v>
      </c>
      <c r="H39" s="116">
        <f t="shared" si="1"/>
        <v>1.4965174815529965</v>
      </c>
      <c r="I39" s="115">
        <v>42224</v>
      </c>
      <c r="J39" s="116">
        <f t="shared" si="1"/>
        <v>0.16634440086183089</v>
      </c>
      <c r="K39" s="115">
        <v>40151</v>
      </c>
      <c r="L39" s="116">
        <f t="shared" si="2"/>
        <v>-4.9095301250473677E-2</v>
      </c>
      <c r="M39" s="115">
        <v>43154</v>
      </c>
      <c r="N39" s="116">
        <v>7.479265771711785E-2</v>
      </c>
      <c r="O39" s="116">
        <v>0.18324147953168279</v>
      </c>
    </row>
    <row r="40" spans="2:16" x14ac:dyDescent="0.25">
      <c r="B40" s="114" t="s">
        <v>89</v>
      </c>
      <c r="C40" s="115">
        <v>40116</v>
      </c>
      <c r="D40" s="116">
        <v>-8.9906758320288604E-2</v>
      </c>
      <c r="E40" s="115">
        <v>17308</v>
      </c>
      <c r="F40" s="116">
        <f t="shared" si="1"/>
        <v>-0.56855120151560468</v>
      </c>
      <c r="G40" s="115">
        <v>42785</v>
      </c>
      <c r="H40" s="116">
        <f t="shared" si="1"/>
        <v>1.471978275941761</v>
      </c>
      <c r="I40" s="115">
        <v>48246</v>
      </c>
      <c r="J40" s="116">
        <f t="shared" si="1"/>
        <v>0.12763819095477391</v>
      </c>
      <c r="K40" s="115">
        <v>49321</v>
      </c>
      <c r="L40" s="116">
        <f t="shared" si="2"/>
        <v>2.2281639928698693E-2</v>
      </c>
      <c r="M40" s="115"/>
      <c r="N40" s="116" t="s">
        <v>229</v>
      </c>
      <c r="O40" s="116" t="s">
        <v>229</v>
      </c>
    </row>
    <row r="41" spans="2:16" x14ac:dyDescent="0.25">
      <c r="B41" s="114" t="s">
        <v>91</v>
      </c>
      <c r="C41" s="115">
        <v>47646</v>
      </c>
      <c r="D41" s="116">
        <v>-5.5972736819163482E-2</v>
      </c>
      <c r="E41" s="115">
        <v>14807</v>
      </c>
      <c r="F41" s="116">
        <f t="shared" si="1"/>
        <v>-0.68922889644461227</v>
      </c>
      <c r="G41" s="115">
        <v>49146</v>
      </c>
      <c r="H41" s="116">
        <f t="shared" si="1"/>
        <v>2.319105828324441</v>
      </c>
      <c r="I41" s="115">
        <v>56046</v>
      </c>
      <c r="J41" s="116">
        <f t="shared" si="1"/>
        <v>0.14039799780246609</v>
      </c>
      <c r="K41" s="115">
        <v>55991</v>
      </c>
      <c r="L41" s="116">
        <f t="shared" si="2"/>
        <v>-9.8133675909073403E-4</v>
      </c>
      <c r="M41" s="115"/>
      <c r="N41" s="116" t="s">
        <v>229</v>
      </c>
      <c r="O41" s="116" t="s">
        <v>229</v>
      </c>
    </row>
    <row r="42" spans="2:16" x14ac:dyDescent="0.25">
      <c r="B42" s="114" t="s">
        <v>93</v>
      </c>
      <c r="C42" s="115">
        <v>48947</v>
      </c>
      <c r="D42" s="116">
        <v>3.115073265703483E-3</v>
      </c>
      <c r="E42" s="115">
        <v>13546</v>
      </c>
      <c r="F42" s="116">
        <f t="shared" si="1"/>
        <v>-0.72325168038899212</v>
      </c>
      <c r="G42" s="115">
        <v>46745</v>
      </c>
      <c r="H42" s="116">
        <f t="shared" si="1"/>
        <v>2.4508341945961907</v>
      </c>
      <c r="I42" s="115">
        <v>54058</v>
      </c>
      <c r="J42" s="116">
        <f t="shared" si="1"/>
        <v>0.15644453952294368</v>
      </c>
      <c r="K42" s="115">
        <v>53126</v>
      </c>
      <c r="L42" s="116">
        <f t="shared" si="2"/>
        <v>-1.7240741425875949E-2</v>
      </c>
      <c r="M42" s="115"/>
      <c r="N42" s="116" t="s">
        <v>229</v>
      </c>
      <c r="O42" s="116" t="s">
        <v>229</v>
      </c>
    </row>
    <row r="43" spans="2:16" ht="15.75" x14ac:dyDescent="0.25">
      <c r="B43" s="117" t="s">
        <v>30</v>
      </c>
      <c r="C43" s="118">
        <v>503437</v>
      </c>
      <c r="D43" s="119">
        <v>-5.934263458128497E-2</v>
      </c>
      <c r="E43" s="118">
        <v>216673</v>
      </c>
      <c r="F43" s="119">
        <f t="shared" si="1"/>
        <v>-0.56961248378645191</v>
      </c>
      <c r="G43" s="118">
        <v>359169</v>
      </c>
      <c r="H43" s="119">
        <f t="shared" si="1"/>
        <v>0.65765462240334505</v>
      </c>
      <c r="I43" s="118">
        <v>543499</v>
      </c>
      <c r="J43" s="119">
        <f t="shared" si="1"/>
        <v>0.51321244316742254</v>
      </c>
      <c r="K43" s="118">
        <v>576462</v>
      </c>
      <c r="L43" s="119">
        <f t="shared" si="2"/>
        <v>6.0649605611049928E-2</v>
      </c>
      <c r="M43" s="118">
        <v>432765</v>
      </c>
      <c r="N43" s="119">
        <v>3.5263525539203533E-2</v>
      </c>
      <c r="O43" s="119">
        <v>0.18007078815907152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70" t="s">
        <v>287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283</v>
      </c>
      <c r="F51" s="296"/>
      <c r="G51" s="297" t="s">
        <v>284</v>
      </c>
      <c r="H51" s="296"/>
      <c r="I51" s="297" t="s">
        <v>285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">
        <v>271</v>
      </c>
      <c r="O52" s="112" t="s">
        <v>272</v>
      </c>
    </row>
    <row r="53" spans="1:16" x14ac:dyDescent="0.25">
      <c r="A53" s="1"/>
      <c r="B53" s="114" t="s">
        <v>71</v>
      </c>
      <c r="C53" s="115">
        <v>26360</v>
      </c>
      <c r="D53" s="116">
        <v>-7.0914986606513519E-2</v>
      </c>
      <c r="E53" s="115">
        <v>24068</v>
      </c>
      <c r="F53" s="116">
        <f t="shared" ref="F53:J65" si="3">IFERROR(E53/C53-1,"-")</f>
        <v>-8.6949924127465827E-2</v>
      </c>
      <c r="G53" s="115">
        <v>3301</v>
      </c>
      <c r="H53" s="116">
        <f t="shared" si="3"/>
        <v>-0.86284693368788434</v>
      </c>
      <c r="I53" s="115">
        <v>25732</v>
      </c>
      <c r="J53" s="116">
        <f t="shared" si="3"/>
        <v>6.7952135716449558</v>
      </c>
      <c r="K53" s="115">
        <v>35523</v>
      </c>
      <c r="L53" s="116">
        <f t="shared" ref="L53:L65" si="4">IFERROR(K53/I53-1,"-")</f>
        <v>0.38049898958495265</v>
      </c>
      <c r="M53" s="115">
        <v>36719</v>
      </c>
      <c r="N53" s="116">
        <v>3.3668327562424327E-2</v>
      </c>
      <c r="O53" s="116">
        <v>0.39298179059180582</v>
      </c>
    </row>
    <row r="54" spans="1:16" x14ac:dyDescent="0.25">
      <c r="A54" s="1">
        <v>2</v>
      </c>
      <c r="B54" s="114" t="s">
        <v>73</v>
      </c>
      <c r="C54" s="115">
        <v>25016</v>
      </c>
      <c r="D54" s="116">
        <v>1.6786570743405171E-2</v>
      </c>
      <c r="E54" s="115">
        <v>26644</v>
      </c>
      <c r="F54" s="116">
        <f t="shared" si="3"/>
        <v>6.5078349856092066E-2</v>
      </c>
      <c r="G54" s="115">
        <v>7577</v>
      </c>
      <c r="H54" s="116">
        <f t="shared" si="3"/>
        <v>-0.71562077766101184</v>
      </c>
      <c r="I54" s="115">
        <v>27332</v>
      </c>
      <c r="J54" s="116">
        <f t="shared" si="3"/>
        <v>2.6072324138841232</v>
      </c>
      <c r="K54" s="115">
        <v>32889</v>
      </c>
      <c r="L54" s="116">
        <f t="shared" si="4"/>
        <v>0.2033147958436996</v>
      </c>
      <c r="M54" s="115">
        <v>33731</v>
      </c>
      <c r="N54" s="116">
        <v>2.5601264860591666E-2</v>
      </c>
      <c r="O54" s="116">
        <v>0.34837703869523495</v>
      </c>
    </row>
    <row r="55" spans="1:16" x14ac:dyDescent="0.25">
      <c r="A55" s="1">
        <v>3</v>
      </c>
      <c r="B55" s="114" t="s">
        <v>75</v>
      </c>
      <c r="C55" s="115">
        <v>26899</v>
      </c>
      <c r="D55" s="116">
        <v>-4.3591111111111136E-2</v>
      </c>
      <c r="E55" s="115">
        <v>11112</v>
      </c>
      <c r="F55" s="116">
        <f t="shared" si="3"/>
        <v>-0.58689914123201614</v>
      </c>
      <c r="G55" s="115">
        <v>12952</v>
      </c>
      <c r="H55" s="116">
        <f t="shared" si="3"/>
        <v>0.16558675305975523</v>
      </c>
      <c r="I55" s="115">
        <v>30980</v>
      </c>
      <c r="J55" s="116">
        <f t="shared" si="3"/>
        <v>1.3919085855466338</v>
      </c>
      <c r="K55" s="115">
        <v>34565</v>
      </c>
      <c r="L55" s="116">
        <f t="shared" si="4"/>
        <v>0.11571981923821828</v>
      </c>
      <c r="M55" s="115">
        <v>33512</v>
      </c>
      <c r="N55" s="116">
        <v>-3.0464342543034872E-2</v>
      </c>
      <c r="O55" s="116">
        <v>0.24584557046730371</v>
      </c>
    </row>
    <row r="56" spans="1:16" x14ac:dyDescent="0.25">
      <c r="A56" s="1">
        <v>4</v>
      </c>
      <c r="B56" s="114" t="s">
        <v>77</v>
      </c>
      <c r="C56" s="115">
        <v>21696</v>
      </c>
      <c r="D56" s="116">
        <v>3.4620886981401977E-2</v>
      </c>
      <c r="E56" s="115">
        <v>0</v>
      </c>
      <c r="F56" s="116">
        <f t="shared" si="3"/>
        <v>-1</v>
      </c>
      <c r="G56" s="115">
        <v>13076</v>
      </c>
      <c r="H56" s="116" t="str">
        <f t="shared" si="3"/>
        <v>-</v>
      </c>
      <c r="I56" s="115">
        <v>29287</v>
      </c>
      <c r="J56" s="116">
        <f t="shared" si="3"/>
        <v>1.2397522178036096</v>
      </c>
      <c r="K56" s="115">
        <v>27273</v>
      </c>
      <c r="L56" s="116">
        <f t="shared" si="4"/>
        <v>-6.8767712637006206E-2</v>
      </c>
      <c r="M56" s="115">
        <v>28433</v>
      </c>
      <c r="N56" s="116">
        <v>4.2532908004253356E-2</v>
      </c>
      <c r="O56" s="116">
        <v>0.31051806784660774</v>
      </c>
    </row>
    <row r="57" spans="1:16" x14ac:dyDescent="0.25">
      <c r="A57" s="1">
        <v>5</v>
      </c>
      <c r="B57" s="114" t="s">
        <v>79</v>
      </c>
      <c r="C57" s="115">
        <v>17980</v>
      </c>
      <c r="D57" s="116">
        <v>-9.366391184573053E-3</v>
      </c>
      <c r="E57" s="115">
        <v>0</v>
      </c>
      <c r="F57" s="116">
        <f t="shared" si="3"/>
        <v>-1</v>
      </c>
      <c r="G57" s="115">
        <v>16219</v>
      </c>
      <c r="H57" s="116" t="str">
        <f t="shared" si="3"/>
        <v>-</v>
      </c>
      <c r="I57" s="115">
        <v>26797</v>
      </c>
      <c r="J57" s="116">
        <f t="shared" si="3"/>
        <v>0.65219803933658049</v>
      </c>
      <c r="K57" s="115">
        <v>24835</v>
      </c>
      <c r="L57" s="116">
        <f t="shared" si="4"/>
        <v>-7.3217151173638806E-2</v>
      </c>
      <c r="M57" s="115">
        <v>22675</v>
      </c>
      <c r="N57" s="116">
        <v>-8.6974028588685304E-2</v>
      </c>
      <c r="O57" s="116">
        <v>0.26112347052280316</v>
      </c>
    </row>
    <row r="58" spans="1:16" x14ac:dyDescent="0.25">
      <c r="A58" s="1">
        <v>6</v>
      </c>
      <c r="B58" s="114" t="s">
        <v>81</v>
      </c>
      <c r="C58" s="115">
        <v>16631</v>
      </c>
      <c r="D58" s="116">
        <v>-3.2364399160923485E-3</v>
      </c>
      <c r="E58" s="115">
        <v>0</v>
      </c>
      <c r="F58" s="116">
        <f t="shared" si="3"/>
        <v>-1</v>
      </c>
      <c r="G58" s="115">
        <v>18033</v>
      </c>
      <c r="H58" s="116" t="str">
        <f t="shared" si="3"/>
        <v>-</v>
      </c>
      <c r="I58" s="115">
        <v>24434</v>
      </c>
      <c r="J58" s="116">
        <f t="shared" si="3"/>
        <v>0.35496035046858543</v>
      </c>
      <c r="K58" s="115">
        <v>22412</v>
      </c>
      <c r="L58" s="116">
        <f t="shared" si="4"/>
        <v>-8.2753540148972737E-2</v>
      </c>
      <c r="M58" s="115">
        <v>24289</v>
      </c>
      <c r="N58" s="116">
        <v>8.3749776905229334E-2</v>
      </c>
      <c r="O58" s="116">
        <v>0.46046539594732727</v>
      </c>
    </row>
    <row r="59" spans="1:16" x14ac:dyDescent="0.25">
      <c r="A59" s="1">
        <v>7</v>
      </c>
      <c r="B59" s="114" t="s">
        <v>83</v>
      </c>
      <c r="C59" s="115">
        <v>22079</v>
      </c>
      <c r="D59" s="116">
        <v>9.5405834490970509E-2</v>
      </c>
      <c r="E59" s="115">
        <v>0</v>
      </c>
      <c r="F59" s="116">
        <f t="shared" si="3"/>
        <v>-1</v>
      </c>
      <c r="G59" s="115">
        <v>22155</v>
      </c>
      <c r="H59" s="116" t="str">
        <f t="shared" si="3"/>
        <v>-</v>
      </c>
      <c r="I59" s="115">
        <v>27739</v>
      </c>
      <c r="J59" s="116">
        <f t="shared" si="3"/>
        <v>0.25204242834574586</v>
      </c>
      <c r="K59" s="115">
        <v>26095</v>
      </c>
      <c r="L59" s="116">
        <f t="shared" si="4"/>
        <v>-5.9266736363964068E-2</v>
      </c>
      <c r="M59" s="115">
        <v>28719</v>
      </c>
      <c r="N59" s="116">
        <v>0.1005556620042154</v>
      </c>
      <c r="O59" s="116">
        <v>0.30073825807328225</v>
      </c>
    </row>
    <row r="60" spans="1:16" x14ac:dyDescent="0.25">
      <c r="A60" s="1">
        <v>8</v>
      </c>
      <c r="B60" s="114" t="s">
        <v>85</v>
      </c>
      <c r="C60" s="115">
        <v>22120</v>
      </c>
      <c r="D60" s="116">
        <v>5.138076904795863E-2</v>
      </c>
      <c r="E60" s="115">
        <v>8166</v>
      </c>
      <c r="F60" s="116">
        <f t="shared" si="3"/>
        <v>-0.63083182640144664</v>
      </c>
      <c r="G60" s="115">
        <v>25703</v>
      </c>
      <c r="H60" s="116">
        <f t="shared" si="3"/>
        <v>2.147563066372765</v>
      </c>
      <c r="I60" s="115">
        <v>26708</v>
      </c>
      <c r="J60" s="116">
        <f t="shared" si="3"/>
        <v>3.9100494105746453E-2</v>
      </c>
      <c r="K60" s="115">
        <v>29282</v>
      </c>
      <c r="L60" s="116">
        <f t="shared" si="4"/>
        <v>9.6375617792421764E-2</v>
      </c>
      <c r="M60" s="115">
        <v>30070</v>
      </c>
      <c r="N60" s="116">
        <v>2.6910730141383787E-2</v>
      </c>
      <c r="O60" s="116">
        <v>0.35940325497287517</v>
      </c>
    </row>
    <row r="61" spans="1:16" x14ac:dyDescent="0.25">
      <c r="A61" s="1">
        <v>9</v>
      </c>
      <c r="B61" s="114" t="s">
        <v>87</v>
      </c>
      <c r="C61" s="115">
        <v>18388</v>
      </c>
      <c r="D61" s="116">
        <v>-9.8185384992643399E-2</v>
      </c>
      <c r="E61" s="115">
        <v>7660</v>
      </c>
      <c r="F61" s="116">
        <f t="shared" si="3"/>
        <v>-0.5834239721557537</v>
      </c>
      <c r="G61" s="115">
        <v>24260</v>
      </c>
      <c r="H61" s="116">
        <f t="shared" si="3"/>
        <v>2.1671018276762402</v>
      </c>
      <c r="I61" s="115">
        <v>24257</v>
      </c>
      <c r="J61" s="116">
        <f t="shared" si="3"/>
        <v>-1.2366034624899935E-4</v>
      </c>
      <c r="K61" s="115">
        <v>26434</v>
      </c>
      <c r="L61" s="116">
        <f t="shared" si="4"/>
        <v>8.9747289442222877E-2</v>
      </c>
      <c r="M61" s="115">
        <v>29036</v>
      </c>
      <c r="N61" s="116">
        <v>9.8433835212226706E-2</v>
      </c>
      <c r="O61" s="116">
        <v>0.57907330867957363</v>
      </c>
    </row>
    <row r="62" spans="1:16" x14ac:dyDescent="0.25">
      <c r="A62" s="1">
        <v>10</v>
      </c>
      <c r="B62" s="114" t="s">
        <v>89</v>
      </c>
      <c r="C62" s="115">
        <v>20627</v>
      </c>
      <c r="D62" s="116">
        <v>-0.1049639850733316</v>
      </c>
      <c r="E62" s="115">
        <v>8994</v>
      </c>
      <c r="F62" s="116">
        <f t="shared" si="3"/>
        <v>-0.56396955446744557</v>
      </c>
      <c r="G62" s="115">
        <v>28908</v>
      </c>
      <c r="H62" s="116">
        <f t="shared" si="3"/>
        <v>2.2141427618412273</v>
      </c>
      <c r="I62" s="115">
        <v>27227</v>
      </c>
      <c r="J62" s="116">
        <f t="shared" si="3"/>
        <v>-5.8149993081499929E-2</v>
      </c>
      <c r="K62" s="115">
        <v>31067</v>
      </c>
      <c r="L62" s="116">
        <f t="shared" si="4"/>
        <v>0.14103647114996143</v>
      </c>
      <c r="M62" s="115"/>
      <c r="N62" s="116" t="s">
        <v>229</v>
      </c>
      <c r="O62" s="116" t="s">
        <v>229</v>
      </c>
    </row>
    <row r="63" spans="1:16" x14ac:dyDescent="0.25">
      <c r="A63" s="1">
        <v>11</v>
      </c>
      <c r="B63" s="114" t="s">
        <v>91</v>
      </c>
      <c r="C63" s="115">
        <v>25700</v>
      </c>
      <c r="D63" s="116">
        <v>-2.4840863219997011E-3</v>
      </c>
      <c r="E63" s="115">
        <v>8059</v>
      </c>
      <c r="F63" s="116">
        <f t="shared" si="3"/>
        <v>-0.68642023346303505</v>
      </c>
      <c r="G63" s="115">
        <v>32504</v>
      </c>
      <c r="H63" s="116">
        <f t="shared" si="3"/>
        <v>3.033254746246433</v>
      </c>
      <c r="I63" s="115">
        <v>33332</v>
      </c>
      <c r="J63" s="116">
        <f t="shared" si="3"/>
        <v>2.5473787841496343E-2</v>
      </c>
      <c r="K63" s="115">
        <v>34767</v>
      </c>
      <c r="L63" s="116">
        <f t="shared" si="4"/>
        <v>4.3051722068882858E-2</v>
      </c>
      <c r="M63" s="115"/>
      <c r="N63" s="116" t="s">
        <v>229</v>
      </c>
      <c r="O63" s="116" t="s">
        <v>229</v>
      </c>
    </row>
    <row r="64" spans="1:16" x14ac:dyDescent="0.25">
      <c r="A64" s="1">
        <v>12</v>
      </c>
      <c r="B64" s="114" t="s">
        <v>93</v>
      </c>
      <c r="C64" s="115">
        <v>24184</v>
      </c>
      <c r="D64" s="116">
        <v>-6.4702014928259222E-2</v>
      </c>
      <c r="E64" s="115">
        <v>7306</v>
      </c>
      <c r="F64" s="116">
        <f t="shared" si="3"/>
        <v>-0.69789943764472384</v>
      </c>
      <c r="G64" s="115">
        <v>30193</v>
      </c>
      <c r="H64" s="116">
        <f t="shared" si="3"/>
        <v>3.1326307144812482</v>
      </c>
      <c r="I64" s="115">
        <v>31034</v>
      </c>
      <c r="J64" s="116">
        <f t="shared" si="3"/>
        <v>2.7854138376444793E-2</v>
      </c>
      <c r="K64" s="115">
        <v>32286</v>
      </c>
      <c r="L64" s="116">
        <f t="shared" si="4"/>
        <v>4.0342849777663226E-2</v>
      </c>
      <c r="M64" s="115"/>
      <c r="N64" s="116" t="s">
        <v>229</v>
      </c>
      <c r="O64" s="116" t="s">
        <v>229</v>
      </c>
    </row>
    <row r="65" spans="1:16" ht="15.75" x14ac:dyDescent="0.25">
      <c r="B65" s="117" t="s">
        <v>30</v>
      </c>
      <c r="C65" s="118">
        <v>267680</v>
      </c>
      <c r="D65" s="119">
        <v>-2.0050740050593596E-2</v>
      </c>
      <c r="E65" s="118">
        <v>117055</v>
      </c>
      <c r="F65" s="119">
        <f t="shared" si="3"/>
        <v>-0.56270546921697551</v>
      </c>
      <c r="G65" s="118">
        <v>234881</v>
      </c>
      <c r="H65" s="119">
        <f t="shared" si="3"/>
        <v>1.0065866473025502</v>
      </c>
      <c r="I65" s="118">
        <v>334859</v>
      </c>
      <c r="J65" s="119">
        <f t="shared" si="3"/>
        <v>0.42565384173262211</v>
      </c>
      <c r="K65" s="118">
        <v>357428</v>
      </c>
      <c r="L65" s="119">
        <f t="shared" si="4"/>
        <v>6.7398516987747126E-2</v>
      </c>
      <c r="M65" s="118">
        <v>267184</v>
      </c>
      <c r="N65" s="119">
        <v>3.0373146991222733E-2</v>
      </c>
      <c r="O65" s="119">
        <v>0.35510146118304609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288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283</v>
      </c>
      <c r="F73" s="296"/>
      <c r="G73" s="297" t="s">
        <v>284</v>
      </c>
      <c r="H73" s="296"/>
      <c r="I73" s="297" t="s">
        <v>285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">
        <v>271</v>
      </c>
      <c r="O74" s="112" t="s">
        <v>272</v>
      </c>
    </row>
    <row r="75" spans="1:16" x14ac:dyDescent="0.25">
      <c r="A75" s="1">
        <v>1</v>
      </c>
      <c r="B75" s="114" t="s">
        <v>71</v>
      </c>
      <c r="C75" s="115">
        <v>23738</v>
      </c>
      <c r="D75" s="116">
        <v>-7.3168827112291113E-2</v>
      </c>
      <c r="E75" s="115">
        <v>22095</v>
      </c>
      <c r="F75" s="116">
        <f t="shared" ref="F75:J87" si="5">IFERROR(E75/C75-1,"-")</f>
        <v>-6.921391861150894E-2</v>
      </c>
      <c r="G75" s="115">
        <v>5767</v>
      </c>
      <c r="H75" s="116">
        <f t="shared" si="5"/>
        <v>-0.73899072188277892</v>
      </c>
      <c r="I75" s="115">
        <v>14333</v>
      </c>
      <c r="J75" s="116">
        <f t="shared" si="5"/>
        <v>1.4853476677648692</v>
      </c>
      <c r="K75" s="115">
        <v>24055</v>
      </c>
      <c r="L75" s="116">
        <f t="shared" ref="L75:L87" si="6">IFERROR(K75/I75-1,"-")</f>
        <v>0.67829484406614116</v>
      </c>
      <c r="M75" s="115">
        <v>25932</v>
      </c>
      <c r="N75" s="116">
        <v>7.8029515693203155E-2</v>
      </c>
      <c r="O75" s="116">
        <v>9.2425646642514181E-2</v>
      </c>
    </row>
    <row r="76" spans="1:16" x14ac:dyDescent="0.25">
      <c r="A76" s="1">
        <v>2</v>
      </c>
      <c r="B76" s="114" t="s">
        <v>73</v>
      </c>
      <c r="C76" s="115">
        <v>22271</v>
      </c>
      <c r="D76" s="116">
        <v>-0.11012106924521514</v>
      </c>
      <c r="E76" s="115">
        <v>25202</v>
      </c>
      <c r="F76" s="116">
        <f t="shared" si="5"/>
        <v>0.13160612455659826</v>
      </c>
      <c r="G76" s="115">
        <v>7565</v>
      </c>
      <c r="H76" s="116">
        <f t="shared" si="5"/>
        <v>-0.69982541068169191</v>
      </c>
      <c r="I76" s="115">
        <v>14577</v>
      </c>
      <c r="J76" s="116">
        <f t="shared" si="5"/>
        <v>0.9269001982815599</v>
      </c>
      <c r="K76" s="115">
        <v>19305</v>
      </c>
      <c r="L76" s="116">
        <f t="shared" si="6"/>
        <v>0.32434657336900607</v>
      </c>
      <c r="M76" s="115">
        <v>22226</v>
      </c>
      <c r="N76" s="116">
        <v>0.15130795130795138</v>
      </c>
      <c r="O76" s="116">
        <v>-2.0205648601320236E-3</v>
      </c>
    </row>
    <row r="77" spans="1:16" x14ac:dyDescent="0.25">
      <c r="A77" s="1">
        <v>3</v>
      </c>
      <c r="B77" s="114" t="s">
        <v>75</v>
      </c>
      <c r="C77" s="115">
        <v>22509</v>
      </c>
      <c r="D77" s="116">
        <v>-3.241198469672868E-2</v>
      </c>
      <c r="E77" s="115">
        <v>9140</v>
      </c>
      <c r="F77" s="116">
        <f t="shared" si="5"/>
        <v>-0.59394020169709894</v>
      </c>
      <c r="G77" s="115">
        <v>9377</v>
      </c>
      <c r="H77" s="116">
        <f t="shared" si="5"/>
        <v>2.5929978118161889E-2</v>
      </c>
      <c r="I77" s="115">
        <v>16123</v>
      </c>
      <c r="J77" s="116">
        <f t="shared" si="5"/>
        <v>0.71941985709715262</v>
      </c>
      <c r="K77" s="115">
        <v>23789</v>
      </c>
      <c r="L77" s="116">
        <f t="shared" si="6"/>
        <v>0.47546982571481733</v>
      </c>
      <c r="M77" s="115">
        <v>25131</v>
      </c>
      <c r="N77" s="116">
        <v>5.6412627685064498E-2</v>
      </c>
      <c r="O77" s="116">
        <v>0.11648673863787828</v>
      </c>
    </row>
    <row r="78" spans="1:16" x14ac:dyDescent="0.25">
      <c r="A78" s="1">
        <v>4</v>
      </c>
      <c r="B78" s="114" t="s">
        <v>77</v>
      </c>
      <c r="C78" s="115">
        <v>15904</v>
      </c>
      <c r="D78" s="116">
        <v>-0.20863810518982928</v>
      </c>
      <c r="E78" s="115">
        <v>0</v>
      </c>
      <c r="F78" s="116">
        <f t="shared" si="5"/>
        <v>-1</v>
      </c>
      <c r="G78" s="115">
        <v>6481</v>
      </c>
      <c r="H78" s="116" t="str">
        <f t="shared" si="5"/>
        <v>-</v>
      </c>
      <c r="I78" s="115">
        <v>14244</v>
      </c>
      <c r="J78" s="116">
        <f t="shared" si="5"/>
        <v>1.1978089800956644</v>
      </c>
      <c r="K78" s="115">
        <v>15444</v>
      </c>
      <c r="L78" s="116">
        <f t="shared" si="6"/>
        <v>8.4245998315080062E-2</v>
      </c>
      <c r="M78" s="115">
        <v>17700</v>
      </c>
      <c r="N78" s="116">
        <v>0.14607614607614616</v>
      </c>
      <c r="O78" s="116">
        <v>0.11292756539235405</v>
      </c>
    </row>
    <row r="79" spans="1:16" x14ac:dyDescent="0.25">
      <c r="A79" s="1">
        <v>5</v>
      </c>
      <c r="B79" s="114" t="s">
        <v>79</v>
      </c>
      <c r="C79" s="115">
        <v>17042</v>
      </c>
      <c r="D79" s="116">
        <v>-0.15520745550983983</v>
      </c>
      <c r="E79" s="115">
        <v>0</v>
      </c>
      <c r="F79" s="116">
        <f t="shared" si="5"/>
        <v>-1</v>
      </c>
      <c r="G79" s="115">
        <v>7806</v>
      </c>
      <c r="H79" s="116" t="str">
        <f t="shared" si="5"/>
        <v>-</v>
      </c>
      <c r="I79" s="115">
        <v>18069</v>
      </c>
      <c r="J79" s="116">
        <f t="shared" si="5"/>
        <v>1.3147578785549578</v>
      </c>
      <c r="K79" s="115">
        <v>17776</v>
      </c>
      <c r="L79" s="116">
        <f t="shared" si="6"/>
        <v>-1.6215617909126179E-2</v>
      </c>
      <c r="M79" s="115">
        <v>15641</v>
      </c>
      <c r="N79" s="116">
        <v>-0.1201057605760576</v>
      </c>
      <c r="O79" s="116">
        <v>-8.2208660955286894E-2</v>
      </c>
    </row>
    <row r="80" spans="1:16" x14ac:dyDescent="0.25">
      <c r="A80" s="1">
        <v>6</v>
      </c>
      <c r="B80" s="114" t="s">
        <v>81</v>
      </c>
      <c r="C80" s="115">
        <v>14838</v>
      </c>
      <c r="D80" s="116">
        <v>-0.26486325802615929</v>
      </c>
      <c r="E80" s="115">
        <v>0</v>
      </c>
      <c r="F80" s="116">
        <f t="shared" si="5"/>
        <v>-1</v>
      </c>
      <c r="G80" s="115">
        <v>8762</v>
      </c>
      <c r="H80" s="116" t="str">
        <f t="shared" si="5"/>
        <v>-</v>
      </c>
      <c r="I80" s="115">
        <v>16036</v>
      </c>
      <c r="J80" s="116">
        <f t="shared" si="5"/>
        <v>0.83017575895914164</v>
      </c>
      <c r="K80" s="115">
        <v>16227</v>
      </c>
      <c r="L80" s="116">
        <f t="shared" si="6"/>
        <v>1.1910700922923345E-2</v>
      </c>
      <c r="M80" s="115">
        <v>15785</v>
      </c>
      <c r="N80" s="116">
        <v>-2.7238553028902435E-2</v>
      </c>
      <c r="O80" s="116">
        <v>6.3822617603450649E-2</v>
      </c>
    </row>
    <row r="81" spans="1:15" x14ac:dyDescent="0.25">
      <c r="A81" s="1">
        <v>7</v>
      </c>
      <c r="B81" s="114" t="s">
        <v>83</v>
      </c>
      <c r="C81" s="115">
        <v>18580</v>
      </c>
      <c r="D81" s="116">
        <v>-6.1141990904497234E-2</v>
      </c>
      <c r="E81" s="115">
        <v>0</v>
      </c>
      <c r="F81" s="116">
        <f t="shared" si="5"/>
        <v>-1</v>
      </c>
      <c r="G81" s="115">
        <v>9069</v>
      </c>
      <c r="H81" s="116" t="str">
        <f t="shared" si="5"/>
        <v>-</v>
      </c>
      <c r="I81" s="115">
        <v>15547</v>
      </c>
      <c r="J81" s="116">
        <f t="shared" si="5"/>
        <v>0.71430146653434767</v>
      </c>
      <c r="K81" s="115">
        <v>14312</v>
      </c>
      <c r="L81" s="116">
        <f t="shared" si="6"/>
        <v>-7.9436547243841304E-2</v>
      </c>
      <c r="M81" s="115">
        <v>16523</v>
      </c>
      <c r="N81" s="116">
        <v>0.15448574622694244</v>
      </c>
      <c r="O81" s="116">
        <v>-0.11071044133476859</v>
      </c>
    </row>
    <row r="82" spans="1:15" x14ac:dyDescent="0.25">
      <c r="A82" s="1">
        <v>8</v>
      </c>
      <c r="B82" s="114" t="s">
        <v>85</v>
      </c>
      <c r="C82" s="115">
        <v>16594</v>
      </c>
      <c r="D82" s="116">
        <v>-0.1088077336197637</v>
      </c>
      <c r="E82" s="115">
        <v>7059</v>
      </c>
      <c r="F82" s="116">
        <f t="shared" si="5"/>
        <v>-0.57460527901651193</v>
      </c>
      <c r="G82" s="115">
        <v>10448</v>
      </c>
      <c r="H82" s="116">
        <f t="shared" si="5"/>
        <v>0.4800963309250601</v>
      </c>
      <c r="I82" s="115">
        <v>14987</v>
      </c>
      <c r="J82" s="116">
        <f t="shared" si="5"/>
        <v>0.43443721286370596</v>
      </c>
      <c r="K82" s="115">
        <v>14091</v>
      </c>
      <c r="L82" s="116">
        <f t="shared" si="6"/>
        <v>-5.9785147127510485E-2</v>
      </c>
      <c r="M82" s="115">
        <v>12525</v>
      </c>
      <c r="N82" s="116">
        <v>-0.11113476687247181</v>
      </c>
      <c r="O82" s="116">
        <v>-0.24520911172713034</v>
      </c>
    </row>
    <row r="83" spans="1:15" x14ac:dyDescent="0.25">
      <c r="A83" s="1">
        <v>9</v>
      </c>
      <c r="B83" s="114" t="s">
        <v>87</v>
      </c>
      <c r="C83" s="115">
        <v>18083</v>
      </c>
      <c r="D83" s="116">
        <v>-0.12201398329772772</v>
      </c>
      <c r="E83" s="115">
        <v>6841</v>
      </c>
      <c r="F83" s="116">
        <f t="shared" si="5"/>
        <v>-0.62168887905767845</v>
      </c>
      <c r="G83" s="115">
        <v>11942</v>
      </c>
      <c r="H83" s="116">
        <f t="shared" si="5"/>
        <v>0.74565122058178623</v>
      </c>
      <c r="I83" s="115">
        <v>17967</v>
      </c>
      <c r="J83" s="116">
        <f t="shared" si="5"/>
        <v>0.50452185563557195</v>
      </c>
      <c r="K83" s="115">
        <v>13717</v>
      </c>
      <c r="L83" s="116">
        <f t="shared" si="6"/>
        <v>-0.23654477653475814</v>
      </c>
      <c r="M83" s="115">
        <v>14118</v>
      </c>
      <c r="N83" s="116">
        <v>2.9233797477582479E-2</v>
      </c>
      <c r="O83" s="116">
        <v>-0.21926671459381741</v>
      </c>
    </row>
    <row r="84" spans="1:15" x14ac:dyDescent="0.25">
      <c r="A84" s="1">
        <v>10</v>
      </c>
      <c r="B84" s="114" t="s">
        <v>89</v>
      </c>
      <c r="C84" s="115">
        <v>19489</v>
      </c>
      <c r="D84" s="116">
        <v>-7.3408453382779459E-2</v>
      </c>
      <c r="E84" s="115">
        <v>8314</v>
      </c>
      <c r="F84" s="116">
        <f t="shared" si="5"/>
        <v>-0.57340037970137003</v>
      </c>
      <c r="G84" s="115">
        <v>13877</v>
      </c>
      <c r="H84" s="116">
        <f t="shared" si="5"/>
        <v>0.66911234063026215</v>
      </c>
      <c r="I84" s="115">
        <v>21019</v>
      </c>
      <c r="J84" s="116">
        <f t="shared" si="5"/>
        <v>0.51466455285724577</v>
      </c>
      <c r="K84" s="115">
        <v>18254</v>
      </c>
      <c r="L84" s="116">
        <f t="shared" si="6"/>
        <v>-0.13154764736666824</v>
      </c>
      <c r="M84" s="115"/>
      <c r="N84" s="116" t="s">
        <v>229</v>
      </c>
      <c r="O84" s="116" t="s">
        <v>229</v>
      </c>
    </row>
    <row r="85" spans="1:15" x14ac:dyDescent="0.25">
      <c r="A85" s="1">
        <v>11</v>
      </c>
      <c r="B85" s="114" t="s">
        <v>91</v>
      </c>
      <c r="C85" s="115">
        <v>21946</v>
      </c>
      <c r="D85" s="116">
        <v>-0.11174970656089367</v>
      </c>
      <c r="E85" s="115">
        <v>6748</v>
      </c>
      <c r="F85" s="116">
        <f t="shared" si="5"/>
        <v>-0.69251799872414099</v>
      </c>
      <c r="G85" s="115">
        <v>16642</v>
      </c>
      <c r="H85" s="116">
        <f t="shared" si="5"/>
        <v>1.4662122110254892</v>
      </c>
      <c r="I85" s="115">
        <v>22714</v>
      </c>
      <c r="J85" s="116">
        <f t="shared" si="5"/>
        <v>0.36485999278932812</v>
      </c>
      <c r="K85" s="115">
        <v>21224</v>
      </c>
      <c r="L85" s="116">
        <f t="shared" si="6"/>
        <v>-6.5598309412697065E-2</v>
      </c>
      <c r="M85" s="115"/>
      <c r="N85" s="116" t="s">
        <v>229</v>
      </c>
      <c r="O85" s="116" t="s">
        <v>229</v>
      </c>
    </row>
    <row r="86" spans="1:15" x14ac:dyDescent="0.25">
      <c r="A86" s="1">
        <v>12</v>
      </c>
      <c r="B86" s="114" t="s">
        <v>93</v>
      </c>
      <c r="C86" s="115">
        <v>24763</v>
      </c>
      <c r="D86" s="116">
        <v>7.9562298369517892E-2</v>
      </c>
      <c r="E86" s="115">
        <v>6240</v>
      </c>
      <c r="F86" s="116">
        <f t="shared" si="5"/>
        <v>-0.74801114566086502</v>
      </c>
      <c r="G86" s="115">
        <v>16552</v>
      </c>
      <c r="H86" s="116">
        <f t="shared" si="5"/>
        <v>1.6525641025641025</v>
      </c>
      <c r="I86" s="115">
        <v>23024</v>
      </c>
      <c r="J86" s="116">
        <f t="shared" si="5"/>
        <v>0.39101014983083626</v>
      </c>
      <c r="K86" s="115">
        <v>20840</v>
      </c>
      <c r="L86" s="116">
        <f t="shared" si="6"/>
        <v>-9.4857539958304371E-2</v>
      </c>
      <c r="M86" s="115"/>
      <c r="N86" s="116" t="s">
        <v>229</v>
      </c>
      <c r="O86" s="116" t="s">
        <v>229</v>
      </c>
    </row>
    <row r="87" spans="1:15" ht="15.75" x14ac:dyDescent="0.25">
      <c r="B87" s="117" t="s">
        <v>30</v>
      </c>
      <c r="C87" s="118">
        <v>235757</v>
      </c>
      <c r="D87" s="119">
        <v>-0.10030148068997102</v>
      </c>
      <c r="E87" s="118">
        <v>99618</v>
      </c>
      <c r="F87" s="119">
        <f t="shared" si="5"/>
        <v>-0.57745475213885489</v>
      </c>
      <c r="G87" s="118">
        <v>124288</v>
      </c>
      <c r="H87" s="119">
        <f t="shared" si="5"/>
        <v>0.24764600774960344</v>
      </c>
      <c r="I87" s="118">
        <v>208640</v>
      </c>
      <c r="J87" s="119">
        <f t="shared" si="5"/>
        <v>0.67868177136972196</v>
      </c>
      <c r="K87" s="118">
        <v>219034</v>
      </c>
      <c r="L87" s="119">
        <f t="shared" si="6"/>
        <v>4.9817868098159579E-2</v>
      </c>
      <c r="M87" s="118">
        <v>165581</v>
      </c>
      <c r="N87" s="119">
        <v>4.3253358199551339E-2</v>
      </c>
      <c r="O87" s="119">
        <v>-2.3460860231541814E-2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</sheetData>
  <mergeCells count="32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4DBBA-2578-4B9B-AD15-299C03ADB7A3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72" t="s">
        <v>289</v>
      </c>
      <c r="D6" s="172" t="s">
        <v>224</v>
      </c>
      <c r="E6" s="172" t="s">
        <v>235</v>
      </c>
      <c r="F6" s="172" t="s">
        <v>226</v>
      </c>
      <c r="G6" s="172" t="s">
        <v>227</v>
      </c>
      <c r="H6" s="172" t="s">
        <v>228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2869569</v>
      </c>
      <c r="D8" s="176">
        <v>2760383</v>
      </c>
      <c r="E8" s="176">
        <v>489585</v>
      </c>
      <c r="F8" s="176">
        <v>2570788</v>
      </c>
      <c r="G8" s="176">
        <v>2803075</v>
      </c>
      <c r="H8" s="176">
        <v>2881997</v>
      </c>
      <c r="I8" s="177">
        <f>IFERROR(H8/G8-1,"-")</f>
        <v>2.8155507790551537E-2</v>
      </c>
      <c r="J8" s="177">
        <f>IFERROR(H8/D8-1,"-")</f>
        <v>4.4056929781120857E-2</v>
      </c>
      <c r="K8" s="176">
        <f>H8-G8</f>
        <v>78922</v>
      </c>
      <c r="L8" s="176">
        <f>H8-D8</f>
        <v>121614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475213</v>
      </c>
      <c r="D9" s="158">
        <v>431728</v>
      </c>
      <c r="E9" s="158">
        <v>238618</v>
      </c>
      <c r="F9" s="158">
        <v>389213</v>
      </c>
      <c r="G9" s="158">
        <v>411909</v>
      </c>
      <c r="H9" s="158">
        <v>404354</v>
      </c>
      <c r="I9" s="159">
        <f>IFERROR(H9/G9-1,"-")</f>
        <v>-1.8341429781820739E-2</v>
      </c>
      <c r="J9" s="160">
        <f t="shared" ref="J9:J20" si="0">IFERROR(H9/D9-1,"-")</f>
        <v>-6.3405662824741471E-2</v>
      </c>
      <c r="K9" s="158">
        <f t="shared" ref="K9:K19" si="1">H9-G9</f>
        <v>-7555</v>
      </c>
      <c r="L9" s="158">
        <f t="shared" ref="L9:L20" si="2">H9-D9</f>
        <v>-27374</v>
      </c>
      <c r="M9" s="159">
        <f>H9/H$8</f>
        <v>0.14030340767183311</v>
      </c>
      <c r="N9" s="79"/>
    </row>
    <row r="10" spans="1:14" x14ac:dyDescent="0.25">
      <c r="A10" s="161" t="s">
        <v>103</v>
      </c>
      <c r="B10" s="162" t="s">
        <v>103</v>
      </c>
      <c r="C10" s="163">
        <v>1155666</v>
      </c>
      <c r="D10" s="163">
        <v>1048799</v>
      </c>
      <c r="E10" s="163">
        <v>424865</v>
      </c>
      <c r="F10" s="163">
        <v>957251</v>
      </c>
      <c r="G10" s="163">
        <v>1065182</v>
      </c>
      <c r="H10" s="163">
        <v>1074979</v>
      </c>
      <c r="I10" s="164">
        <f>IFERROR(H10/G10-1,"-")</f>
        <v>9.1974892553572385E-3</v>
      </c>
      <c r="J10" s="165">
        <f t="shared" si="0"/>
        <v>2.4961884975100102E-2</v>
      </c>
      <c r="K10" s="163">
        <f t="shared" si="1"/>
        <v>9797</v>
      </c>
      <c r="L10" s="163">
        <f t="shared" si="2"/>
        <v>26180</v>
      </c>
      <c r="M10" s="164">
        <f>H10/H$8</f>
        <v>0.37299795940106806</v>
      </c>
      <c r="N10" s="79"/>
    </row>
    <row r="11" spans="1:14" x14ac:dyDescent="0.25">
      <c r="A11" s="161" t="s">
        <v>100</v>
      </c>
      <c r="B11" s="162" t="s">
        <v>100</v>
      </c>
      <c r="C11" s="163">
        <v>2572392</v>
      </c>
      <c r="D11" s="163">
        <v>2638313</v>
      </c>
      <c r="E11" s="163">
        <v>933441</v>
      </c>
      <c r="F11" s="163">
        <v>2288563</v>
      </c>
      <c r="G11" s="163">
        <v>2358784</v>
      </c>
      <c r="H11" s="163">
        <v>2294416</v>
      </c>
      <c r="I11" s="164">
        <f>IFERROR(H11/G11-1,"-")</f>
        <v>-2.7288636856956816E-2</v>
      </c>
      <c r="J11" s="165">
        <f t="shared" si="0"/>
        <v>-0.13034730905696179</v>
      </c>
      <c r="K11" s="163">
        <f t="shared" si="1"/>
        <v>-64368</v>
      </c>
      <c r="L11" s="163">
        <f t="shared" si="2"/>
        <v>-343897</v>
      </c>
      <c r="M11" s="164">
        <f>H11/H$8</f>
        <v>0.79612019027084346</v>
      </c>
      <c r="N11" s="79"/>
    </row>
    <row r="12" spans="1:14" x14ac:dyDescent="0.25">
      <c r="A12" s="1"/>
      <c r="B12" s="157" t="s">
        <v>107</v>
      </c>
      <c r="C12" s="158">
        <v>2394356</v>
      </c>
      <c r="D12" s="158">
        <v>2328655</v>
      </c>
      <c r="E12" s="158">
        <v>250967</v>
      </c>
      <c r="F12" s="158">
        <v>2181575</v>
      </c>
      <c r="G12" s="158">
        <v>2391166</v>
      </c>
      <c r="H12" s="158">
        <v>2477643</v>
      </c>
      <c r="I12" s="159">
        <f>IFERROR(H12/G12-1,"-")</f>
        <v>3.6165201412198034E-2</v>
      </c>
      <c r="J12" s="160">
        <f t="shared" si="0"/>
        <v>6.3980280462327066E-2</v>
      </c>
      <c r="K12" s="158">
        <f t="shared" si="1"/>
        <v>86477</v>
      </c>
      <c r="L12" s="158">
        <f t="shared" si="2"/>
        <v>148988</v>
      </c>
      <c r="M12" s="159">
        <f>H12/H$8</f>
        <v>0.85969659232816686</v>
      </c>
      <c r="N12" s="79"/>
    </row>
    <row r="13" spans="1:14" s="56" customFormat="1" x14ac:dyDescent="0.25">
      <c r="A13" s="161"/>
      <c r="B13" s="162" t="s">
        <v>110</v>
      </c>
      <c r="C13" s="163">
        <v>1155394</v>
      </c>
      <c r="D13" s="163">
        <v>1184373</v>
      </c>
      <c r="E13" s="163">
        <v>73616</v>
      </c>
      <c r="F13" s="163">
        <v>1155744</v>
      </c>
      <c r="G13" s="163">
        <v>1286861</v>
      </c>
      <c r="H13" s="163">
        <v>1312336</v>
      </c>
      <c r="I13" s="164">
        <f t="shared" ref="I13:I20" si="3">IFERROR(H13/G13-1,"-")</f>
        <v>1.9796232848769302E-2</v>
      </c>
      <c r="J13" s="165">
        <f t="shared" si="0"/>
        <v>0.10804282096940754</v>
      </c>
      <c r="K13" s="163">
        <f t="shared" si="1"/>
        <v>25475</v>
      </c>
      <c r="L13" s="163">
        <f t="shared" si="2"/>
        <v>127963</v>
      </c>
      <c r="M13" s="164">
        <f t="shared" ref="M13:M20" si="4">H13/H$8</f>
        <v>0.45535647677634639</v>
      </c>
      <c r="N13" s="166"/>
    </row>
    <row r="14" spans="1:14" s="56" customFormat="1" x14ac:dyDescent="0.25">
      <c r="A14" s="161"/>
      <c r="B14" s="162" t="s">
        <v>113</v>
      </c>
      <c r="C14" s="163">
        <v>429764</v>
      </c>
      <c r="D14" s="163">
        <v>358642</v>
      </c>
      <c r="E14" s="163">
        <v>21237</v>
      </c>
      <c r="F14" s="163">
        <v>240568</v>
      </c>
      <c r="G14" s="163">
        <v>263827</v>
      </c>
      <c r="H14" s="163">
        <v>262153</v>
      </c>
      <c r="I14" s="164">
        <f t="shared" si="3"/>
        <v>-6.3450670325629899E-3</v>
      </c>
      <c r="J14" s="165">
        <f t="shared" si="0"/>
        <v>-0.26903987820723729</v>
      </c>
      <c r="K14" s="163">
        <f t="shared" si="1"/>
        <v>-1674</v>
      </c>
      <c r="L14" s="163">
        <f t="shared" si="2"/>
        <v>-96489</v>
      </c>
      <c r="M14" s="164">
        <f t="shared" si="4"/>
        <v>9.0962273728945595E-2</v>
      </c>
      <c r="N14" s="166"/>
    </row>
    <row r="15" spans="1:14" x14ac:dyDescent="0.25">
      <c r="A15" s="161"/>
      <c r="B15" s="162" t="s">
        <v>116</v>
      </c>
      <c r="C15" s="163">
        <v>84290</v>
      </c>
      <c r="D15" s="163">
        <v>88844</v>
      </c>
      <c r="E15" s="163">
        <v>15164</v>
      </c>
      <c r="F15" s="163">
        <v>96299</v>
      </c>
      <c r="G15" s="163">
        <v>113190</v>
      </c>
      <c r="H15" s="163">
        <v>108150</v>
      </c>
      <c r="I15" s="164">
        <f t="shared" si="3"/>
        <v>-4.4526901669758812E-2</v>
      </c>
      <c r="J15" s="165">
        <f t="shared" si="0"/>
        <v>0.21730223763000311</v>
      </c>
      <c r="K15" s="163">
        <f t="shared" si="1"/>
        <v>-5040</v>
      </c>
      <c r="L15" s="163">
        <f t="shared" si="2"/>
        <v>19306</v>
      </c>
      <c r="M15" s="164">
        <f t="shared" si="4"/>
        <v>3.7526062657247734E-2</v>
      </c>
      <c r="N15" s="79"/>
    </row>
    <row r="16" spans="1:14" x14ac:dyDescent="0.25">
      <c r="A16" s="161"/>
      <c r="B16" s="162" t="s">
        <v>123</v>
      </c>
      <c r="C16" s="163">
        <v>97146</v>
      </c>
      <c r="D16" s="163">
        <v>88702</v>
      </c>
      <c r="E16" s="163">
        <v>2488</v>
      </c>
      <c r="F16" s="163">
        <v>115899</v>
      </c>
      <c r="G16" s="163">
        <v>115626</v>
      </c>
      <c r="H16" s="163">
        <v>113758</v>
      </c>
      <c r="I16" s="164">
        <f t="shared" si="3"/>
        <v>-1.6155535952121491E-2</v>
      </c>
      <c r="J16" s="165">
        <f t="shared" si="0"/>
        <v>0.2824739013776465</v>
      </c>
      <c r="K16" s="163">
        <f t="shared" si="1"/>
        <v>-1868</v>
      </c>
      <c r="L16" s="163">
        <f t="shared" si="2"/>
        <v>25056</v>
      </c>
      <c r="M16" s="164">
        <f t="shared" si="4"/>
        <v>3.9471935605762253E-2</v>
      </c>
      <c r="N16" s="79"/>
    </row>
    <row r="17" spans="1:14" x14ac:dyDescent="0.25">
      <c r="A17" s="161"/>
      <c r="B17" s="162" t="s">
        <v>119</v>
      </c>
      <c r="C17" s="163">
        <v>84727</v>
      </c>
      <c r="D17" s="163">
        <v>85629</v>
      </c>
      <c r="E17" s="163">
        <v>61832</v>
      </c>
      <c r="F17" s="163">
        <v>86458</v>
      </c>
      <c r="G17" s="163">
        <v>88893</v>
      </c>
      <c r="H17" s="163">
        <v>86336</v>
      </c>
      <c r="I17" s="164">
        <f t="shared" si="3"/>
        <v>-2.8764919622467411E-2</v>
      </c>
      <c r="J17" s="165">
        <f t="shared" si="0"/>
        <v>8.2565485991894505E-3</v>
      </c>
      <c r="K17" s="163">
        <f t="shared" si="1"/>
        <v>-2557</v>
      </c>
      <c r="L17" s="163">
        <f t="shared" si="2"/>
        <v>707</v>
      </c>
      <c r="M17" s="164">
        <f t="shared" si="4"/>
        <v>2.9957005506945359E-2</v>
      </c>
      <c r="N17" s="79"/>
    </row>
    <row r="18" spans="1:14" x14ac:dyDescent="0.25">
      <c r="A18" s="161"/>
      <c r="B18" s="162" t="s">
        <v>128</v>
      </c>
      <c r="C18" s="163">
        <v>14832</v>
      </c>
      <c r="D18" s="163">
        <v>14799</v>
      </c>
      <c r="E18" s="163">
        <v>209</v>
      </c>
      <c r="F18" s="163">
        <v>10414</v>
      </c>
      <c r="G18" s="163">
        <v>9657</v>
      </c>
      <c r="H18" s="163">
        <v>12379</v>
      </c>
      <c r="I18" s="164">
        <f t="shared" si="3"/>
        <v>0.28186807497152322</v>
      </c>
      <c r="J18" s="165">
        <f t="shared" si="0"/>
        <v>-0.16352456247043723</v>
      </c>
      <c r="K18" s="163">
        <f t="shared" si="1"/>
        <v>2722</v>
      </c>
      <c r="L18" s="163">
        <f t="shared" si="2"/>
        <v>-2420</v>
      </c>
      <c r="M18" s="164">
        <f t="shared" si="4"/>
        <v>4.2952855259738298E-3</v>
      </c>
      <c r="N18" s="79"/>
    </row>
    <row r="19" spans="1:14" x14ac:dyDescent="0.25">
      <c r="A19" s="161" t="s">
        <v>144</v>
      </c>
      <c r="B19" s="162" t="s">
        <v>131</v>
      </c>
      <c r="C19" s="163">
        <v>10554</v>
      </c>
      <c r="D19" s="163">
        <v>9801</v>
      </c>
      <c r="E19" s="163">
        <v>556</v>
      </c>
      <c r="F19" s="163">
        <v>4668</v>
      </c>
      <c r="G19" s="163">
        <v>6780</v>
      </c>
      <c r="H19" s="163">
        <v>4347</v>
      </c>
      <c r="I19" s="164">
        <f t="shared" si="3"/>
        <v>-0.35884955752212389</v>
      </c>
      <c r="J19" s="165">
        <f t="shared" si="0"/>
        <v>-0.556473829201102</v>
      </c>
      <c r="K19" s="163">
        <f t="shared" si="1"/>
        <v>-2433</v>
      </c>
      <c r="L19" s="163">
        <f t="shared" si="2"/>
        <v>-5454</v>
      </c>
      <c r="M19" s="164">
        <f t="shared" si="4"/>
        <v>1.5083291203981128E-3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517649</v>
      </c>
      <c r="D20" s="169">
        <f t="shared" si="5"/>
        <v>497865</v>
      </c>
      <c r="E20" s="169">
        <f t="shared" si="5"/>
        <v>75865</v>
      </c>
      <c r="F20" s="169">
        <f t="shared" si="5"/>
        <v>471525</v>
      </c>
      <c r="G20" s="169">
        <f t="shared" si="5"/>
        <v>506332</v>
      </c>
      <c r="H20" s="169">
        <f t="shared" si="5"/>
        <v>578184</v>
      </c>
      <c r="I20" s="170">
        <f t="shared" si="3"/>
        <v>0.14190689113072064</v>
      </c>
      <c r="J20" s="171">
        <f t="shared" si="0"/>
        <v>0.16132686571661004</v>
      </c>
      <c r="K20" s="169">
        <f>H20-G20</f>
        <v>71852</v>
      </c>
      <c r="L20" s="169">
        <f t="shared" si="2"/>
        <v>80319</v>
      </c>
      <c r="M20" s="170">
        <f t="shared" si="4"/>
        <v>0.20061922340654761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1054948</v>
      </c>
      <c r="D22" s="176">
        <v>1060717</v>
      </c>
      <c r="E22" s="176">
        <v>176625</v>
      </c>
      <c r="F22" s="176">
        <v>1013730</v>
      </c>
      <c r="G22" s="176">
        <v>1102818</v>
      </c>
      <c r="H22" s="176">
        <v>1101231</v>
      </c>
      <c r="I22" s="177">
        <f>IFERROR(H22/G22-1,"-")</f>
        <v>-1.4390407120666859E-3</v>
      </c>
      <c r="J22" s="177">
        <f>IFERROR(H22/D22-1,"-")</f>
        <v>3.8194919097176649E-2</v>
      </c>
      <c r="K22" s="176">
        <f>H22-G22</f>
        <v>-1587</v>
      </c>
      <c r="L22" s="176">
        <f>H22-D22</f>
        <v>40514</v>
      </c>
      <c r="M22" s="177">
        <f>H22/H$8</f>
        <v>0.38210692099957078</v>
      </c>
      <c r="N22" s="79"/>
    </row>
    <row r="23" spans="1:14" x14ac:dyDescent="0.25">
      <c r="A23" s="161" t="s">
        <v>96</v>
      </c>
      <c r="B23" s="157" t="s">
        <v>97</v>
      </c>
      <c r="C23" s="158">
        <v>103855</v>
      </c>
      <c r="D23" s="158">
        <v>109655</v>
      </c>
      <c r="E23" s="158">
        <v>76690</v>
      </c>
      <c r="F23" s="158">
        <v>90471</v>
      </c>
      <c r="G23" s="158">
        <v>81203</v>
      </c>
      <c r="H23" s="158">
        <v>74099</v>
      </c>
      <c r="I23" s="159">
        <f>IFERROR(H23/G23-1,"-")</f>
        <v>-8.7484452544856706E-2</v>
      </c>
      <c r="J23" s="160">
        <f t="shared" ref="J23:J34" si="6">IFERROR(H23/D23-1,"-")</f>
        <v>-0.32425334002097483</v>
      </c>
      <c r="K23" s="158">
        <f t="shared" ref="K23:K33" si="7">H23-G23</f>
        <v>-7104</v>
      </c>
      <c r="L23" s="158">
        <f t="shared" ref="L23:L34" si="8">H23-D23</f>
        <v>-35556</v>
      </c>
      <c r="M23" s="159">
        <f>H23/H$8</f>
        <v>2.5710991371607952E-2</v>
      </c>
      <c r="N23" s="79"/>
    </row>
    <row r="24" spans="1:14" x14ac:dyDescent="0.25">
      <c r="A24" s="161" t="s">
        <v>103</v>
      </c>
      <c r="B24" s="162" t="s">
        <v>103</v>
      </c>
      <c r="C24" s="163">
        <v>254840</v>
      </c>
      <c r="D24" s="163">
        <v>343442</v>
      </c>
      <c r="E24" s="163">
        <v>131807</v>
      </c>
      <c r="F24" s="163">
        <v>230301</v>
      </c>
      <c r="G24" s="163">
        <v>211250</v>
      </c>
      <c r="H24" s="163">
        <v>181841</v>
      </c>
      <c r="I24" s="164">
        <f>IFERROR(H24/G24-1,"-")</f>
        <v>-0.13921420118343197</v>
      </c>
      <c r="J24" s="165">
        <f t="shared" si="6"/>
        <v>-0.47053359810390105</v>
      </c>
      <c r="K24" s="163">
        <f t="shared" si="7"/>
        <v>-29409</v>
      </c>
      <c r="L24" s="163">
        <f t="shared" si="8"/>
        <v>-161601</v>
      </c>
      <c r="M24" s="164">
        <f>H24/H$8</f>
        <v>6.3095485526182021E-2</v>
      </c>
      <c r="N24" s="79"/>
    </row>
    <row r="25" spans="1:14" x14ac:dyDescent="0.25">
      <c r="A25" s="161" t="s">
        <v>100</v>
      </c>
      <c r="B25" s="162" t="s">
        <v>100</v>
      </c>
      <c r="C25" s="163">
        <v>434637</v>
      </c>
      <c r="D25" s="163">
        <v>492446</v>
      </c>
      <c r="E25" s="163">
        <v>156053</v>
      </c>
      <c r="F25" s="163">
        <v>516895</v>
      </c>
      <c r="G25" s="163">
        <v>445674</v>
      </c>
      <c r="H25" s="163">
        <v>419433</v>
      </c>
      <c r="I25" s="164">
        <f>IFERROR(H25/G25-1,"-")</f>
        <v>-5.8879360249868729E-2</v>
      </c>
      <c r="J25" s="165">
        <f t="shared" si="6"/>
        <v>-0.14826600276984681</v>
      </c>
      <c r="K25" s="163">
        <f t="shared" si="7"/>
        <v>-26241</v>
      </c>
      <c r="L25" s="163">
        <f t="shared" si="8"/>
        <v>-73013</v>
      </c>
      <c r="M25" s="164">
        <f>H25/H$8</f>
        <v>0.14553554358314738</v>
      </c>
      <c r="N25" s="79"/>
    </row>
    <row r="26" spans="1:14" x14ac:dyDescent="0.25">
      <c r="A26" s="161"/>
      <c r="B26" s="157" t="s">
        <v>107</v>
      </c>
      <c r="C26" s="158">
        <v>951093</v>
      </c>
      <c r="D26" s="158">
        <v>951062</v>
      </c>
      <c r="E26" s="158">
        <v>99935</v>
      </c>
      <c r="F26" s="158">
        <v>923259</v>
      </c>
      <c r="G26" s="158">
        <v>1021615</v>
      </c>
      <c r="H26" s="158">
        <v>1027132</v>
      </c>
      <c r="I26" s="159">
        <f>IFERROR(H26/G26-1,"-")</f>
        <v>5.4002730970081902E-3</v>
      </c>
      <c r="J26" s="160">
        <f t="shared" si="6"/>
        <v>7.9984270215821995E-2</v>
      </c>
      <c r="K26" s="158">
        <f t="shared" si="7"/>
        <v>5517</v>
      </c>
      <c r="L26" s="158">
        <f t="shared" si="8"/>
        <v>76070</v>
      </c>
      <c r="M26" s="159">
        <f>H26/H$8</f>
        <v>0.35639592962796285</v>
      </c>
      <c r="N26" s="79"/>
    </row>
    <row r="27" spans="1:14" s="56" customFormat="1" x14ac:dyDescent="0.25">
      <c r="A27" s="161"/>
      <c r="B27" s="162" t="s">
        <v>110</v>
      </c>
      <c r="C27" s="163">
        <v>482051</v>
      </c>
      <c r="D27" s="163">
        <v>493327</v>
      </c>
      <c r="E27" s="163">
        <v>30969</v>
      </c>
      <c r="F27" s="163">
        <v>521203</v>
      </c>
      <c r="G27" s="163">
        <v>595081</v>
      </c>
      <c r="H27" s="163">
        <v>589108</v>
      </c>
      <c r="I27" s="164">
        <f t="shared" ref="I27:I34" si="9">IFERROR(H27/G27-1,"-")</f>
        <v>-1.0037289041323838E-2</v>
      </c>
      <c r="J27" s="165">
        <f t="shared" si="6"/>
        <v>0.19415316818256456</v>
      </c>
      <c r="K27" s="163">
        <f t="shared" si="7"/>
        <v>-5973</v>
      </c>
      <c r="L27" s="163">
        <f t="shared" si="8"/>
        <v>95781</v>
      </c>
      <c r="M27" s="164">
        <f t="shared" ref="M27:M34" si="10">H27/H$8</f>
        <v>0.20440965066931022</v>
      </c>
      <c r="N27" s="166"/>
    </row>
    <row r="28" spans="1:14" s="56" customFormat="1" x14ac:dyDescent="0.25">
      <c r="A28" s="161"/>
      <c r="B28" s="162" t="s">
        <v>113</v>
      </c>
      <c r="C28" s="163">
        <v>176051</v>
      </c>
      <c r="D28" s="163">
        <v>156073</v>
      </c>
      <c r="E28" s="163">
        <v>9512</v>
      </c>
      <c r="F28" s="163">
        <v>113401</v>
      </c>
      <c r="G28" s="163">
        <v>116505</v>
      </c>
      <c r="H28" s="163">
        <v>114433</v>
      </c>
      <c r="I28" s="164">
        <f t="shared" si="9"/>
        <v>-1.7784644435861141E-2</v>
      </c>
      <c r="J28" s="165">
        <f t="shared" si="6"/>
        <v>-0.26679822903384953</v>
      </c>
      <c r="K28" s="163">
        <f t="shared" si="7"/>
        <v>-2072</v>
      </c>
      <c r="L28" s="163">
        <f t="shared" si="8"/>
        <v>-41640</v>
      </c>
      <c r="M28" s="164">
        <f t="shared" si="10"/>
        <v>3.9706148202097363E-2</v>
      </c>
      <c r="N28" s="166"/>
    </row>
    <row r="29" spans="1:14" x14ac:dyDescent="0.25">
      <c r="A29" s="161"/>
      <c r="B29" s="162" t="s">
        <v>116</v>
      </c>
      <c r="C29" s="163">
        <v>25514</v>
      </c>
      <c r="D29" s="163">
        <v>27743</v>
      </c>
      <c r="E29" s="163">
        <v>6369</v>
      </c>
      <c r="F29" s="163">
        <v>31016</v>
      </c>
      <c r="G29" s="163">
        <v>38569</v>
      </c>
      <c r="H29" s="163">
        <v>23019</v>
      </c>
      <c r="I29" s="164">
        <f t="shared" si="9"/>
        <v>-0.40317353314838345</v>
      </c>
      <c r="J29" s="165">
        <f t="shared" si="6"/>
        <v>-0.17027718703817174</v>
      </c>
      <c r="K29" s="163">
        <f t="shared" si="7"/>
        <v>-15550</v>
      </c>
      <c r="L29" s="163">
        <f t="shared" si="8"/>
        <v>-4724</v>
      </c>
      <c r="M29" s="164">
        <f t="shared" si="10"/>
        <v>7.9871700074635749E-3</v>
      </c>
      <c r="N29" s="79"/>
    </row>
    <row r="30" spans="1:14" x14ac:dyDescent="0.25">
      <c r="A30" s="161"/>
      <c r="B30" s="162" t="s">
        <v>123</v>
      </c>
      <c r="C30" s="163">
        <v>40432</v>
      </c>
      <c r="D30" s="163">
        <v>39886</v>
      </c>
      <c r="E30" s="163">
        <v>1185</v>
      </c>
      <c r="F30" s="163">
        <v>49325</v>
      </c>
      <c r="G30" s="163">
        <v>46471</v>
      </c>
      <c r="H30" s="163">
        <v>46544</v>
      </c>
      <c r="I30" s="164">
        <f t="shared" si="9"/>
        <v>1.5708721568290507E-3</v>
      </c>
      <c r="J30" s="165">
        <f t="shared" si="6"/>
        <v>0.16692573835430968</v>
      </c>
      <c r="K30" s="163">
        <f t="shared" si="7"/>
        <v>73</v>
      </c>
      <c r="L30" s="163">
        <f t="shared" si="8"/>
        <v>6658</v>
      </c>
      <c r="M30" s="164">
        <f t="shared" si="10"/>
        <v>1.6149912716772432E-2</v>
      </c>
      <c r="N30" s="79"/>
    </row>
    <row r="31" spans="1:14" x14ac:dyDescent="0.25">
      <c r="A31" s="161"/>
      <c r="B31" s="162" t="s">
        <v>119</v>
      </c>
      <c r="C31" s="163">
        <v>39017</v>
      </c>
      <c r="D31" s="163">
        <v>39139</v>
      </c>
      <c r="E31" s="163">
        <v>28906</v>
      </c>
      <c r="F31" s="163">
        <v>44068</v>
      </c>
      <c r="G31" s="163">
        <v>43792</v>
      </c>
      <c r="H31" s="163">
        <v>44746</v>
      </c>
      <c r="I31" s="164">
        <f t="shared" si="9"/>
        <v>2.1784800876872401E-2</v>
      </c>
      <c r="J31" s="165">
        <f t="shared" si="6"/>
        <v>0.14325864227496865</v>
      </c>
      <c r="K31" s="163">
        <f t="shared" si="7"/>
        <v>954</v>
      </c>
      <c r="L31" s="163">
        <f t="shared" si="8"/>
        <v>5607</v>
      </c>
      <c r="M31" s="164">
        <f t="shared" si="10"/>
        <v>1.5526039756460538E-2</v>
      </c>
      <c r="N31" s="79"/>
    </row>
    <row r="32" spans="1:14" x14ac:dyDescent="0.25">
      <c r="A32" s="161"/>
      <c r="B32" s="162" t="s">
        <v>128</v>
      </c>
      <c r="C32" s="163">
        <v>7645</v>
      </c>
      <c r="D32" s="163">
        <v>6957</v>
      </c>
      <c r="E32" s="163">
        <v>1</v>
      </c>
      <c r="F32" s="163">
        <v>3488</v>
      </c>
      <c r="G32" s="163">
        <v>4749</v>
      </c>
      <c r="H32" s="163">
        <v>6214</v>
      </c>
      <c r="I32" s="164">
        <f t="shared" si="9"/>
        <v>0.30848599705201085</v>
      </c>
      <c r="J32" s="165">
        <f t="shared" si="6"/>
        <v>-0.10679890757510424</v>
      </c>
      <c r="K32" s="163">
        <f t="shared" si="7"/>
        <v>1465</v>
      </c>
      <c r="L32" s="163">
        <f t="shared" si="8"/>
        <v>-743</v>
      </c>
      <c r="M32" s="164">
        <f t="shared" si="10"/>
        <v>2.1561438127798188E-3</v>
      </c>
      <c r="N32" s="79"/>
    </row>
    <row r="33" spans="1:14" x14ac:dyDescent="0.25">
      <c r="A33" s="161" t="s">
        <v>144</v>
      </c>
      <c r="B33" s="162" t="s">
        <v>131</v>
      </c>
      <c r="C33" s="163">
        <v>4663</v>
      </c>
      <c r="D33" s="163">
        <v>4582</v>
      </c>
      <c r="E33" s="163">
        <v>110</v>
      </c>
      <c r="F33" s="163">
        <v>2693</v>
      </c>
      <c r="G33" s="163">
        <v>3027</v>
      </c>
      <c r="H33" s="163">
        <v>1246</v>
      </c>
      <c r="I33" s="164">
        <f t="shared" si="9"/>
        <v>-0.58837132474397091</v>
      </c>
      <c r="J33" s="165">
        <f t="shared" si="6"/>
        <v>-0.72806634657354863</v>
      </c>
      <c r="K33" s="163">
        <f t="shared" si="7"/>
        <v>-1781</v>
      </c>
      <c r="L33" s="163">
        <f t="shared" si="8"/>
        <v>-3336</v>
      </c>
      <c r="M33" s="164">
        <f t="shared" si="10"/>
        <v>4.3233910375340431E-4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175720</v>
      </c>
      <c r="D34" s="169">
        <f t="shared" si="11"/>
        <v>183355</v>
      </c>
      <c r="E34" s="169">
        <f t="shared" si="11"/>
        <v>22883</v>
      </c>
      <c r="F34" s="169">
        <f t="shared" si="11"/>
        <v>158065</v>
      </c>
      <c r="G34" s="169">
        <f t="shared" si="11"/>
        <v>173421</v>
      </c>
      <c r="H34" s="169">
        <f t="shared" si="11"/>
        <v>201822</v>
      </c>
      <c r="I34" s="170">
        <f t="shared" si="9"/>
        <v>0.16376909370837445</v>
      </c>
      <c r="J34" s="171">
        <f t="shared" si="6"/>
        <v>0.10071718796869455</v>
      </c>
      <c r="K34" s="169">
        <f>H34-G34</f>
        <v>28401</v>
      </c>
      <c r="L34" s="169">
        <f t="shared" si="8"/>
        <v>18467</v>
      </c>
      <c r="M34" s="170">
        <f t="shared" si="10"/>
        <v>7.0028525359325494E-2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832961</v>
      </c>
      <c r="D36" s="176">
        <v>796998</v>
      </c>
      <c r="E36" s="176">
        <v>105790</v>
      </c>
      <c r="F36" s="176">
        <v>748642</v>
      </c>
      <c r="G36" s="176">
        <v>799868</v>
      </c>
      <c r="H36" s="176">
        <v>807680</v>
      </c>
      <c r="I36" s="177">
        <f>IFERROR(H36/G36-1,"-")</f>
        <v>9.7666114908960822E-3</v>
      </c>
      <c r="J36" s="177">
        <f>IFERROR(H36/D36-1,"-")</f>
        <v>1.3402793984426564E-2</v>
      </c>
      <c r="K36" s="176">
        <f>H36-G36</f>
        <v>7812</v>
      </c>
      <c r="L36" s="176">
        <f>H36-D36</f>
        <v>10682</v>
      </c>
      <c r="M36" s="177">
        <f>H36/H$8</f>
        <v>0.28025011823398843</v>
      </c>
      <c r="N36" s="79"/>
    </row>
    <row r="37" spans="1:14" x14ac:dyDescent="0.25">
      <c r="A37" s="161" t="s">
        <v>96</v>
      </c>
      <c r="B37" s="157" t="s">
        <v>97</v>
      </c>
      <c r="C37" s="158">
        <v>72250</v>
      </c>
      <c r="D37" s="158">
        <v>44639</v>
      </c>
      <c r="E37" s="158">
        <v>30758</v>
      </c>
      <c r="F37" s="158">
        <v>45509</v>
      </c>
      <c r="G37" s="158">
        <v>54675</v>
      </c>
      <c r="H37" s="158">
        <v>51020</v>
      </c>
      <c r="I37" s="159">
        <f>IFERROR(H37/G37-1,"-")</f>
        <v>-6.6849565614997664E-2</v>
      </c>
      <c r="J37" s="160">
        <f t="shared" ref="J37:J48" si="12">IFERROR(H37/D37-1,"-")</f>
        <v>0.14294675059925188</v>
      </c>
      <c r="K37" s="158">
        <f t="shared" ref="K37:K47" si="13">H37-G37</f>
        <v>-3655</v>
      </c>
      <c r="L37" s="158">
        <f t="shared" ref="L37:L48" si="14">H37-D37</f>
        <v>6381</v>
      </c>
      <c r="M37" s="159">
        <f>H37/H$8</f>
        <v>1.7703002466692368E-2</v>
      </c>
      <c r="N37" s="79"/>
    </row>
    <row r="38" spans="1:14" x14ac:dyDescent="0.25">
      <c r="A38" s="161" t="s">
        <v>103</v>
      </c>
      <c r="B38" s="162" t="s">
        <v>103</v>
      </c>
      <c r="C38" s="163">
        <v>168725</v>
      </c>
      <c r="D38" s="163">
        <v>168921</v>
      </c>
      <c r="E38" s="163">
        <v>66491</v>
      </c>
      <c r="F38" s="163">
        <v>132386</v>
      </c>
      <c r="G38" s="163">
        <v>167419</v>
      </c>
      <c r="H38" s="163">
        <v>197752</v>
      </c>
      <c r="I38" s="164">
        <f>IFERROR(H38/G38-1,"-")</f>
        <v>0.18118015279030453</v>
      </c>
      <c r="J38" s="165">
        <f t="shared" si="12"/>
        <v>0.17067741725421937</v>
      </c>
      <c r="K38" s="163">
        <f t="shared" si="13"/>
        <v>30333</v>
      </c>
      <c r="L38" s="163">
        <f t="shared" si="14"/>
        <v>28831</v>
      </c>
      <c r="M38" s="164">
        <f>H38/H$8</f>
        <v>6.8616310148830822E-2</v>
      </c>
      <c r="N38" s="79"/>
    </row>
    <row r="39" spans="1:14" x14ac:dyDescent="0.25">
      <c r="A39" s="161" t="s">
        <v>100</v>
      </c>
      <c r="B39" s="162" t="s">
        <v>100</v>
      </c>
      <c r="C39" s="163">
        <v>379081</v>
      </c>
      <c r="D39" s="163">
        <v>316259</v>
      </c>
      <c r="E39" s="163">
        <v>108103</v>
      </c>
      <c r="F39" s="163">
        <v>275025</v>
      </c>
      <c r="G39" s="163">
        <v>283040</v>
      </c>
      <c r="H39" s="163">
        <v>241047</v>
      </c>
      <c r="I39" s="164">
        <f>IFERROR(H39/G39-1,"-")</f>
        <v>-0.14836418880723568</v>
      </c>
      <c r="J39" s="165">
        <f t="shared" si="12"/>
        <v>-0.23781773799322703</v>
      </c>
      <c r="K39" s="163">
        <f t="shared" si="13"/>
        <v>-41993</v>
      </c>
      <c r="L39" s="163">
        <f t="shared" si="14"/>
        <v>-75212</v>
      </c>
      <c r="M39" s="164">
        <f>H39/H$8</f>
        <v>8.3638879568576921E-2</v>
      </c>
      <c r="N39" s="79"/>
    </row>
    <row r="40" spans="1:14" x14ac:dyDescent="0.25">
      <c r="A40" s="161"/>
      <c r="B40" s="157" t="s">
        <v>107</v>
      </c>
      <c r="C40" s="158">
        <v>760711</v>
      </c>
      <c r="D40" s="158">
        <v>752359</v>
      </c>
      <c r="E40" s="158">
        <v>75032</v>
      </c>
      <c r="F40" s="158">
        <v>703133</v>
      </c>
      <c r="G40" s="158">
        <v>745193</v>
      </c>
      <c r="H40" s="158">
        <v>756660</v>
      </c>
      <c r="I40" s="159">
        <f>IFERROR(H40/G40-1,"-")</f>
        <v>1.5387959897637193E-2</v>
      </c>
      <c r="J40" s="160">
        <f t="shared" si="12"/>
        <v>5.7166857843131691E-3</v>
      </c>
      <c r="K40" s="158">
        <f t="shared" si="13"/>
        <v>11467</v>
      </c>
      <c r="L40" s="158">
        <f t="shared" si="14"/>
        <v>4301</v>
      </c>
      <c r="M40" s="159">
        <f>H40/H$8</f>
        <v>0.26254711576729606</v>
      </c>
      <c r="N40" s="79"/>
    </row>
    <row r="41" spans="1:14" s="56" customFormat="1" x14ac:dyDescent="0.25">
      <c r="A41" s="161"/>
      <c r="B41" s="162" t="s">
        <v>110</v>
      </c>
      <c r="C41" s="163">
        <v>451780</v>
      </c>
      <c r="D41" s="163">
        <v>483251</v>
      </c>
      <c r="E41" s="163">
        <v>30652</v>
      </c>
      <c r="F41" s="163">
        <v>420455</v>
      </c>
      <c r="G41" s="163">
        <v>441166</v>
      </c>
      <c r="H41" s="163">
        <v>457809</v>
      </c>
      <c r="I41" s="164">
        <f t="shared" ref="I41:I48" si="15">IFERROR(H41/G41-1,"-")</f>
        <v>3.7725028674013839E-2</v>
      </c>
      <c r="J41" s="165">
        <f t="shared" si="12"/>
        <v>-5.264758893411503E-2</v>
      </c>
      <c r="K41" s="163">
        <f t="shared" si="13"/>
        <v>16643</v>
      </c>
      <c r="L41" s="163">
        <f t="shared" si="14"/>
        <v>-25442</v>
      </c>
      <c r="M41" s="164">
        <f t="shared" ref="M41:M48" si="16">H41/H$8</f>
        <v>0.15885131039345288</v>
      </c>
      <c r="N41" s="166"/>
    </row>
    <row r="42" spans="1:14" s="56" customFormat="1" x14ac:dyDescent="0.25">
      <c r="A42" s="161"/>
      <c r="B42" s="162" t="s">
        <v>113</v>
      </c>
      <c r="C42" s="163">
        <v>49578</v>
      </c>
      <c r="D42" s="163">
        <v>34634</v>
      </c>
      <c r="E42" s="163">
        <v>2711</v>
      </c>
      <c r="F42" s="163">
        <v>20951</v>
      </c>
      <c r="G42" s="163">
        <v>27751</v>
      </c>
      <c r="H42" s="163">
        <v>23085</v>
      </c>
      <c r="I42" s="164">
        <f t="shared" si="15"/>
        <v>-0.16813808511404993</v>
      </c>
      <c r="J42" s="165">
        <f t="shared" si="12"/>
        <v>-0.33345845123289253</v>
      </c>
      <c r="K42" s="163">
        <f t="shared" si="13"/>
        <v>-4666</v>
      </c>
      <c r="L42" s="163">
        <f t="shared" si="14"/>
        <v>-11549</v>
      </c>
      <c r="M42" s="164">
        <f t="shared" si="16"/>
        <v>8.0100707946607862E-3</v>
      </c>
      <c r="N42" s="166"/>
    </row>
    <row r="43" spans="1:14" x14ac:dyDescent="0.25">
      <c r="A43" s="161"/>
      <c r="B43" s="162" t="s">
        <v>116</v>
      </c>
      <c r="C43" s="163">
        <v>10679</v>
      </c>
      <c r="D43" s="163">
        <v>12071</v>
      </c>
      <c r="E43" s="163">
        <v>2424</v>
      </c>
      <c r="F43" s="163">
        <v>15077</v>
      </c>
      <c r="G43" s="163">
        <v>19988</v>
      </c>
      <c r="H43" s="163">
        <v>18074</v>
      </c>
      <c r="I43" s="164">
        <f t="shared" si="15"/>
        <v>-9.5757454472683579E-2</v>
      </c>
      <c r="J43" s="165">
        <f t="shared" si="12"/>
        <v>0.49730759671941005</v>
      </c>
      <c r="K43" s="163">
        <f t="shared" si="13"/>
        <v>-1914</v>
      </c>
      <c r="L43" s="163">
        <f t="shared" si="14"/>
        <v>6003</v>
      </c>
      <c r="M43" s="164">
        <f t="shared" si="16"/>
        <v>6.2713458757937641E-3</v>
      </c>
      <c r="N43" s="79"/>
    </row>
    <row r="44" spans="1:14" x14ac:dyDescent="0.25">
      <c r="A44" s="161"/>
      <c r="B44" s="162" t="s">
        <v>123</v>
      </c>
      <c r="C44" s="163">
        <v>42822</v>
      </c>
      <c r="D44" s="163">
        <v>36804</v>
      </c>
      <c r="E44" s="163">
        <v>592</v>
      </c>
      <c r="F44" s="163">
        <v>48135</v>
      </c>
      <c r="G44" s="163">
        <v>45100</v>
      </c>
      <c r="H44" s="163">
        <v>42045</v>
      </c>
      <c r="I44" s="164">
        <f t="shared" si="15"/>
        <v>-6.7738359201773846E-2</v>
      </c>
      <c r="J44" s="165">
        <f t="shared" si="12"/>
        <v>0.14240299967394843</v>
      </c>
      <c r="K44" s="163">
        <f t="shared" si="13"/>
        <v>-3055</v>
      </c>
      <c r="L44" s="163">
        <f t="shared" si="14"/>
        <v>5241</v>
      </c>
      <c r="M44" s="164">
        <f t="shared" si="16"/>
        <v>1.4588842389495895E-2</v>
      </c>
      <c r="N44" s="79"/>
    </row>
    <row r="45" spans="1:14" x14ac:dyDescent="0.25">
      <c r="A45" s="161"/>
      <c r="B45" s="162" t="s">
        <v>119</v>
      </c>
      <c r="C45" s="163">
        <v>28161</v>
      </c>
      <c r="D45" s="163">
        <v>31071</v>
      </c>
      <c r="E45" s="163">
        <v>17306</v>
      </c>
      <c r="F45" s="163">
        <v>28789</v>
      </c>
      <c r="G45" s="163">
        <v>33205</v>
      </c>
      <c r="H45" s="163">
        <v>26955</v>
      </c>
      <c r="I45" s="164">
        <f t="shared" si="15"/>
        <v>-0.18822466496009638</v>
      </c>
      <c r="J45" s="165">
        <f t="shared" si="12"/>
        <v>-0.13247079270058892</v>
      </c>
      <c r="K45" s="163">
        <f t="shared" si="13"/>
        <v>-6250</v>
      </c>
      <c r="L45" s="163">
        <f t="shared" si="14"/>
        <v>-4116</v>
      </c>
      <c r="M45" s="164">
        <f t="shared" si="16"/>
        <v>9.35288968031542E-3</v>
      </c>
      <c r="N45" s="79"/>
    </row>
    <row r="46" spans="1:14" x14ac:dyDescent="0.25">
      <c r="A46" s="161"/>
      <c r="B46" s="162" t="s">
        <v>128</v>
      </c>
      <c r="C46" s="163">
        <v>3759</v>
      </c>
      <c r="D46" s="163">
        <v>5452</v>
      </c>
      <c r="E46" s="163">
        <v>22</v>
      </c>
      <c r="F46" s="163">
        <v>4878</v>
      </c>
      <c r="G46" s="163">
        <v>3511</v>
      </c>
      <c r="H46" s="163">
        <v>4211</v>
      </c>
      <c r="I46" s="164">
        <f t="shared" si="15"/>
        <v>0.19937339789233843</v>
      </c>
      <c r="J46" s="165">
        <f t="shared" si="12"/>
        <v>-0.22762289068231845</v>
      </c>
      <c r="K46" s="163">
        <f t="shared" si="13"/>
        <v>700</v>
      </c>
      <c r="L46" s="163">
        <f t="shared" si="14"/>
        <v>-1241</v>
      </c>
      <c r="M46" s="164">
        <f t="shared" si="16"/>
        <v>1.4611396195068906E-3</v>
      </c>
      <c r="N46" s="79"/>
    </row>
    <row r="47" spans="1:14" x14ac:dyDescent="0.25">
      <c r="A47" s="161" t="s">
        <v>144</v>
      </c>
      <c r="B47" s="162" t="s">
        <v>131</v>
      </c>
      <c r="C47" s="163">
        <v>4016</v>
      </c>
      <c r="D47" s="163">
        <v>3446</v>
      </c>
      <c r="E47" s="163">
        <v>200</v>
      </c>
      <c r="F47" s="163">
        <v>881</v>
      </c>
      <c r="G47" s="163">
        <v>2697</v>
      </c>
      <c r="H47" s="163">
        <v>805</v>
      </c>
      <c r="I47" s="164">
        <f t="shared" si="15"/>
        <v>-0.7015202076381164</v>
      </c>
      <c r="J47" s="165">
        <f t="shared" si="12"/>
        <v>-0.76639582124201977</v>
      </c>
      <c r="K47" s="163">
        <f t="shared" si="13"/>
        <v>-1892</v>
      </c>
      <c r="L47" s="163">
        <f t="shared" si="14"/>
        <v>-2641</v>
      </c>
      <c r="M47" s="164">
        <f t="shared" si="16"/>
        <v>2.79320207481132E-4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169916</v>
      </c>
      <c r="D48" s="169">
        <f t="shared" si="17"/>
        <v>145630</v>
      </c>
      <c r="E48" s="169">
        <f t="shared" si="17"/>
        <v>21125</v>
      </c>
      <c r="F48" s="169">
        <f t="shared" si="17"/>
        <v>163967</v>
      </c>
      <c r="G48" s="169">
        <f t="shared" si="17"/>
        <v>171775</v>
      </c>
      <c r="H48" s="169">
        <f t="shared" si="17"/>
        <v>183676</v>
      </c>
      <c r="I48" s="170">
        <f t="shared" si="15"/>
        <v>6.9282491631494691E-2</v>
      </c>
      <c r="J48" s="171">
        <f t="shared" si="12"/>
        <v>0.26125111584151628</v>
      </c>
      <c r="K48" s="169">
        <f>H48-G48</f>
        <v>11901</v>
      </c>
      <c r="L48" s="169">
        <f t="shared" si="14"/>
        <v>38046</v>
      </c>
      <c r="M48" s="170">
        <f t="shared" si="16"/>
        <v>6.3732196806589314E-2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19773</v>
      </c>
      <c r="D50" s="176">
        <v>20450</v>
      </c>
      <c r="E50" s="176">
        <v>1029</v>
      </c>
      <c r="F50" s="176">
        <v>13618</v>
      </c>
      <c r="G50" s="176">
        <v>13736</v>
      </c>
      <c r="H50" s="176">
        <v>17692</v>
      </c>
      <c r="I50" s="177">
        <f>IFERROR(H50/G50-1,"-")</f>
        <v>0.28800232964472916</v>
      </c>
      <c r="J50" s="177">
        <f>IFERROR(H50/D50-1,"-")</f>
        <v>-0.13486552567237164</v>
      </c>
      <c r="K50" s="176">
        <f>H50-G50</f>
        <v>3956</v>
      </c>
      <c r="L50" s="176">
        <f>H50-D50</f>
        <v>-2758</v>
      </c>
      <c r="M50" s="177">
        <f>H50/H$8</f>
        <v>6.1387988953493008E-3</v>
      </c>
      <c r="N50" s="79"/>
    </row>
    <row r="51" spans="1:14" x14ac:dyDescent="0.25">
      <c r="A51" s="161" t="s">
        <v>96</v>
      </c>
      <c r="B51" s="157" t="s">
        <v>97</v>
      </c>
      <c r="C51" s="158">
        <v>3070</v>
      </c>
      <c r="D51" s="158">
        <v>4209</v>
      </c>
      <c r="E51" s="158">
        <v>485</v>
      </c>
      <c r="F51" s="158">
        <v>1825</v>
      </c>
      <c r="G51" s="158">
        <v>3190</v>
      </c>
      <c r="H51" s="158">
        <v>2770</v>
      </c>
      <c r="I51" s="159">
        <f>IFERROR(H51/G51-1,"-")</f>
        <v>-0.13166144200626961</v>
      </c>
      <c r="J51" s="160">
        <f t="shared" ref="J51:J62" si="18">IFERROR(H51/D51-1,"-")</f>
        <v>-0.34188643383226425</v>
      </c>
      <c r="K51" s="158">
        <f t="shared" ref="K51:K61" si="19">H51-G51</f>
        <v>-420</v>
      </c>
      <c r="L51" s="158">
        <f t="shared" ref="L51:L62" si="20">H51-D51</f>
        <v>-1439</v>
      </c>
      <c r="M51" s="159">
        <f>H51/H$8</f>
        <v>9.6113909903445421E-4</v>
      </c>
      <c r="N51" s="79"/>
    </row>
    <row r="52" spans="1:14" x14ac:dyDescent="0.25">
      <c r="A52" s="161" t="s">
        <v>103</v>
      </c>
      <c r="B52" s="162" t="s">
        <v>103</v>
      </c>
      <c r="C52" s="163">
        <v>15466</v>
      </c>
      <c r="D52" s="163">
        <v>10908</v>
      </c>
      <c r="E52" s="163">
        <v>4149</v>
      </c>
      <c r="F52" s="163">
        <v>4038</v>
      </c>
      <c r="G52" s="163">
        <v>21028</v>
      </c>
      <c r="H52" s="163">
        <v>11806</v>
      </c>
      <c r="I52" s="164">
        <f>IFERROR(H52/G52-1,"-")</f>
        <v>-0.43855811299220082</v>
      </c>
      <c r="J52" s="165">
        <f t="shared" si="18"/>
        <v>8.2324899156582365E-2</v>
      </c>
      <c r="K52" s="163">
        <f t="shared" si="19"/>
        <v>-9222</v>
      </c>
      <c r="L52" s="163">
        <f t="shared" si="20"/>
        <v>898</v>
      </c>
      <c r="M52" s="164">
        <f>H52/H$8</f>
        <v>4.0964650553071361E-3</v>
      </c>
      <c r="N52" s="79"/>
    </row>
    <row r="53" spans="1:14" x14ac:dyDescent="0.25">
      <c r="A53" s="161" t="s">
        <v>100</v>
      </c>
      <c r="B53" s="162" t="s">
        <v>100</v>
      </c>
      <c r="C53" s="163">
        <v>11534</v>
      </c>
      <c r="D53" s="163">
        <v>13487</v>
      </c>
      <c r="E53" s="163">
        <v>1733</v>
      </c>
      <c r="F53" s="163">
        <v>9189</v>
      </c>
      <c r="G53" s="163">
        <v>10442</v>
      </c>
      <c r="H53" s="163">
        <v>9081</v>
      </c>
      <c r="I53" s="164">
        <f>IFERROR(H53/G53-1,"-")</f>
        <v>-0.1303390155142693</v>
      </c>
      <c r="J53" s="165">
        <f t="shared" si="18"/>
        <v>-0.32668495588344326</v>
      </c>
      <c r="K53" s="163">
        <f t="shared" si="19"/>
        <v>-1361</v>
      </c>
      <c r="L53" s="163">
        <f t="shared" si="20"/>
        <v>-4406</v>
      </c>
      <c r="M53" s="164">
        <f>H53/H$8</f>
        <v>3.150940129361689E-3</v>
      </c>
      <c r="N53" s="79"/>
    </row>
    <row r="54" spans="1:14" x14ac:dyDescent="0.25">
      <c r="A54" s="161"/>
      <c r="B54" s="157" t="s">
        <v>107</v>
      </c>
      <c r="C54" s="158">
        <v>16703</v>
      </c>
      <c r="D54" s="158">
        <v>16241</v>
      </c>
      <c r="E54" s="158">
        <v>544</v>
      </c>
      <c r="F54" s="158">
        <v>11793</v>
      </c>
      <c r="G54" s="158">
        <v>10546</v>
      </c>
      <c r="H54" s="158">
        <v>14922</v>
      </c>
      <c r="I54" s="159">
        <f>IFERROR(H54/G54-1,"-")</f>
        <v>0.41494405461786465</v>
      </c>
      <c r="J54" s="160">
        <f t="shared" si="18"/>
        <v>-8.1214210947601728E-2</v>
      </c>
      <c r="K54" s="158">
        <f t="shared" si="19"/>
        <v>4376</v>
      </c>
      <c r="L54" s="158">
        <f t="shared" si="20"/>
        <v>-1319</v>
      </c>
      <c r="M54" s="159">
        <f>H54/H$8</f>
        <v>5.1776597963148468E-3</v>
      </c>
      <c r="N54" s="79"/>
    </row>
    <row r="55" spans="1:14" s="56" customFormat="1" x14ac:dyDescent="0.25">
      <c r="A55" s="161"/>
      <c r="B55" s="162" t="s">
        <v>110</v>
      </c>
      <c r="C55" s="163">
        <v>6679</v>
      </c>
      <c r="D55" s="163">
        <v>7130</v>
      </c>
      <c r="E55" s="163">
        <v>119</v>
      </c>
      <c r="F55" s="163">
        <v>5315</v>
      </c>
      <c r="G55" s="163">
        <v>5343</v>
      </c>
      <c r="H55" s="163">
        <v>6777</v>
      </c>
      <c r="I55" s="164">
        <f t="shared" ref="I55:I62" si="21">IFERROR(H55/G55-1,"-")</f>
        <v>0.26838854576080862</v>
      </c>
      <c r="J55" s="165">
        <f t="shared" si="18"/>
        <v>-4.9509116409537146E-2</v>
      </c>
      <c r="K55" s="163">
        <f t="shared" si="19"/>
        <v>1434</v>
      </c>
      <c r="L55" s="163">
        <f t="shared" si="20"/>
        <v>-353</v>
      </c>
      <c r="M55" s="164">
        <f t="shared" ref="M55:M62" si="22">H55/H$8</f>
        <v>2.3514944672045112E-3</v>
      </c>
      <c r="N55" s="166"/>
    </row>
    <row r="56" spans="1:14" s="56" customFormat="1" x14ac:dyDescent="0.25">
      <c r="A56" s="161"/>
      <c r="B56" s="162" t="s">
        <v>113</v>
      </c>
      <c r="C56" s="163">
        <v>5906</v>
      </c>
      <c r="D56" s="163">
        <v>5370</v>
      </c>
      <c r="E56" s="163">
        <v>221</v>
      </c>
      <c r="F56" s="163">
        <v>2011</v>
      </c>
      <c r="G56" s="163">
        <v>2284</v>
      </c>
      <c r="H56" s="163">
        <v>2496</v>
      </c>
      <c r="I56" s="164">
        <f t="shared" si="21"/>
        <v>9.2819614711033172E-2</v>
      </c>
      <c r="J56" s="165">
        <f t="shared" si="18"/>
        <v>-0.53519553072625703</v>
      </c>
      <c r="K56" s="163">
        <f t="shared" si="19"/>
        <v>212</v>
      </c>
      <c r="L56" s="163">
        <f t="shared" si="20"/>
        <v>-2874</v>
      </c>
      <c r="M56" s="164">
        <f t="shared" si="22"/>
        <v>8.6606613400360929E-4</v>
      </c>
      <c r="N56" s="166"/>
    </row>
    <row r="57" spans="1:14" x14ac:dyDescent="0.25">
      <c r="A57" s="161"/>
      <c r="B57" s="162" t="s">
        <v>116</v>
      </c>
      <c r="C57" s="163">
        <v>361</v>
      </c>
      <c r="D57" s="163">
        <v>321</v>
      </c>
      <c r="E57" s="163">
        <v>58</v>
      </c>
      <c r="F57" s="163">
        <v>658</v>
      </c>
      <c r="G57" s="163">
        <v>379</v>
      </c>
      <c r="H57" s="163">
        <v>1070</v>
      </c>
      <c r="I57" s="164">
        <f t="shared" si="21"/>
        <v>1.8232189973614776</v>
      </c>
      <c r="J57" s="165">
        <f t="shared" si="18"/>
        <v>2.3333333333333335</v>
      </c>
      <c r="K57" s="163">
        <f t="shared" si="19"/>
        <v>691</v>
      </c>
      <c r="L57" s="163">
        <f t="shared" si="20"/>
        <v>749</v>
      </c>
      <c r="M57" s="164">
        <f t="shared" si="22"/>
        <v>3.7127033789417546E-4</v>
      </c>
      <c r="N57" s="79"/>
    </row>
    <row r="58" spans="1:14" x14ac:dyDescent="0.25">
      <c r="A58" s="161"/>
      <c r="B58" s="162" t="s">
        <v>123</v>
      </c>
      <c r="C58" s="163">
        <v>177</v>
      </c>
      <c r="D58" s="163">
        <v>152</v>
      </c>
      <c r="E58" s="163">
        <v>0</v>
      </c>
      <c r="F58" s="163">
        <v>101</v>
      </c>
      <c r="G58" s="163">
        <v>141</v>
      </c>
      <c r="H58" s="163">
        <v>436</v>
      </c>
      <c r="I58" s="164">
        <f t="shared" si="21"/>
        <v>2.0921985815602837</v>
      </c>
      <c r="J58" s="165">
        <f t="shared" si="18"/>
        <v>1.8684210526315788</v>
      </c>
      <c r="K58" s="163">
        <f t="shared" si="19"/>
        <v>295</v>
      </c>
      <c r="L58" s="163">
        <f t="shared" si="20"/>
        <v>284</v>
      </c>
      <c r="M58" s="164">
        <f t="shared" si="22"/>
        <v>1.512839881512715E-4</v>
      </c>
      <c r="N58" s="79"/>
    </row>
    <row r="59" spans="1:14" x14ac:dyDescent="0.25">
      <c r="A59" s="161"/>
      <c r="B59" s="162" t="s">
        <v>119</v>
      </c>
      <c r="C59" s="163">
        <v>395</v>
      </c>
      <c r="D59" s="163">
        <v>327</v>
      </c>
      <c r="E59" s="163">
        <v>10</v>
      </c>
      <c r="F59" s="163">
        <v>194</v>
      </c>
      <c r="G59" s="163">
        <v>55</v>
      </c>
      <c r="H59" s="163">
        <v>464</v>
      </c>
      <c r="I59" s="164">
        <f t="shared" si="21"/>
        <v>7.4363636363636356</v>
      </c>
      <c r="J59" s="165">
        <f t="shared" si="18"/>
        <v>0.41896024464831805</v>
      </c>
      <c r="K59" s="163">
        <f t="shared" si="19"/>
        <v>409</v>
      </c>
      <c r="L59" s="163">
        <f t="shared" si="20"/>
        <v>137</v>
      </c>
      <c r="M59" s="164">
        <f t="shared" si="22"/>
        <v>1.6099947362887608E-4</v>
      </c>
      <c r="N59" s="79"/>
    </row>
    <row r="60" spans="1:14" x14ac:dyDescent="0.25">
      <c r="A60" s="161"/>
      <c r="B60" s="162" t="s">
        <v>128</v>
      </c>
      <c r="C60" s="163">
        <v>50</v>
      </c>
      <c r="D60" s="163">
        <v>12</v>
      </c>
      <c r="E60" s="163">
        <v>0</v>
      </c>
      <c r="F60" s="163">
        <v>13</v>
      </c>
      <c r="G60" s="163">
        <v>28</v>
      </c>
      <c r="H60" s="163">
        <v>10</v>
      </c>
      <c r="I60" s="164">
        <f t="shared" si="21"/>
        <v>-0.64285714285714279</v>
      </c>
      <c r="J60" s="165">
        <f t="shared" si="18"/>
        <v>-0.16666666666666663</v>
      </c>
      <c r="K60" s="163">
        <f t="shared" si="19"/>
        <v>-18</v>
      </c>
      <c r="L60" s="163">
        <f t="shared" si="20"/>
        <v>-2</v>
      </c>
      <c r="M60" s="164">
        <f t="shared" si="22"/>
        <v>3.4698162420016399E-6</v>
      </c>
      <c r="N60" s="79"/>
    </row>
    <row r="61" spans="1:14" x14ac:dyDescent="0.25">
      <c r="A61" s="161" t="s">
        <v>144</v>
      </c>
      <c r="B61" s="162" t="s">
        <v>131</v>
      </c>
      <c r="C61" s="163">
        <v>23</v>
      </c>
      <c r="D61" s="163">
        <v>20</v>
      </c>
      <c r="E61" s="163">
        <v>0</v>
      </c>
      <c r="F61" s="163">
        <v>0</v>
      </c>
      <c r="G61" s="163">
        <v>0</v>
      </c>
      <c r="H61" s="163">
        <v>9</v>
      </c>
      <c r="I61" s="164" t="str">
        <f t="shared" si="21"/>
        <v>-</v>
      </c>
      <c r="J61" s="165">
        <f t="shared" si="18"/>
        <v>-0.55000000000000004</v>
      </c>
      <c r="K61" s="163">
        <f t="shared" si="19"/>
        <v>9</v>
      </c>
      <c r="L61" s="163">
        <f t="shared" si="20"/>
        <v>-11</v>
      </c>
      <c r="M61" s="164">
        <f t="shared" si="22"/>
        <v>3.1228346178014758E-6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3112</v>
      </c>
      <c r="D62" s="169">
        <f t="shared" si="23"/>
        <v>2909</v>
      </c>
      <c r="E62" s="169">
        <f t="shared" si="23"/>
        <v>136</v>
      </c>
      <c r="F62" s="169">
        <f t="shared" si="23"/>
        <v>3501</v>
      </c>
      <c r="G62" s="169">
        <f t="shared" si="23"/>
        <v>2316</v>
      </c>
      <c r="H62" s="169">
        <f t="shared" si="23"/>
        <v>3660</v>
      </c>
      <c r="I62" s="170">
        <f t="shared" si="21"/>
        <v>0.58031088082901561</v>
      </c>
      <c r="J62" s="171">
        <f t="shared" si="18"/>
        <v>0.2581643176349262</v>
      </c>
      <c r="K62" s="169">
        <f>H62-G62</f>
        <v>1344</v>
      </c>
      <c r="L62" s="169">
        <f t="shared" si="20"/>
        <v>751</v>
      </c>
      <c r="M62" s="170">
        <f t="shared" si="22"/>
        <v>1.2699527445726002E-3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63149</v>
      </c>
      <c r="D64" s="176">
        <v>67472</v>
      </c>
      <c r="E64" s="176">
        <v>21185</v>
      </c>
      <c r="F64" s="176">
        <v>74490</v>
      </c>
      <c r="G64" s="176">
        <v>66924</v>
      </c>
      <c r="H64" s="176">
        <v>81749</v>
      </c>
      <c r="I64" s="177">
        <f>IFERROR(H64/G64-1,"-")</f>
        <v>0.22151993305839457</v>
      </c>
      <c r="J64" s="177">
        <f>IFERROR(H64/D64-1,"-")</f>
        <v>0.21159888546359973</v>
      </c>
      <c r="K64" s="176">
        <f>H64-G64</f>
        <v>14825</v>
      </c>
      <c r="L64" s="176">
        <f>H64-D64</f>
        <v>14277</v>
      </c>
      <c r="M64" s="177">
        <f>H64/H$8</f>
        <v>2.8365400796739205E-2</v>
      </c>
      <c r="N64" s="79"/>
    </row>
    <row r="65" spans="1:14" x14ac:dyDescent="0.25">
      <c r="A65" s="161" t="s">
        <v>96</v>
      </c>
      <c r="B65" s="157" t="s">
        <v>97</v>
      </c>
      <c r="C65" s="158">
        <v>15864</v>
      </c>
      <c r="D65" s="158">
        <v>21559</v>
      </c>
      <c r="E65" s="158">
        <v>15978</v>
      </c>
      <c r="F65" s="158">
        <v>6718</v>
      </c>
      <c r="G65" s="158">
        <v>28344</v>
      </c>
      <c r="H65" s="158">
        <v>26145</v>
      </c>
      <c r="I65" s="159">
        <f>IFERROR(H65/G65-1,"-")</f>
        <v>-7.7582557154953435E-2</v>
      </c>
      <c r="J65" s="160">
        <f t="shared" ref="J65:J76" si="24">IFERROR(H65/D65-1,"-")</f>
        <v>0.21271858620529716</v>
      </c>
      <c r="K65" s="158">
        <f t="shared" ref="K65:K75" si="25">H65-G65</f>
        <v>-2199</v>
      </c>
      <c r="L65" s="158">
        <f t="shared" ref="L65:L76" si="26">H65-D65</f>
        <v>4586</v>
      </c>
      <c r="M65" s="159">
        <f>H65/H$8</f>
        <v>9.0718345647132874E-3</v>
      </c>
      <c r="N65" s="79"/>
    </row>
    <row r="66" spans="1:14" x14ac:dyDescent="0.25">
      <c r="A66" s="161" t="s">
        <v>103</v>
      </c>
      <c r="B66" s="162" t="s">
        <v>103</v>
      </c>
      <c r="C66" s="163">
        <v>60393</v>
      </c>
      <c r="D66" s="163">
        <v>55767</v>
      </c>
      <c r="E66" s="163">
        <v>17826</v>
      </c>
      <c r="F66" s="163">
        <v>70658</v>
      </c>
      <c r="G66" s="163">
        <v>80295</v>
      </c>
      <c r="H66" s="163">
        <v>103269</v>
      </c>
      <c r="I66" s="164">
        <f>IFERROR(H66/G66-1,"-")</f>
        <v>0.28611993274799175</v>
      </c>
      <c r="J66" s="165">
        <f t="shared" si="24"/>
        <v>0.85179407176287047</v>
      </c>
      <c r="K66" s="163">
        <f t="shared" si="25"/>
        <v>22974</v>
      </c>
      <c r="L66" s="163">
        <f t="shared" si="26"/>
        <v>47502</v>
      </c>
      <c r="M66" s="164">
        <f>H66/H$8</f>
        <v>3.5832445349526731E-2</v>
      </c>
      <c r="N66" s="79"/>
    </row>
    <row r="67" spans="1:14" x14ac:dyDescent="0.25">
      <c r="A67" s="161" t="s">
        <v>100</v>
      </c>
      <c r="B67" s="162" t="s">
        <v>100</v>
      </c>
      <c r="C67" s="163">
        <v>59559</v>
      </c>
      <c r="D67" s="163">
        <v>72540</v>
      </c>
      <c r="E67" s="163">
        <v>39063</v>
      </c>
      <c r="F67" s="163">
        <v>35192</v>
      </c>
      <c r="G67" s="163">
        <v>60205</v>
      </c>
      <c r="H67" s="163">
        <v>103680</v>
      </c>
      <c r="I67" s="164">
        <f>IFERROR(H67/G67-1,"-")</f>
        <v>0.72211610331367826</v>
      </c>
      <c r="J67" s="165">
        <f t="shared" si="24"/>
        <v>0.42928039702233245</v>
      </c>
      <c r="K67" s="163">
        <f t="shared" si="25"/>
        <v>43475</v>
      </c>
      <c r="L67" s="163">
        <f t="shared" si="26"/>
        <v>31140</v>
      </c>
      <c r="M67" s="164">
        <f>H67/H$8</f>
        <v>3.5975054797073004E-2</v>
      </c>
      <c r="N67" s="79"/>
    </row>
    <row r="68" spans="1:14" x14ac:dyDescent="0.25">
      <c r="A68" s="161"/>
      <c r="B68" s="157" t="s">
        <v>107</v>
      </c>
      <c r="C68" s="158">
        <v>47285</v>
      </c>
      <c r="D68" s="158">
        <v>45913</v>
      </c>
      <c r="E68" s="158">
        <v>5207</v>
      </c>
      <c r="F68" s="158">
        <v>67772</v>
      </c>
      <c r="G68" s="158">
        <v>38580</v>
      </c>
      <c r="H68" s="158">
        <v>55604</v>
      </c>
      <c r="I68" s="159">
        <f>IFERROR(H68/G68-1,"-")</f>
        <v>0.44126490409538621</v>
      </c>
      <c r="J68" s="160">
        <f t="shared" si="24"/>
        <v>0.21107311654651184</v>
      </c>
      <c r="K68" s="158">
        <f t="shared" si="25"/>
        <v>17024</v>
      </c>
      <c r="L68" s="158">
        <f t="shared" si="26"/>
        <v>9691</v>
      </c>
      <c r="M68" s="159">
        <f>H68/H$8</f>
        <v>1.9293566232025917E-2</v>
      </c>
      <c r="N68" s="79"/>
    </row>
    <row r="69" spans="1:14" s="56" customFormat="1" x14ac:dyDescent="0.25">
      <c r="A69" s="161"/>
      <c r="B69" s="162" t="s">
        <v>110</v>
      </c>
      <c r="C69" s="163">
        <v>18917</v>
      </c>
      <c r="D69" s="163">
        <v>16492</v>
      </c>
      <c r="E69" s="163">
        <v>1405</v>
      </c>
      <c r="F69" s="163">
        <v>31051</v>
      </c>
      <c r="G69" s="163">
        <v>16616</v>
      </c>
      <c r="H69" s="163">
        <v>28214</v>
      </c>
      <c r="I69" s="164">
        <f t="shared" ref="I69:I76" si="27">IFERROR(H69/G69-1,"-")</f>
        <v>0.69800192585459797</v>
      </c>
      <c r="J69" s="165">
        <f t="shared" si="24"/>
        <v>0.71076885762794073</v>
      </c>
      <c r="K69" s="163">
        <f t="shared" si="25"/>
        <v>11598</v>
      </c>
      <c r="L69" s="163">
        <f t="shared" si="26"/>
        <v>11722</v>
      </c>
      <c r="M69" s="164">
        <f t="shared" ref="M69:M76" si="28">H69/H$8</f>
        <v>9.7897395451834266E-3</v>
      </c>
      <c r="N69" s="166"/>
    </row>
    <row r="70" spans="1:14" s="56" customFormat="1" x14ac:dyDescent="0.25">
      <c r="A70" s="161"/>
      <c r="B70" s="162" t="s">
        <v>113</v>
      </c>
      <c r="C70" s="163">
        <v>10979</v>
      </c>
      <c r="D70" s="163">
        <v>9196</v>
      </c>
      <c r="E70" s="163">
        <v>829</v>
      </c>
      <c r="F70" s="163">
        <v>2175</v>
      </c>
      <c r="G70" s="163">
        <v>3872</v>
      </c>
      <c r="H70" s="163">
        <v>3058</v>
      </c>
      <c r="I70" s="164">
        <f t="shared" si="27"/>
        <v>-0.21022727272727271</v>
      </c>
      <c r="J70" s="165">
        <f t="shared" si="24"/>
        <v>-0.66746411483253587</v>
      </c>
      <c r="K70" s="163">
        <f t="shared" si="25"/>
        <v>-814</v>
      </c>
      <c r="L70" s="163">
        <f t="shared" si="26"/>
        <v>-6138</v>
      </c>
      <c r="M70" s="164">
        <f t="shared" si="28"/>
        <v>1.0610698068041014E-3</v>
      </c>
      <c r="N70" s="166"/>
    </row>
    <row r="71" spans="1:14" x14ac:dyDescent="0.25">
      <c r="A71" s="161"/>
      <c r="B71" s="162" t="s">
        <v>116</v>
      </c>
      <c r="C71" s="163">
        <v>2349</v>
      </c>
      <c r="D71" s="163">
        <v>4889</v>
      </c>
      <c r="E71" s="163">
        <v>694</v>
      </c>
      <c r="F71" s="163">
        <v>10452</v>
      </c>
      <c r="G71" s="163">
        <v>2122</v>
      </c>
      <c r="H71" s="163">
        <v>3768</v>
      </c>
      <c r="I71" s="164">
        <f t="shared" si="27"/>
        <v>0.7756833176248823</v>
      </c>
      <c r="J71" s="165">
        <f t="shared" si="24"/>
        <v>-0.22929024340355897</v>
      </c>
      <c r="K71" s="163">
        <f t="shared" si="25"/>
        <v>1646</v>
      </c>
      <c r="L71" s="163">
        <f t="shared" si="26"/>
        <v>-1121</v>
      </c>
      <c r="M71" s="164">
        <f t="shared" si="28"/>
        <v>1.3074267599862178E-3</v>
      </c>
      <c r="N71" s="79"/>
    </row>
    <row r="72" spans="1:14" x14ac:dyDescent="0.25">
      <c r="A72" s="161"/>
      <c r="B72" s="162" t="s">
        <v>123</v>
      </c>
      <c r="C72" s="163">
        <v>1251</v>
      </c>
      <c r="D72" s="163">
        <v>405</v>
      </c>
      <c r="E72" s="163">
        <v>23</v>
      </c>
      <c r="F72" s="163">
        <v>1098</v>
      </c>
      <c r="G72" s="163">
        <v>1581</v>
      </c>
      <c r="H72" s="163">
        <v>3392</v>
      </c>
      <c r="I72" s="164">
        <f t="shared" si="27"/>
        <v>1.1454775458570525</v>
      </c>
      <c r="J72" s="165">
        <f t="shared" si="24"/>
        <v>7.3753086419753089</v>
      </c>
      <c r="K72" s="163">
        <f t="shared" si="25"/>
        <v>1811</v>
      </c>
      <c r="L72" s="163">
        <f t="shared" si="26"/>
        <v>2987</v>
      </c>
      <c r="M72" s="164">
        <f t="shared" si="28"/>
        <v>1.1769616692869562E-3</v>
      </c>
      <c r="N72" s="79"/>
    </row>
    <row r="73" spans="1:14" x14ac:dyDescent="0.25">
      <c r="A73" s="161"/>
      <c r="B73" s="162" t="s">
        <v>119</v>
      </c>
      <c r="C73" s="163">
        <v>902</v>
      </c>
      <c r="D73" s="163">
        <v>739</v>
      </c>
      <c r="E73" s="163">
        <v>1207</v>
      </c>
      <c r="F73" s="163">
        <v>2542</v>
      </c>
      <c r="G73" s="163">
        <v>345</v>
      </c>
      <c r="H73" s="163">
        <v>1688</v>
      </c>
      <c r="I73" s="164">
        <f t="shared" si="27"/>
        <v>3.8927536231884057</v>
      </c>
      <c r="J73" s="165">
        <f t="shared" si="24"/>
        <v>1.2841677943166441</v>
      </c>
      <c r="K73" s="163">
        <f t="shared" si="25"/>
        <v>1343</v>
      </c>
      <c r="L73" s="163">
        <f t="shared" si="26"/>
        <v>949</v>
      </c>
      <c r="M73" s="164">
        <f t="shared" si="28"/>
        <v>5.8570498164987677E-4</v>
      </c>
      <c r="N73" s="79"/>
    </row>
    <row r="74" spans="1:14" x14ac:dyDescent="0.25">
      <c r="A74" s="161"/>
      <c r="B74" s="162" t="s">
        <v>128</v>
      </c>
      <c r="C74" s="163">
        <v>151</v>
      </c>
      <c r="D74" s="163">
        <v>13</v>
      </c>
      <c r="E74" s="163">
        <v>0</v>
      </c>
      <c r="F74" s="163">
        <v>84</v>
      </c>
      <c r="G74" s="163">
        <v>12</v>
      </c>
      <c r="H74" s="163">
        <v>181</v>
      </c>
      <c r="I74" s="164">
        <f t="shared" si="27"/>
        <v>14.083333333333334</v>
      </c>
      <c r="J74" s="165">
        <f t="shared" si="24"/>
        <v>12.923076923076923</v>
      </c>
      <c r="K74" s="163">
        <f t="shared" si="25"/>
        <v>169</v>
      </c>
      <c r="L74" s="163">
        <f t="shared" si="26"/>
        <v>168</v>
      </c>
      <c r="M74" s="164">
        <f t="shared" si="28"/>
        <v>6.2803673980229687E-5</v>
      </c>
      <c r="N74" s="79"/>
    </row>
    <row r="75" spans="1:14" x14ac:dyDescent="0.25">
      <c r="A75" s="161" t="s">
        <v>144</v>
      </c>
      <c r="B75" s="162" t="s">
        <v>131</v>
      </c>
      <c r="C75" s="163">
        <v>60</v>
      </c>
      <c r="D75" s="163">
        <v>83</v>
      </c>
      <c r="E75" s="163">
        <v>11</v>
      </c>
      <c r="F75" s="163">
        <v>23</v>
      </c>
      <c r="G75" s="163">
        <v>24</v>
      </c>
      <c r="H75" s="163">
        <v>412</v>
      </c>
      <c r="I75" s="164">
        <f t="shared" si="27"/>
        <v>16.166666666666668</v>
      </c>
      <c r="J75" s="165">
        <f t="shared" si="24"/>
        <v>3.9638554216867474</v>
      </c>
      <c r="K75" s="163">
        <f t="shared" si="25"/>
        <v>388</v>
      </c>
      <c r="L75" s="163">
        <f t="shared" si="26"/>
        <v>329</v>
      </c>
      <c r="M75" s="164">
        <f t="shared" si="28"/>
        <v>1.4295642917046757E-4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12676</v>
      </c>
      <c r="D76" s="169">
        <f t="shared" si="29"/>
        <v>14096</v>
      </c>
      <c r="E76" s="169">
        <f t="shared" si="29"/>
        <v>1038</v>
      </c>
      <c r="F76" s="169">
        <f t="shared" si="29"/>
        <v>20347</v>
      </c>
      <c r="G76" s="169">
        <f t="shared" si="29"/>
        <v>14008</v>
      </c>
      <c r="H76" s="169">
        <f t="shared" si="29"/>
        <v>14891</v>
      </c>
      <c r="I76" s="170">
        <f t="shared" si="27"/>
        <v>6.3035408338092624E-2</v>
      </c>
      <c r="J76" s="171">
        <f t="shared" si="24"/>
        <v>5.639897843359809E-2</v>
      </c>
      <c r="K76" s="169">
        <f>H76-G76</f>
        <v>883</v>
      </c>
      <c r="L76" s="169">
        <f t="shared" si="26"/>
        <v>795</v>
      </c>
      <c r="M76" s="170">
        <f t="shared" si="28"/>
        <v>5.1669033659646419E-3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507900</v>
      </c>
      <c r="D78" s="176">
        <v>471100</v>
      </c>
      <c r="E78" s="176">
        <v>80706</v>
      </c>
      <c r="F78" s="176">
        <v>378277</v>
      </c>
      <c r="G78" s="176">
        <v>441114</v>
      </c>
      <c r="H78" s="176">
        <v>489204</v>
      </c>
      <c r="I78" s="177">
        <f>IFERROR(H78/G78-1,"-")</f>
        <v>0.10901943715230078</v>
      </c>
      <c r="J78" s="177">
        <f>IFERROR(H78/D78-1,"-")</f>
        <v>3.8429208236043344E-2</v>
      </c>
      <c r="K78" s="176">
        <f>H78-G78</f>
        <v>48090</v>
      </c>
      <c r="L78" s="176">
        <f>H78-D78</f>
        <v>18104</v>
      </c>
      <c r="M78" s="177">
        <f>H78/H$8</f>
        <v>0.16974479848521701</v>
      </c>
      <c r="N78" s="79"/>
    </row>
    <row r="79" spans="1:14" x14ac:dyDescent="0.25">
      <c r="A79" s="161" t="s">
        <v>96</v>
      </c>
      <c r="B79" s="157" t="s">
        <v>97</v>
      </c>
      <c r="C79" s="158">
        <v>174826</v>
      </c>
      <c r="D79" s="158">
        <v>171150</v>
      </c>
      <c r="E79" s="158">
        <v>52265</v>
      </c>
      <c r="F79" s="158">
        <v>158091</v>
      </c>
      <c r="G79" s="158">
        <v>158021</v>
      </c>
      <c r="H79" s="158">
        <v>159761</v>
      </c>
      <c r="I79" s="159">
        <f>IFERROR(H79/G79-1,"-")</f>
        <v>1.1011194714626527E-2</v>
      </c>
      <c r="J79" s="160">
        <f t="shared" ref="J79:J90" si="30">IFERROR(H79/D79-1,"-")</f>
        <v>-6.6543967280163652E-2</v>
      </c>
      <c r="K79" s="158">
        <f t="shared" ref="K79:K89" si="31">H79-G79</f>
        <v>1740</v>
      </c>
      <c r="L79" s="158">
        <f t="shared" ref="L79:L90" si="32">H79-D79</f>
        <v>-11389</v>
      </c>
      <c r="M79" s="159">
        <f>H79/H$8</f>
        <v>5.5434131263842397E-2</v>
      </c>
      <c r="N79" s="79"/>
    </row>
    <row r="80" spans="1:14" x14ac:dyDescent="0.25">
      <c r="A80" s="161" t="s">
        <v>103</v>
      </c>
      <c r="B80" s="162" t="s">
        <v>103</v>
      </c>
      <c r="C80" s="163">
        <v>271266</v>
      </c>
      <c r="D80" s="163">
        <v>167866</v>
      </c>
      <c r="E80" s="163">
        <v>41775</v>
      </c>
      <c r="F80" s="163">
        <v>192946</v>
      </c>
      <c r="G80" s="163">
        <v>217002</v>
      </c>
      <c r="H80" s="163">
        <v>232668</v>
      </c>
      <c r="I80" s="164">
        <f>IFERROR(H80/G80-1,"-")</f>
        <v>7.2192883014903009E-2</v>
      </c>
      <c r="J80" s="165">
        <f t="shared" si="30"/>
        <v>0.38603409862628535</v>
      </c>
      <c r="K80" s="163">
        <f t="shared" si="31"/>
        <v>15666</v>
      </c>
      <c r="L80" s="163">
        <f t="shared" si="32"/>
        <v>64802</v>
      </c>
      <c r="M80" s="164">
        <f>H80/H$8</f>
        <v>8.0731520539403759E-2</v>
      </c>
      <c r="N80" s="79"/>
    </row>
    <row r="81" spans="1:14" x14ac:dyDescent="0.25">
      <c r="A81" s="161" t="s">
        <v>100</v>
      </c>
      <c r="B81" s="162" t="s">
        <v>100</v>
      </c>
      <c r="C81" s="163">
        <v>1307072</v>
      </c>
      <c r="D81" s="163">
        <v>1339936</v>
      </c>
      <c r="E81" s="163">
        <v>329240</v>
      </c>
      <c r="F81" s="163">
        <v>1105204</v>
      </c>
      <c r="G81" s="163">
        <v>1141010</v>
      </c>
      <c r="H81" s="163">
        <v>1119285</v>
      </c>
      <c r="I81" s="164">
        <f>IFERROR(H81/G81-1,"-")</f>
        <v>-1.904014864023984E-2</v>
      </c>
      <c r="J81" s="165">
        <f t="shared" si="30"/>
        <v>-0.16467279034222526</v>
      </c>
      <c r="K81" s="163">
        <f t="shared" si="31"/>
        <v>-21725</v>
      </c>
      <c r="L81" s="163">
        <f t="shared" si="32"/>
        <v>-220651</v>
      </c>
      <c r="M81" s="164">
        <f>H81/H$8</f>
        <v>0.38837132724288054</v>
      </c>
      <c r="N81" s="79"/>
    </row>
    <row r="82" spans="1:14" x14ac:dyDescent="0.25">
      <c r="A82" s="161"/>
      <c r="B82" s="157" t="s">
        <v>107</v>
      </c>
      <c r="C82" s="158">
        <v>333074</v>
      </c>
      <c r="D82" s="158">
        <v>299950</v>
      </c>
      <c r="E82" s="158">
        <v>28441</v>
      </c>
      <c r="F82" s="158">
        <v>220186</v>
      </c>
      <c r="G82" s="158">
        <v>283093</v>
      </c>
      <c r="H82" s="158">
        <v>329443</v>
      </c>
      <c r="I82" s="159">
        <f>IFERROR(H82/G82-1,"-")</f>
        <v>0.16372711441116516</v>
      </c>
      <c r="J82" s="160">
        <f t="shared" si="30"/>
        <v>9.8326387731288545E-2</v>
      </c>
      <c r="K82" s="158">
        <f t="shared" si="31"/>
        <v>46350</v>
      </c>
      <c r="L82" s="158">
        <f t="shared" si="32"/>
        <v>29493</v>
      </c>
      <c r="M82" s="159">
        <f>H82/H$8</f>
        <v>0.11431066722137462</v>
      </c>
      <c r="N82" s="79"/>
    </row>
    <row r="83" spans="1:14" s="56" customFormat="1" x14ac:dyDescent="0.25">
      <c r="A83" s="161"/>
      <c r="B83" s="162" t="s">
        <v>110</v>
      </c>
      <c r="C83" s="163">
        <v>54642</v>
      </c>
      <c r="D83" s="163">
        <v>60384</v>
      </c>
      <c r="E83" s="163">
        <v>4342</v>
      </c>
      <c r="F83" s="163">
        <v>46875</v>
      </c>
      <c r="G83" s="163">
        <v>70200</v>
      </c>
      <c r="H83" s="163">
        <v>77720</v>
      </c>
      <c r="I83" s="164">
        <f t="shared" ref="I83:I90" si="33">IFERROR(H83/G83-1,"-")</f>
        <v>0.10712250712250704</v>
      </c>
      <c r="J83" s="165">
        <f t="shared" si="30"/>
        <v>0.2870959194488607</v>
      </c>
      <c r="K83" s="163">
        <f t="shared" si="31"/>
        <v>7520</v>
      </c>
      <c r="L83" s="163">
        <f t="shared" si="32"/>
        <v>17336</v>
      </c>
      <c r="M83" s="164">
        <f t="shared" ref="M83:M90" si="34">H83/H$8</f>
        <v>2.6967411832836744E-2</v>
      </c>
      <c r="N83" s="166"/>
    </row>
    <row r="84" spans="1:14" s="56" customFormat="1" x14ac:dyDescent="0.25">
      <c r="A84" s="161"/>
      <c r="B84" s="162" t="s">
        <v>113</v>
      </c>
      <c r="C84" s="163">
        <v>151162</v>
      </c>
      <c r="D84" s="163">
        <v>121486</v>
      </c>
      <c r="E84" s="163">
        <v>4527</v>
      </c>
      <c r="F84" s="163">
        <v>81698</v>
      </c>
      <c r="G84" s="163">
        <v>87257</v>
      </c>
      <c r="H84" s="163">
        <v>95768</v>
      </c>
      <c r="I84" s="164">
        <f t="shared" si="33"/>
        <v>9.7539452422155337E-2</v>
      </c>
      <c r="J84" s="165">
        <f t="shared" si="30"/>
        <v>-0.21169517475264643</v>
      </c>
      <c r="K84" s="163">
        <f t="shared" si="31"/>
        <v>8511</v>
      </c>
      <c r="L84" s="163">
        <f t="shared" si="32"/>
        <v>-25718</v>
      </c>
      <c r="M84" s="164">
        <f t="shared" si="34"/>
        <v>3.3229736186401307E-2</v>
      </c>
      <c r="N84" s="166"/>
    </row>
    <row r="85" spans="1:14" x14ac:dyDescent="0.25">
      <c r="A85" s="161"/>
      <c r="B85" s="162" t="s">
        <v>116</v>
      </c>
      <c r="C85" s="163">
        <v>14162</v>
      </c>
      <c r="D85" s="163">
        <v>17116</v>
      </c>
      <c r="E85" s="163">
        <v>1472</v>
      </c>
      <c r="F85" s="163">
        <v>16073</v>
      </c>
      <c r="G85" s="163">
        <v>25350</v>
      </c>
      <c r="H85" s="163">
        <v>32169</v>
      </c>
      <c r="I85" s="164">
        <f t="shared" si="33"/>
        <v>0.26899408284023663</v>
      </c>
      <c r="J85" s="165">
        <f t="shared" si="30"/>
        <v>0.87946950222014486</v>
      </c>
      <c r="K85" s="163">
        <f t="shared" si="31"/>
        <v>6819</v>
      </c>
      <c r="L85" s="163">
        <f t="shared" si="32"/>
        <v>15053</v>
      </c>
      <c r="M85" s="164">
        <f t="shared" si="34"/>
        <v>1.1162051868895075E-2</v>
      </c>
      <c r="N85" s="79"/>
    </row>
    <row r="86" spans="1:14" x14ac:dyDescent="0.25">
      <c r="A86" s="161"/>
      <c r="B86" s="162" t="s">
        <v>123</v>
      </c>
      <c r="C86" s="163">
        <v>7983</v>
      </c>
      <c r="D86" s="163">
        <v>6570</v>
      </c>
      <c r="E86" s="163">
        <v>396</v>
      </c>
      <c r="F86" s="163">
        <v>7103</v>
      </c>
      <c r="G86" s="163">
        <v>9989</v>
      </c>
      <c r="H86" s="163">
        <v>13011</v>
      </c>
      <c r="I86" s="164">
        <f t="shared" si="33"/>
        <v>0.30253278606467116</v>
      </c>
      <c r="J86" s="165">
        <f t="shared" si="30"/>
        <v>0.98036529680365292</v>
      </c>
      <c r="K86" s="163">
        <f t="shared" si="31"/>
        <v>3022</v>
      </c>
      <c r="L86" s="163">
        <f t="shared" si="32"/>
        <v>6441</v>
      </c>
      <c r="M86" s="164">
        <f t="shared" si="34"/>
        <v>4.5145779124683332E-3</v>
      </c>
      <c r="N86" s="79"/>
    </row>
    <row r="87" spans="1:14" x14ac:dyDescent="0.25">
      <c r="A87" s="161"/>
      <c r="B87" s="162" t="s">
        <v>119</v>
      </c>
      <c r="C87" s="163">
        <v>5617</v>
      </c>
      <c r="D87" s="163">
        <v>4261</v>
      </c>
      <c r="E87" s="163">
        <v>3461</v>
      </c>
      <c r="F87" s="163">
        <v>3064</v>
      </c>
      <c r="G87" s="163">
        <v>4673</v>
      </c>
      <c r="H87" s="163">
        <v>5487</v>
      </c>
      <c r="I87" s="164">
        <f t="shared" si="33"/>
        <v>0.17419216777230906</v>
      </c>
      <c r="J87" s="165">
        <f t="shared" si="30"/>
        <v>0.28772588594226711</v>
      </c>
      <c r="K87" s="163">
        <f t="shared" si="31"/>
        <v>814</v>
      </c>
      <c r="L87" s="163">
        <f t="shared" si="32"/>
        <v>1226</v>
      </c>
      <c r="M87" s="164">
        <f t="shared" si="34"/>
        <v>1.9038881719862998E-3</v>
      </c>
      <c r="N87" s="79"/>
    </row>
    <row r="88" spans="1:14" x14ac:dyDescent="0.25">
      <c r="A88" s="161"/>
      <c r="B88" s="162" t="s">
        <v>128</v>
      </c>
      <c r="C88" s="163">
        <v>2621</v>
      </c>
      <c r="D88" s="163">
        <v>1927</v>
      </c>
      <c r="E88" s="163">
        <v>100</v>
      </c>
      <c r="F88" s="163">
        <v>1619</v>
      </c>
      <c r="G88" s="163">
        <v>906</v>
      </c>
      <c r="H88" s="163">
        <v>1480</v>
      </c>
      <c r="I88" s="164">
        <f t="shared" si="33"/>
        <v>0.63355408388520962</v>
      </c>
      <c r="J88" s="165">
        <f t="shared" si="30"/>
        <v>-0.23196678775298396</v>
      </c>
      <c r="K88" s="163">
        <f t="shared" si="31"/>
        <v>574</v>
      </c>
      <c r="L88" s="163">
        <f t="shared" si="32"/>
        <v>-447</v>
      </c>
      <c r="M88" s="164">
        <f t="shared" si="34"/>
        <v>5.1353280381624265E-4</v>
      </c>
      <c r="N88" s="79"/>
    </row>
    <row r="89" spans="1:14" x14ac:dyDescent="0.25">
      <c r="A89" s="161" t="s">
        <v>144</v>
      </c>
      <c r="B89" s="162" t="s">
        <v>131</v>
      </c>
      <c r="C89" s="163">
        <v>1370</v>
      </c>
      <c r="D89" s="163">
        <v>1244</v>
      </c>
      <c r="E89" s="163">
        <v>134</v>
      </c>
      <c r="F89" s="163">
        <v>876</v>
      </c>
      <c r="G89" s="163">
        <v>677</v>
      </c>
      <c r="H89" s="163">
        <v>1644</v>
      </c>
      <c r="I89" s="164">
        <f t="shared" si="33"/>
        <v>1.4283604135893651</v>
      </c>
      <c r="J89" s="165">
        <f t="shared" si="30"/>
        <v>0.32154340836012851</v>
      </c>
      <c r="K89" s="163">
        <f t="shared" si="31"/>
        <v>967</v>
      </c>
      <c r="L89" s="163">
        <f t="shared" si="32"/>
        <v>400</v>
      </c>
      <c r="M89" s="164">
        <f t="shared" si="34"/>
        <v>5.7043779018506964E-4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95517</v>
      </c>
      <c r="D90" s="169">
        <f t="shared" si="35"/>
        <v>86962</v>
      </c>
      <c r="E90" s="169">
        <f t="shared" si="35"/>
        <v>14009</v>
      </c>
      <c r="F90" s="169">
        <f t="shared" si="35"/>
        <v>62878</v>
      </c>
      <c r="G90" s="169">
        <f t="shared" si="35"/>
        <v>84041</v>
      </c>
      <c r="H90" s="169">
        <f t="shared" si="35"/>
        <v>102164</v>
      </c>
      <c r="I90" s="170">
        <f t="shared" si="33"/>
        <v>0.21564474482692964</v>
      </c>
      <c r="J90" s="171">
        <f t="shared" si="30"/>
        <v>0.17481198684482879</v>
      </c>
      <c r="K90" s="169">
        <f>H90-G90</f>
        <v>18123</v>
      </c>
      <c r="L90" s="169">
        <f t="shared" si="32"/>
        <v>15202</v>
      </c>
      <c r="M90" s="170">
        <f t="shared" si="34"/>
        <v>3.5449030654785552E-2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10615</v>
      </c>
      <c r="D92" s="176">
        <v>8003</v>
      </c>
      <c r="E92" s="176">
        <v>3767</v>
      </c>
      <c r="F92" s="176">
        <v>10967</v>
      </c>
      <c r="G92" s="176">
        <v>10606</v>
      </c>
      <c r="H92" s="176">
        <v>11345</v>
      </c>
      <c r="I92" s="177">
        <f>IFERROR(H92/G92-1,"-")</f>
        <v>6.9677541014520061E-2</v>
      </c>
      <c r="J92" s="177">
        <f>IFERROR(H92/D92-1,"-")</f>
        <v>0.41759340247407217</v>
      </c>
      <c r="K92" s="176">
        <f>H92-G92</f>
        <v>739</v>
      </c>
      <c r="L92" s="176">
        <f>H92-D92</f>
        <v>3342</v>
      </c>
      <c r="M92" s="177">
        <f>H92/H$8</f>
        <v>3.9365065265508604E-3</v>
      </c>
      <c r="N92" s="79"/>
    </row>
    <row r="93" spans="1:14" x14ac:dyDescent="0.25">
      <c r="A93" s="161" t="s">
        <v>96</v>
      </c>
      <c r="B93" s="157" t="s">
        <v>97</v>
      </c>
      <c r="C93" s="158">
        <v>6331</v>
      </c>
      <c r="D93" s="158">
        <v>5204</v>
      </c>
      <c r="E93" s="158">
        <v>3075</v>
      </c>
      <c r="F93" s="158">
        <v>6733</v>
      </c>
      <c r="G93" s="158">
        <v>6420</v>
      </c>
      <c r="H93" s="158">
        <v>7407</v>
      </c>
      <c r="I93" s="159">
        <f>IFERROR(H93/G93-1,"-")</f>
        <v>0.1537383177570093</v>
      </c>
      <c r="J93" s="160">
        <f t="shared" ref="J93:J104" si="36">IFERROR(H93/D93-1,"-")</f>
        <v>0.42332820906994617</v>
      </c>
      <c r="K93" s="158">
        <f t="shared" ref="K93:K103" si="37">H93-G93</f>
        <v>987</v>
      </c>
      <c r="L93" s="158">
        <f t="shared" ref="L93:L104" si="38">H93-D93</f>
        <v>2203</v>
      </c>
      <c r="M93" s="159">
        <f>H93/H$8</f>
        <v>2.5700928904506147E-3</v>
      </c>
      <c r="N93" s="79"/>
    </row>
    <row r="94" spans="1:14" x14ac:dyDescent="0.25">
      <c r="A94" s="161" t="s">
        <v>103</v>
      </c>
      <c r="B94" s="162" t="s">
        <v>103</v>
      </c>
      <c r="C94" s="163">
        <v>22573</v>
      </c>
      <c r="D94" s="163">
        <v>22522</v>
      </c>
      <c r="E94" s="163">
        <v>10036</v>
      </c>
      <c r="F94" s="163">
        <v>22783</v>
      </c>
      <c r="G94" s="163">
        <v>15570</v>
      </c>
      <c r="H94" s="163">
        <v>14648</v>
      </c>
      <c r="I94" s="164">
        <f>IFERROR(H94/G94-1,"-")</f>
        <v>-5.9216441875401427E-2</v>
      </c>
      <c r="J94" s="165">
        <f t="shared" si="36"/>
        <v>-0.34961371103809613</v>
      </c>
      <c r="K94" s="163">
        <f t="shared" si="37"/>
        <v>-922</v>
      </c>
      <c r="L94" s="163">
        <f t="shared" si="38"/>
        <v>-7874</v>
      </c>
      <c r="M94" s="164">
        <f>H94/H$8</f>
        <v>5.0825868312840018E-3</v>
      </c>
      <c r="N94" s="79"/>
    </row>
    <row r="95" spans="1:14" x14ac:dyDescent="0.25">
      <c r="A95" s="161" t="s">
        <v>100</v>
      </c>
      <c r="B95" s="162" t="s">
        <v>100</v>
      </c>
      <c r="C95" s="163">
        <v>30068</v>
      </c>
      <c r="D95" s="163">
        <v>30973</v>
      </c>
      <c r="E95" s="163">
        <v>11436</v>
      </c>
      <c r="F95" s="163">
        <v>30660</v>
      </c>
      <c r="G95" s="163">
        <v>42097</v>
      </c>
      <c r="H95" s="163">
        <v>37058</v>
      </c>
      <c r="I95" s="164">
        <f>IFERROR(H95/G95-1,"-")</f>
        <v>-0.11969974107418579</v>
      </c>
      <c r="J95" s="165">
        <f t="shared" si="36"/>
        <v>0.19646143415232631</v>
      </c>
      <c r="K95" s="163">
        <f t="shared" si="37"/>
        <v>-5039</v>
      </c>
      <c r="L95" s="163">
        <f t="shared" si="38"/>
        <v>6085</v>
      </c>
      <c r="M95" s="164">
        <f>H95/H$8</f>
        <v>1.2858445029609677E-2</v>
      </c>
      <c r="N95" s="79"/>
    </row>
    <row r="96" spans="1:14" x14ac:dyDescent="0.25">
      <c r="A96" s="161"/>
      <c r="B96" s="157" t="s">
        <v>107</v>
      </c>
      <c r="C96" s="158">
        <v>4284</v>
      </c>
      <c r="D96" s="158">
        <v>2799</v>
      </c>
      <c r="E96" s="158">
        <v>692</v>
      </c>
      <c r="F96" s="158">
        <v>4234</v>
      </c>
      <c r="G96" s="158">
        <v>4186</v>
      </c>
      <c r="H96" s="158">
        <v>3938</v>
      </c>
      <c r="I96" s="159">
        <f>IFERROR(H96/G96-1,"-")</f>
        <v>-5.9245102723363585E-2</v>
      </c>
      <c r="J96" s="160">
        <f t="shared" si="36"/>
        <v>0.40693104680242942</v>
      </c>
      <c r="K96" s="158">
        <f t="shared" si="37"/>
        <v>-248</v>
      </c>
      <c r="L96" s="158">
        <f t="shared" si="38"/>
        <v>1139</v>
      </c>
      <c r="M96" s="159">
        <f>H96/H$8</f>
        <v>1.3664136361002457E-3</v>
      </c>
      <c r="N96" s="79"/>
    </row>
    <row r="97" spans="1:14" s="56" customFormat="1" x14ac:dyDescent="0.25">
      <c r="A97" s="161"/>
      <c r="B97" s="162" t="s">
        <v>110</v>
      </c>
      <c r="C97" s="163">
        <v>547</v>
      </c>
      <c r="D97" s="163">
        <v>369</v>
      </c>
      <c r="E97" s="163">
        <v>42</v>
      </c>
      <c r="F97" s="163">
        <v>722</v>
      </c>
      <c r="G97" s="163">
        <v>664</v>
      </c>
      <c r="H97" s="163">
        <v>519</v>
      </c>
      <c r="I97" s="164">
        <f t="shared" ref="I97:I104" si="39">IFERROR(H97/G97-1,"-")</f>
        <v>-0.21837349397590367</v>
      </c>
      <c r="J97" s="165">
        <f t="shared" si="36"/>
        <v>0.4065040650406504</v>
      </c>
      <c r="K97" s="163">
        <f t="shared" si="37"/>
        <v>-145</v>
      </c>
      <c r="L97" s="163">
        <f t="shared" si="38"/>
        <v>150</v>
      </c>
      <c r="M97" s="164">
        <f t="shared" ref="M97:M104" si="40">H97/H$8</f>
        <v>1.800834629598851E-4</v>
      </c>
      <c r="N97" s="166"/>
    </row>
    <row r="98" spans="1:14" s="56" customFormat="1" x14ac:dyDescent="0.25">
      <c r="A98" s="161"/>
      <c r="B98" s="162" t="s">
        <v>113</v>
      </c>
      <c r="C98" s="163">
        <v>1407</v>
      </c>
      <c r="D98" s="163">
        <v>592</v>
      </c>
      <c r="E98" s="163">
        <v>72</v>
      </c>
      <c r="F98" s="163">
        <v>1386</v>
      </c>
      <c r="G98" s="163">
        <v>1288</v>
      </c>
      <c r="H98" s="163">
        <v>1311</v>
      </c>
      <c r="I98" s="164">
        <f t="shared" si="39"/>
        <v>1.7857142857142794E-2</v>
      </c>
      <c r="J98" s="165">
        <f t="shared" si="36"/>
        <v>1.2145270270270272</v>
      </c>
      <c r="K98" s="163">
        <f t="shared" si="37"/>
        <v>23</v>
      </c>
      <c r="L98" s="163">
        <f t="shared" si="38"/>
        <v>719</v>
      </c>
      <c r="M98" s="164">
        <f t="shared" si="40"/>
        <v>4.5489290932641498E-4</v>
      </c>
      <c r="N98" s="166"/>
    </row>
    <row r="99" spans="1:14" x14ac:dyDescent="0.25">
      <c r="A99" s="161"/>
      <c r="B99" s="162" t="s">
        <v>116</v>
      </c>
      <c r="C99" s="163">
        <v>406</v>
      </c>
      <c r="D99" s="163">
        <v>504</v>
      </c>
      <c r="E99" s="163">
        <v>104</v>
      </c>
      <c r="F99" s="163">
        <v>390</v>
      </c>
      <c r="G99" s="163">
        <v>486</v>
      </c>
      <c r="H99" s="163">
        <v>421</v>
      </c>
      <c r="I99" s="164">
        <f t="shared" si="39"/>
        <v>-0.13374485596707819</v>
      </c>
      <c r="J99" s="165">
        <f t="shared" si="36"/>
        <v>-0.16468253968253965</v>
      </c>
      <c r="K99" s="163">
        <f t="shared" si="37"/>
        <v>-65</v>
      </c>
      <c r="L99" s="163">
        <f t="shared" si="38"/>
        <v>-83</v>
      </c>
      <c r="M99" s="164">
        <f t="shared" si="40"/>
        <v>1.4607926378826903E-4</v>
      </c>
      <c r="N99" s="79"/>
    </row>
    <row r="100" spans="1:14" x14ac:dyDescent="0.25">
      <c r="A100" s="161"/>
      <c r="B100" s="162" t="s">
        <v>123</v>
      </c>
      <c r="C100" s="163">
        <v>113</v>
      </c>
      <c r="D100" s="163">
        <v>116</v>
      </c>
      <c r="E100" s="163">
        <v>6</v>
      </c>
      <c r="F100" s="163">
        <v>333</v>
      </c>
      <c r="G100" s="163">
        <v>194</v>
      </c>
      <c r="H100" s="163">
        <v>121</v>
      </c>
      <c r="I100" s="164">
        <f t="shared" si="39"/>
        <v>-0.37628865979381443</v>
      </c>
      <c r="J100" s="165">
        <f t="shared" si="36"/>
        <v>4.31034482758621E-2</v>
      </c>
      <c r="K100" s="163">
        <f t="shared" si="37"/>
        <v>-73</v>
      </c>
      <c r="L100" s="163">
        <f t="shared" si="38"/>
        <v>5</v>
      </c>
      <c r="M100" s="164">
        <f t="shared" si="40"/>
        <v>4.1984776528219842E-5</v>
      </c>
      <c r="N100" s="79"/>
    </row>
    <row r="101" spans="1:14" x14ac:dyDescent="0.25">
      <c r="A101" s="161"/>
      <c r="B101" s="162" t="s">
        <v>119</v>
      </c>
      <c r="C101" s="163">
        <v>82</v>
      </c>
      <c r="D101" s="163">
        <v>24</v>
      </c>
      <c r="E101" s="163">
        <v>86</v>
      </c>
      <c r="F101" s="163">
        <v>117</v>
      </c>
      <c r="G101" s="163">
        <v>120</v>
      </c>
      <c r="H101" s="163">
        <v>158</v>
      </c>
      <c r="I101" s="164">
        <f t="shared" si="39"/>
        <v>0.31666666666666665</v>
      </c>
      <c r="J101" s="165">
        <f t="shared" si="36"/>
        <v>5.583333333333333</v>
      </c>
      <c r="K101" s="163">
        <f t="shared" si="37"/>
        <v>38</v>
      </c>
      <c r="L101" s="163">
        <f t="shared" si="38"/>
        <v>134</v>
      </c>
      <c r="M101" s="164">
        <f t="shared" si="40"/>
        <v>5.482309662362591E-5</v>
      </c>
      <c r="N101" s="79"/>
    </row>
    <row r="102" spans="1:14" x14ac:dyDescent="0.25">
      <c r="A102" s="161"/>
      <c r="B102" s="162" t="s">
        <v>128</v>
      </c>
      <c r="C102" s="163">
        <v>0</v>
      </c>
      <c r="D102" s="163">
        <v>2</v>
      </c>
      <c r="E102" s="163">
        <v>2</v>
      </c>
      <c r="F102" s="163">
        <v>27</v>
      </c>
      <c r="G102" s="163">
        <v>14</v>
      </c>
      <c r="H102" s="163">
        <v>36</v>
      </c>
      <c r="I102" s="164">
        <f t="shared" si="39"/>
        <v>1.5714285714285716</v>
      </c>
      <c r="J102" s="165">
        <f t="shared" si="36"/>
        <v>17</v>
      </c>
      <c r="K102" s="163">
        <f t="shared" si="37"/>
        <v>22</v>
      </c>
      <c r="L102" s="163">
        <f t="shared" si="38"/>
        <v>34</v>
      </c>
      <c r="M102" s="164">
        <f t="shared" si="40"/>
        <v>1.2491338471205903E-5</v>
      </c>
      <c r="N102" s="79"/>
    </row>
    <row r="103" spans="1:14" x14ac:dyDescent="0.25">
      <c r="A103" s="161" t="s">
        <v>144</v>
      </c>
      <c r="B103" s="162" t="s">
        <v>131</v>
      </c>
      <c r="C103" s="163">
        <v>46</v>
      </c>
      <c r="D103" s="163">
        <v>0</v>
      </c>
      <c r="E103" s="163">
        <v>6</v>
      </c>
      <c r="F103" s="163">
        <v>8</v>
      </c>
      <c r="G103" s="163">
        <v>40</v>
      </c>
      <c r="H103" s="163">
        <v>24</v>
      </c>
      <c r="I103" s="164">
        <f t="shared" si="39"/>
        <v>-0.4</v>
      </c>
      <c r="J103" s="165" t="str">
        <f t="shared" si="36"/>
        <v>-</v>
      </c>
      <c r="K103" s="163">
        <f t="shared" si="37"/>
        <v>-16</v>
      </c>
      <c r="L103" s="163">
        <f t="shared" si="38"/>
        <v>24</v>
      </c>
      <c r="M103" s="164">
        <f t="shared" si="40"/>
        <v>8.3275589808039355E-6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1683</v>
      </c>
      <c r="D104" s="169">
        <f t="shared" si="41"/>
        <v>1192</v>
      </c>
      <c r="E104" s="169">
        <f t="shared" si="41"/>
        <v>374</v>
      </c>
      <c r="F104" s="169">
        <f t="shared" si="41"/>
        <v>1251</v>
      </c>
      <c r="G104" s="169">
        <f t="shared" si="41"/>
        <v>1380</v>
      </c>
      <c r="H104" s="169">
        <f t="shared" si="41"/>
        <v>1348</v>
      </c>
      <c r="I104" s="170">
        <f t="shared" si="39"/>
        <v>-2.3188405797101463E-2</v>
      </c>
      <c r="J104" s="171">
        <f t="shared" si="36"/>
        <v>0.13087248322147649</v>
      </c>
      <c r="K104" s="169">
        <f>H104-G104</f>
        <v>-32</v>
      </c>
      <c r="L104" s="169">
        <f t="shared" si="38"/>
        <v>156</v>
      </c>
      <c r="M104" s="170">
        <f t="shared" si="40"/>
        <v>4.6773122942182104E-4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86272</v>
      </c>
      <c r="D106" s="176">
        <v>88940</v>
      </c>
      <c r="E106" s="176">
        <v>50300</v>
      </c>
      <c r="F106" s="176">
        <v>107425</v>
      </c>
      <c r="G106" s="176">
        <v>125237</v>
      </c>
      <c r="H106" s="176">
        <v>124231</v>
      </c>
      <c r="I106" s="177">
        <f>IFERROR(H106/G106-1,"-")</f>
        <v>-8.0327698683296811E-3</v>
      </c>
      <c r="J106" s="177">
        <f>IFERROR(H106/D106-1,"-")</f>
        <v>0.39679559253429275</v>
      </c>
      <c r="K106" s="176">
        <f>H106-G106</f>
        <v>-1006</v>
      </c>
      <c r="L106" s="176">
        <f>H106-D106</f>
        <v>35291</v>
      </c>
      <c r="M106" s="177">
        <f>H106/H$8</f>
        <v>4.3105874156010575E-2</v>
      </c>
      <c r="N106" s="79"/>
    </row>
    <row r="107" spans="1:14" x14ac:dyDescent="0.25">
      <c r="A107" s="161" t="s">
        <v>96</v>
      </c>
      <c r="B107" s="157" t="s">
        <v>97</v>
      </c>
      <c r="C107" s="158">
        <v>17354</v>
      </c>
      <c r="D107" s="158">
        <v>18213</v>
      </c>
      <c r="E107" s="158">
        <v>30000</v>
      </c>
      <c r="F107" s="158">
        <v>22910</v>
      </c>
      <c r="G107" s="158">
        <v>24058</v>
      </c>
      <c r="H107" s="158">
        <v>21808</v>
      </c>
      <c r="I107" s="159">
        <f>IFERROR(H107/G107-1,"-")</f>
        <v>-9.3523983706043756E-2</v>
      </c>
      <c r="J107" s="160">
        <f t="shared" ref="J107:J118" si="42">IFERROR(H107/D107-1,"-")</f>
        <v>0.19738648218305599</v>
      </c>
      <c r="K107" s="158">
        <f t="shared" ref="K107:K117" si="43">H107-G107</f>
        <v>-2250</v>
      </c>
      <c r="L107" s="158">
        <f t="shared" ref="L107:L118" si="44">H107-D107</f>
        <v>3595</v>
      </c>
      <c r="M107" s="159">
        <f>H107/H$8</f>
        <v>7.5669752605571758E-3</v>
      </c>
      <c r="N107" s="79"/>
    </row>
    <row r="108" spans="1:14" x14ac:dyDescent="0.25">
      <c r="A108" s="161" t="s">
        <v>103</v>
      </c>
      <c r="B108" s="162" t="s">
        <v>103</v>
      </c>
      <c r="C108" s="163">
        <v>41704</v>
      </c>
      <c r="D108" s="163">
        <v>34215</v>
      </c>
      <c r="E108" s="163">
        <v>5277</v>
      </c>
      <c r="F108" s="163">
        <v>48303</v>
      </c>
      <c r="G108" s="163">
        <v>49108</v>
      </c>
      <c r="H108" s="163">
        <v>48234</v>
      </c>
      <c r="I108" s="164">
        <f>IFERROR(H108/G108-1,"-")</f>
        <v>-1.7797507534413892E-2</v>
      </c>
      <c r="J108" s="165">
        <f t="shared" si="42"/>
        <v>0.40973257343270486</v>
      </c>
      <c r="K108" s="163">
        <f t="shared" si="43"/>
        <v>-874</v>
      </c>
      <c r="L108" s="163">
        <f t="shared" si="44"/>
        <v>14019</v>
      </c>
      <c r="M108" s="164">
        <f>H108/H$8</f>
        <v>1.6736311661670708E-2</v>
      </c>
      <c r="N108" s="79"/>
    </row>
    <row r="109" spans="1:14" x14ac:dyDescent="0.25">
      <c r="A109" s="161" t="s">
        <v>100</v>
      </c>
      <c r="B109" s="162" t="s">
        <v>100</v>
      </c>
      <c r="C109" s="163">
        <v>84073</v>
      </c>
      <c r="D109" s="163">
        <v>82055</v>
      </c>
      <c r="E109" s="163">
        <v>98046</v>
      </c>
      <c r="F109" s="163">
        <v>97907</v>
      </c>
      <c r="G109" s="163">
        <v>121994</v>
      </c>
      <c r="H109" s="163">
        <v>121947</v>
      </c>
      <c r="I109" s="164">
        <f>IFERROR(H109/G109-1,"-")</f>
        <v>-3.8526484909096048E-4</v>
      </c>
      <c r="J109" s="165">
        <f t="shared" si="42"/>
        <v>0.48616172079702635</v>
      </c>
      <c r="K109" s="163">
        <f t="shared" si="43"/>
        <v>-47</v>
      </c>
      <c r="L109" s="163">
        <f t="shared" si="44"/>
        <v>39892</v>
      </c>
      <c r="M109" s="164">
        <f>H109/H$8</f>
        <v>4.2313368126337396E-2</v>
      </c>
      <c r="N109" s="79"/>
    </row>
    <row r="110" spans="1:14" x14ac:dyDescent="0.25">
      <c r="A110" s="161"/>
      <c r="B110" s="157" t="s">
        <v>107</v>
      </c>
      <c r="C110" s="158">
        <v>68918</v>
      </c>
      <c r="D110" s="158">
        <v>70727</v>
      </c>
      <c r="E110" s="158">
        <v>20300</v>
      </c>
      <c r="F110" s="158">
        <v>84515</v>
      </c>
      <c r="G110" s="158">
        <v>101179</v>
      </c>
      <c r="H110" s="158">
        <v>102423</v>
      </c>
      <c r="I110" s="159">
        <f>IFERROR(H110/G110-1,"-")</f>
        <v>1.2295041461172662E-2</v>
      </c>
      <c r="J110" s="160">
        <f t="shared" si="42"/>
        <v>0.44814568693709611</v>
      </c>
      <c r="K110" s="158">
        <f t="shared" si="43"/>
        <v>1244</v>
      </c>
      <c r="L110" s="158">
        <f t="shared" si="44"/>
        <v>31696</v>
      </c>
      <c r="M110" s="159">
        <f>H110/H$8</f>
        <v>3.5538898895453398E-2</v>
      </c>
      <c r="N110" s="79"/>
    </row>
    <row r="111" spans="1:14" s="56" customFormat="1" x14ac:dyDescent="0.25">
      <c r="A111" s="161"/>
      <c r="B111" s="162" t="s">
        <v>110</v>
      </c>
      <c r="C111" s="163">
        <v>40123</v>
      </c>
      <c r="D111" s="163">
        <v>38111</v>
      </c>
      <c r="E111" s="163">
        <v>4379</v>
      </c>
      <c r="F111" s="163">
        <v>57053</v>
      </c>
      <c r="G111" s="163">
        <v>72566</v>
      </c>
      <c r="H111" s="163">
        <v>69731</v>
      </c>
      <c r="I111" s="164">
        <f t="shared" ref="I111:I118" si="45">IFERROR(H111/G111-1,"-")</f>
        <v>-3.9067883030620365E-2</v>
      </c>
      <c r="J111" s="165">
        <f t="shared" si="42"/>
        <v>0.82968171918868561</v>
      </c>
      <c r="K111" s="163">
        <f t="shared" si="43"/>
        <v>-2835</v>
      </c>
      <c r="L111" s="163">
        <f t="shared" si="44"/>
        <v>31620</v>
      </c>
      <c r="M111" s="164">
        <f t="shared" ref="M111:M118" si="46">H111/H$8</f>
        <v>2.4195375637101633E-2</v>
      </c>
      <c r="N111" s="166"/>
    </row>
    <row r="112" spans="1:14" s="56" customFormat="1" x14ac:dyDescent="0.25">
      <c r="A112" s="161"/>
      <c r="B112" s="162" t="s">
        <v>113</v>
      </c>
      <c r="C112" s="163">
        <v>9119</v>
      </c>
      <c r="D112" s="163">
        <v>8709</v>
      </c>
      <c r="E112" s="163">
        <v>1124</v>
      </c>
      <c r="F112" s="163">
        <v>1957</v>
      </c>
      <c r="G112" s="163">
        <v>3736</v>
      </c>
      <c r="H112" s="163">
        <v>3728</v>
      </c>
      <c r="I112" s="164">
        <f t="shared" si="45"/>
        <v>-2.1413276231263545E-3</v>
      </c>
      <c r="J112" s="165">
        <f t="shared" si="42"/>
        <v>-0.57193707658743831</v>
      </c>
      <c r="K112" s="163">
        <f t="shared" si="43"/>
        <v>-8</v>
      </c>
      <c r="L112" s="163">
        <f t="shared" si="44"/>
        <v>-4981</v>
      </c>
      <c r="M112" s="164">
        <f t="shared" si="46"/>
        <v>1.2935474950182112E-3</v>
      </c>
      <c r="N112" s="166"/>
    </row>
    <row r="113" spans="1:14" x14ac:dyDescent="0.25">
      <c r="A113" s="161"/>
      <c r="B113" s="162" t="s">
        <v>116</v>
      </c>
      <c r="C113" s="163">
        <v>8086</v>
      </c>
      <c r="D113" s="163">
        <v>8790</v>
      </c>
      <c r="E113" s="163">
        <v>1599</v>
      </c>
      <c r="F113" s="163">
        <v>6027</v>
      </c>
      <c r="G113" s="163">
        <v>5100</v>
      </c>
      <c r="H113" s="163">
        <v>7942</v>
      </c>
      <c r="I113" s="164">
        <f t="shared" si="45"/>
        <v>0.55725490196078442</v>
      </c>
      <c r="J113" s="165">
        <f t="shared" si="42"/>
        <v>-9.6473265073947712E-2</v>
      </c>
      <c r="K113" s="163">
        <f t="shared" si="43"/>
        <v>2842</v>
      </c>
      <c r="L113" s="163">
        <f t="shared" si="44"/>
        <v>-848</v>
      </c>
      <c r="M113" s="164">
        <f t="shared" si="46"/>
        <v>2.7557280593977023E-3</v>
      </c>
      <c r="N113" s="79"/>
    </row>
    <row r="114" spans="1:14" x14ac:dyDescent="0.25">
      <c r="A114" s="161"/>
      <c r="B114" s="162" t="s">
        <v>123</v>
      </c>
      <c r="C114" s="163">
        <v>864</v>
      </c>
      <c r="D114" s="163">
        <v>807</v>
      </c>
      <c r="E114" s="163">
        <v>184</v>
      </c>
      <c r="F114" s="163">
        <v>3035</v>
      </c>
      <c r="G114" s="163">
        <v>3026</v>
      </c>
      <c r="H114" s="163">
        <v>2654</v>
      </c>
      <c r="I114" s="164">
        <f t="shared" si="45"/>
        <v>-0.12293456708526107</v>
      </c>
      <c r="J114" s="165">
        <f t="shared" si="42"/>
        <v>2.288723667905824</v>
      </c>
      <c r="K114" s="163">
        <f t="shared" si="43"/>
        <v>-372</v>
      </c>
      <c r="L114" s="163">
        <f t="shared" si="44"/>
        <v>1847</v>
      </c>
      <c r="M114" s="164">
        <f t="shared" si="46"/>
        <v>9.2088923062723523E-4</v>
      </c>
      <c r="N114" s="79"/>
    </row>
    <row r="115" spans="1:14" x14ac:dyDescent="0.25">
      <c r="A115" s="161"/>
      <c r="B115" s="162" t="s">
        <v>119</v>
      </c>
      <c r="C115" s="163">
        <v>2440</v>
      </c>
      <c r="D115" s="163">
        <v>2126</v>
      </c>
      <c r="E115" s="163">
        <v>8307</v>
      </c>
      <c r="F115" s="163">
        <v>2964</v>
      </c>
      <c r="G115" s="163">
        <v>2896</v>
      </c>
      <c r="H115" s="163">
        <v>2306</v>
      </c>
      <c r="I115" s="164">
        <f t="shared" si="45"/>
        <v>-0.20372928176795579</v>
      </c>
      <c r="J115" s="165">
        <f t="shared" si="42"/>
        <v>8.4666039510818525E-2</v>
      </c>
      <c r="K115" s="163">
        <f t="shared" si="43"/>
        <v>-590</v>
      </c>
      <c r="L115" s="163">
        <f t="shared" si="44"/>
        <v>180</v>
      </c>
      <c r="M115" s="164">
        <f t="shared" si="46"/>
        <v>8.0013962540557819E-4</v>
      </c>
      <c r="N115" s="79"/>
    </row>
    <row r="116" spans="1:14" x14ac:dyDescent="0.25">
      <c r="A116" s="161"/>
      <c r="B116" s="162" t="s">
        <v>128</v>
      </c>
      <c r="C116" s="163">
        <v>14</v>
      </c>
      <c r="D116" s="163">
        <v>108</v>
      </c>
      <c r="E116" s="163">
        <v>49</v>
      </c>
      <c r="F116" s="163">
        <v>93</v>
      </c>
      <c r="G116" s="163">
        <v>219</v>
      </c>
      <c r="H116" s="163">
        <v>25</v>
      </c>
      <c r="I116" s="164">
        <f t="shared" si="45"/>
        <v>-0.88584474885844755</v>
      </c>
      <c r="J116" s="165">
        <f t="shared" si="42"/>
        <v>-0.76851851851851849</v>
      </c>
      <c r="K116" s="163">
        <f t="shared" si="43"/>
        <v>-194</v>
      </c>
      <c r="L116" s="163">
        <f t="shared" si="44"/>
        <v>-83</v>
      </c>
      <c r="M116" s="164">
        <f t="shared" si="46"/>
        <v>8.6745406050041E-6</v>
      </c>
      <c r="N116" s="79"/>
    </row>
    <row r="117" spans="1:14" x14ac:dyDescent="0.25">
      <c r="A117" s="161" t="s">
        <v>144</v>
      </c>
      <c r="B117" s="162" t="s">
        <v>131</v>
      </c>
      <c r="C117" s="163">
        <v>124</v>
      </c>
      <c r="D117" s="163">
        <v>146</v>
      </c>
      <c r="E117" s="163">
        <v>32</v>
      </c>
      <c r="F117" s="163">
        <v>81</v>
      </c>
      <c r="G117" s="163">
        <v>111</v>
      </c>
      <c r="H117" s="163">
        <v>22</v>
      </c>
      <c r="I117" s="164">
        <f t="shared" si="45"/>
        <v>-0.80180180180180183</v>
      </c>
      <c r="J117" s="165">
        <f t="shared" si="42"/>
        <v>-0.84931506849315075</v>
      </c>
      <c r="K117" s="163">
        <f t="shared" si="43"/>
        <v>-89</v>
      </c>
      <c r="L117" s="163">
        <f t="shared" si="44"/>
        <v>-124</v>
      </c>
      <c r="M117" s="164">
        <f t="shared" si="46"/>
        <v>7.6335957324036081E-6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8148</v>
      </c>
      <c r="D118" s="169">
        <f t="shared" si="47"/>
        <v>11930</v>
      </c>
      <c r="E118" s="169">
        <f t="shared" si="47"/>
        <v>4626</v>
      </c>
      <c r="F118" s="169">
        <f t="shared" si="47"/>
        <v>13305</v>
      </c>
      <c r="G118" s="169">
        <f t="shared" si="47"/>
        <v>13525</v>
      </c>
      <c r="H118" s="169">
        <f t="shared" si="47"/>
        <v>16015</v>
      </c>
      <c r="I118" s="170">
        <f t="shared" si="45"/>
        <v>0.18410351201478736</v>
      </c>
      <c r="J118" s="171">
        <f t="shared" si="42"/>
        <v>0.34241408214585078</v>
      </c>
      <c r="K118" s="169">
        <f>H118-G118</f>
        <v>2490</v>
      </c>
      <c r="L118" s="169">
        <f t="shared" si="44"/>
        <v>4085</v>
      </c>
      <c r="M118" s="170">
        <f t="shared" si="46"/>
        <v>5.5569107115656258E-3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40986</v>
      </c>
      <c r="D120" s="176">
        <v>36471</v>
      </c>
      <c r="E120" s="176">
        <v>14501</v>
      </c>
      <c r="F120" s="176">
        <v>42224</v>
      </c>
      <c r="G120" s="176">
        <v>40151</v>
      </c>
      <c r="H120" s="176">
        <v>43154</v>
      </c>
      <c r="I120" s="177">
        <f>IFERROR(H120/G120-1,"-")</f>
        <v>7.479265771711785E-2</v>
      </c>
      <c r="J120" s="177">
        <f>IFERROR(H120/D120-1,"-")</f>
        <v>0.18324147953168279</v>
      </c>
      <c r="K120" s="176">
        <f>H120-G120</f>
        <v>3003</v>
      </c>
      <c r="L120" s="176">
        <f>H120-D120</f>
        <v>6683</v>
      </c>
      <c r="M120" s="177">
        <f>H120/H$8</f>
        <v>1.4973645010733876E-2</v>
      </c>
      <c r="N120" s="79"/>
    </row>
    <row r="121" spans="1:14" x14ac:dyDescent="0.25">
      <c r="A121" s="161" t="s">
        <v>96</v>
      </c>
      <c r="B121" s="157" t="s">
        <v>97</v>
      </c>
      <c r="C121" s="158">
        <v>20872</v>
      </c>
      <c r="D121" s="158">
        <v>18123</v>
      </c>
      <c r="E121" s="158">
        <v>9944</v>
      </c>
      <c r="F121" s="158">
        <v>24548</v>
      </c>
      <c r="G121" s="158">
        <v>23087</v>
      </c>
      <c r="H121" s="158">
        <v>27092</v>
      </c>
      <c r="I121" s="159">
        <f>IFERROR(H121/G121-1,"-")</f>
        <v>0.17347424957768443</v>
      </c>
      <c r="J121" s="160">
        <f t="shared" ref="J121:J132" si="48">IFERROR(H121/D121-1,"-")</f>
        <v>0.49489598852287142</v>
      </c>
      <c r="K121" s="158">
        <f t="shared" ref="K121:K131" si="49">H121-G121</f>
        <v>4005</v>
      </c>
      <c r="L121" s="158">
        <f t="shared" ref="L121:L132" si="50">H121-D121</f>
        <v>8969</v>
      </c>
      <c r="M121" s="159">
        <f>H121/H$8</f>
        <v>9.4004261628308425E-3</v>
      </c>
      <c r="N121" s="79"/>
    </row>
    <row r="122" spans="1:14" x14ac:dyDescent="0.25">
      <c r="A122" s="161" t="s">
        <v>103</v>
      </c>
      <c r="B122" s="162" t="s">
        <v>103</v>
      </c>
      <c r="C122" s="163">
        <v>103205</v>
      </c>
      <c r="D122" s="163">
        <v>80581</v>
      </c>
      <c r="E122" s="163">
        <v>28268</v>
      </c>
      <c r="F122" s="163">
        <v>94805</v>
      </c>
      <c r="G122" s="163">
        <v>89743</v>
      </c>
      <c r="H122" s="163">
        <v>103806</v>
      </c>
      <c r="I122" s="164">
        <f>IFERROR(H122/G122-1,"-")</f>
        <v>0.15670302976276695</v>
      </c>
      <c r="J122" s="165">
        <f t="shared" si="48"/>
        <v>0.28821930728087275</v>
      </c>
      <c r="K122" s="163">
        <f t="shared" si="49"/>
        <v>14063</v>
      </c>
      <c r="L122" s="163">
        <f t="shared" si="50"/>
        <v>23225</v>
      </c>
      <c r="M122" s="164">
        <f>H122/H$8</f>
        <v>3.6018774481722221E-2</v>
      </c>
      <c r="N122" s="79"/>
    </row>
    <row r="123" spans="1:14" x14ac:dyDescent="0.25">
      <c r="A123" s="161" t="s">
        <v>100</v>
      </c>
      <c r="B123" s="162" t="s">
        <v>100</v>
      </c>
      <c r="C123" s="163">
        <v>98229</v>
      </c>
      <c r="D123" s="163">
        <v>91876</v>
      </c>
      <c r="E123" s="163">
        <v>42294</v>
      </c>
      <c r="F123" s="163">
        <v>104197</v>
      </c>
      <c r="G123" s="163">
        <v>135218</v>
      </c>
      <c r="H123" s="163">
        <v>126086</v>
      </c>
      <c r="I123" s="164">
        <f>IFERROR(H123/G123-1,"-")</f>
        <v>-6.7535387300507344E-2</v>
      </c>
      <c r="J123" s="165">
        <f t="shared" si="48"/>
        <v>0.37234968871087126</v>
      </c>
      <c r="K123" s="163">
        <f t="shared" si="49"/>
        <v>-9132</v>
      </c>
      <c r="L123" s="163">
        <f t="shared" si="50"/>
        <v>34210</v>
      </c>
      <c r="M123" s="164">
        <f>H123/H$8</f>
        <v>4.3749525068901875E-2</v>
      </c>
      <c r="N123" s="79"/>
    </row>
    <row r="124" spans="1:14" x14ac:dyDescent="0.25">
      <c r="A124" s="161"/>
      <c r="B124" s="157" t="s">
        <v>107</v>
      </c>
      <c r="C124" s="158">
        <v>20114</v>
      </c>
      <c r="D124" s="158">
        <v>18348</v>
      </c>
      <c r="E124" s="158">
        <v>4557</v>
      </c>
      <c r="F124" s="158">
        <v>17676</v>
      </c>
      <c r="G124" s="158">
        <v>17064</v>
      </c>
      <c r="H124" s="158">
        <v>16062</v>
      </c>
      <c r="I124" s="159">
        <f>IFERROR(H124/G124-1,"-")</f>
        <v>-5.8720112517580914E-2</v>
      </c>
      <c r="J124" s="160">
        <f t="shared" si="48"/>
        <v>-0.12459123610202749</v>
      </c>
      <c r="K124" s="158">
        <f t="shared" si="49"/>
        <v>-1002</v>
      </c>
      <c r="L124" s="158">
        <f t="shared" si="50"/>
        <v>-2286</v>
      </c>
      <c r="M124" s="159">
        <f>H124/H$8</f>
        <v>5.5732188479030338E-3</v>
      </c>
      <c r="N124" s="79"/>
    </row>
    <row r="125" spans="1:14" s="56" customFormat="1" x14ac:dyDescent="0.25">
      <c r="A125" s="161"/>
      <c r="B125" s="162" t="s">
        <v>110</v>
      </c>
      <c r="C125" s="163">
        <v>1843</v>
      </c>
      <c r="D125" s="163">
        <v>2147</v>
      </c>
      <c r="E125" s="163">
        <v>271</v>
      </c>
      <c r="F125" s="163">
        <v>2245</v>
      </c>
      <c r="G125" s="163">
        <v>4909</v>
      </c>
      <c r="H125" s="163">
        <v>2363</v>
      </c>
      <c r="I125" s="164">
        <f t="shared" ref="I125:I132" si="51">IFERROR(H125/G125-1,"-")</f>
        <v>-0.51863923405988999</v>
      </c>
      <c r="J125" s="165">
        <f t="shared" si="48"/>
        <v>0.10060549604098745</v>
      </c>
      <c r="K125" s="163">
        <f t="shared" si="49"/>
        <v>-2546</v>
      </c>
      <c r="L125" s="163">
        <f t="shared" si="50"/>
        <v>216</v>
      </c>
      <c r="M125" s="164">
        <f t="shared" ref="M125:M132" si="52">H125/H$8</f>
        <v>8.1991757798498754E-4</v>
      </c>
      <c r="N125" s="166"/>
    </row>
    <row r="126" spans="1:14" s="56" customFormat="1" x14ac:dyDescent="0.25">
      <c r="A126" s="161"/>
      <c r="B126" s="162" t="s">
        <v>113</v>
      </c>
      <c r="C126" s="163">
        <v>1829</v>
      </c>
      <c r="D126" s="163">
        <v>1505</v>
      </c>
      <c r="E126" s="163">
        <v>265</v>
      </c>
      <c r="F126" s="163">
        <v>1872</v>
      </c>
      <c r="G126" s="163">
        <v>2184</v>
      </c>
      <c r="H126" s="163">
        <v>2212</v>
      </c>
      <c r="I126" s="164">
        <f t="shared" si="51"/>
        <v>1.2820512820512775E-2</v>
      </c>
      <c r="J126" s="165">
        <f t="shared" si="48"/>
        <v>0.46976744186046515</v>
      </c>
      <c r="K126" s="163">
        <f t="shared" si="49"/>
        <v>28</v>
      </c>
      <c r="L126" s="163">
        <f t="shared" si="50"/>
        <v>707</v>
      </c>
      <c r="M126" s="164">
        <f t="shared" si="52"/>
        <v>7.6752335273076277E-4</v>
      </c>
      <c r="N126" s="166"/>
    </row>
    <row r="127" spans="1:14" x14ac:dyDescent="0.25">
      <c r="A127" s="161"/>
      <c r="B127" s="162" t="s">
        <v>116</v>
      </c>
      <c r="C127" s="163">
        <v>2226</v>
      </c>
      <c r="D127" s="163">
        <v>1701</v>
      </c>
      <c r="E127" s="163">
        <v>212</v>
      </c>
      <c r="F127" s="163">
        <v>1536</v>
      </c>
      <c r="G127" s="163">
        <v>1358</v>
      </c>
      <c r="H127" s="163">
        <v>2078</v>
      </c>
      <c r="I127" s="164">
        <f t="shared" si="51"/>
        <v>0.53019145802650947</v>
      </c>
      <c r="J127" s="165">
        <f t="shared" si="48"/>
        <v>0.22163433274544375</v>
      </c>
      <c r="K127" s="163">
        <f t="shared" si="49"/>
        <v>720</v>
      </c>
      <c r="L127" s="163">
        <f t="shared" si="50"/>
        <v>377</v>
      </c>
      <c r="M127" s="164">
        <f t="shared" si="52"/>
        <v>7.2102781508794078E-4</v>
      </c>
      <c r="N127" s="79"/>
    </row>
    <row r="128" spans="1:14" x14ac:dyDescent="0.25">
      <c r="A128" s="161"/>
      <c r="B128" s="162" t="s">
        <v>123</v>
      </c>
      <c r="C128" s="163">
        <v>302</v>
      </c>
      <c r="D128" s="163">
        <v>361</v>
      </c>
      <c r="E128" s="163">
        <v>29</v>
      </c>
      <c r="F128" s="163">
        <v>373</v>
      </c>
      <c r="G128" s="163">
        <v>576</v>
      </c>
      <c r="H128" s="163">
        <v>351</v>
      </c>
      <c r="I128" s="164">
        <f t="shared" si="51"/>
        <v>-0.390625</v>
      </c>
      <c r="J128" s="165">
        <f t="shared" si="48"/>
        <v>-2.7700831024930705E-2</v>
      </c>
      <c r="K128" s="163">
        <f t="shared" si="49"/>
        <v>-225</v>
      </c>
      <c r="L128" s="163">
        <f t="shared" si="50"/>
        <v>-10</v>
      </c>
      <c r="M128" s="164">
        <f t="shared" si="52"/>
        <v>1.2179055009425756E-4</v>
      </c>
      <c r="N128" s="79"/>
    </row>
    <row r="129" spans="1:14" x14ac:dyDescent="0.25">
      <c r="A129" s="161"/>
      <c r="B129" s="162" t="s">
        <v>119</v>
      </c>
      <c r="C129" s="163">
        <v>421</v>
      </c>
      <c r="D129" s="163">
        <v>328</v>
      </c>
      <c r="E129" s="163">
        <v>140</v>
      </c>
      <c r="F129" s="163">
        <v>243</v>
      </c>
      <c r="G129" s="163">
        <v>288</v>
      </c>
      <c r="H129" s="163">
        <v>439</v>
      </c>
      <c r="I129" s="164">
        <f t="shared" si="51"/>
        <v>0.52430555555555558</v>
      </c>
      <c r="J129" s="165">
        <f t="shared" si="48"/>
        <v>0.33841463414634143</v>
      </c>
      <c r="K129" s="163">
        <f t="shared" si="49"/>
        <v>151</v>
      </c>
      <c r="L129" s="163">
        <f t="shared" si="50"/>
        <v>111</v>
      </c>
      <c r="M129" s="164">
        <f t="shared" si="52"/>
        <v>1.5232493302387199E-4</v>
      </c>
      <c r="N129" s="79"/>
    </row>
    <row r="130" spans="1:14" x14ac:dyDescent="0.25">
      <c r="A130" s="161"/>
      <c r="B130" s="162" t="s">
        <v>128</v>
      </c>
      <c r="C130" s="163">
        <v>85</v>
      </c>
      <c r="D130" s="163">
        <v>237</v>
      </c>
      <c r="E130" s="163">
        <v>0</v>
      </c>
      <c r="F130" s="163">
        <v>50</v>
      </c>
      <c r="G130" s="163">
        <v>136</v>
      </c>
      <c r="H130" s="163">
        <v>55</v>
      </c>
      <c r="I130" s="164">
        <f t="shared" si="51"/>
        <v>-0.59558823529411764</v>
      </c>
      <c r="J130" s="165">
        <f t="shared" si="48"/>
        <v>-0.76793248945147674</v>
      </c>
      <c r="K130" s="163">
        <f t="shared" si="49"/>
        <v>-81</v>
      </c>
      <c r="L130" s="163">
        <f t="shared" si="50"/>
        <v>-182</v>
      </c>
      <c r="M130" s="164">
        <f t="shared" si="52"/>
        <v>1.9083989331009019E-5</v>
      </c>
      <c r="N130" s="79"/>
    </row>
    <row r="131" spans="1:14" x14ac:dyDescent="0.25">
      <c r="A131" s="161" t="s">
        <v>144</v>
      </c>
      <c r="B131" s="162" t="s">
        <v>131</v>
      </c>
      <c r="C131" s="163">
        <v>121</v>
      </c>
      <c r="D131" s="163">
        <v>101</v>
      </c>
      <c r="E131" s="163">
        <v>63</v>
      </c>
      <c r="F131" s="163">
        <v>73</v>
      </c>
      <c r="G131" s="163">
        <v>105</v>
      </c>
      <c r="H131" s="163">
        <v>48</v>
      </c>
      <c r="I131" s="164">
        <f t="shared" si="51"/>
        <v>-0.54285714285714293</v>
      </c>
      <c r="J131" s="165">
        <f t="shared" si="48"/>
        <v>-0.52475247524752477</v>
      </c>
      <c r="K131" s="163">
        <f t="shared" si="49"/>
        <v>-57</v>
      </c>
      <c r="L131" s="163">
        <f t="shared" si="50"/>
        <v>-53</v>
      </c>
      <c r="M131" s="164">
        <f t="shared" si="52"/>
        <v>1.6655117961607871E-5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13287</v>
      </c>
      <c r="D132" s="169">
        <f t="shared" si="53"/>
        <v>11968</v>
      </c>
      <c r="E132" s="169">
        <f t="shared" si="53"/>
        <v>3577</v>
      </c>
      <c r="F132" s="169">
        <f t="shared" si="53"/>
        <v>11284</v>
      </c>
      <c r="G132" s="169">
        <f t="shared" si="53"/>
        <v>7508</v>
      </c>
      <c r="H132" s="169">
        <f t="shared" si="53"/>
        <v>8516</v>
      </c>
      <c r="I132" s="170">
        <f t="shared" si="51"/>
        <v>0.13425679275439539</v>
      </c>
      <c r="J132" s="171">
        <f t="shared" si="48"/>
        <v>-0.28843582887700536</v>
      </c>
      <c r="K132" s="169">
        <f>H132-G132</f>
        <v>1008</v>
      </c>
      <c r="L132" s="169">
        <f t="shared" si="50"/>
        <v>-3452</v>
      </c>
      <c r="M132" s="170">
        <f t="shared" si="52"/>
        <v>2.9548955116885964E-3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175183</v>
      </c>
      <c r="D134" s="176">
        <v>164115</v>
      </c>
      <c r="E134" s="176">
        <v>22909</v>
      </c>
      <c r="F134" s="176">
        <v>136089</v>
      </c>
      <c r="G134" s="176">
        <v>150809</v>
      </c>
      <c r="H134" s="176">
        <v>145872</v>
      </c>
      <c r="I134" s="177">
        <f>IFERROR(H134/G134-1,"-")</f>
        <v>-3.2736773004263697E-2</v>
      </c>
      <c r="J134" s="177">
        <f>IFERROR(H134/D134-1,"-")</f>
        <v>-0.11115985741705514</v>
      </c>
      <c r="K134" s="176">
        <f>H134-G134</f>
        <v>-4937</v>
      </c>
      <c r="L134" s="176">
        <f>H134-D134</f>
        <v>-18243</v>
      </c>
      <c r="M134" s="177">
        <f>H134/H$8</f>
        <v>5.0614903485326324E-2</v>
      </c>
      <c r="N134" s="79"/>
    </row>
    <row r="135" spans="1:14" x14ac:dyDescent="0.25">
      <c r="A135" s="161" t="s">
        <v>96</v>
      </c>
      <c r="B135" s="157" t="s">
        <v>97</v>
      </c>
      <c r="C135" s="158">
        <v>25354</v>
      </c>
      <c r="D135" s="158">
        <v>26178</v>
      </c>
      <c r="E135" s="158">
        <v>10533</v>
      </c>
      <c r="F135" s="158">
        <v>12307</v>
      </c>
      <c r="G135" s="158">
        <v>12268</v>
      </c>
      <c r="H135" s="158">
        <v>11247</v>
      </c>
      <c r="I135" s="159">
        <f>IFERROR(H135/G135-1,"-")</f>
        <v>-8.3224649494620162E-2</v>
      </c>
      <c r="J135" s="160">
        <f t="shared" ref="J135:J146" si="54">IFERROR(H135/D135-1,"-")</f>
        <v>-0.57036442814577126</v>
      </c>
      <c r="K135" s="158">
        <f t="shared" ref="K135:K145" si="55">H135-G135</f>
        <v>-1021</v>
      </c>
      <c r="L135" s="158">
        <f t="shared" ref="L135:L146" si="56">H135-D135</f>
        <v>-14931</v>
      </c>
      <c r="M135" s="159">
        <f>H135/H$8</f>
        <v>3.9025023273792443E-3</v>
      </c>
      <c r="N135" s="79"/>
    </row>
    <row r="136" spans="1:14" x14ac:dyDescent="0.25">
      <c r="A136" s="161" t="s">
        <v>103</v>
      </c>
      <c r="B136" s="162" t="s">
        <v>103</v>
      </c>
      <c r="C136" s="163">
        <v>131110</v>
      </c>
      <c r="D136" s="163">
        <v>83126</v>
      </c>
      <c r="E136" s="163">
        <v>27488</v>
      </c>
      <c r="F136" s="163">
        <v>48763</v>
      </c>
      <c r="G136" s="163">
        <v>51759</v>
      </c>
      <c r="H136" s="163">
        <v>38627</v>
      </c>
      <c r="I136" s="164">
        <f>IFERROR(H136/G136-1,"-")</f>
        <v>-0.25371432987499754</v>
      </c>
      <c r="J136" s="165">
        <f t="shared" si="54"/>
        <v>-0.53531987585111751</v>
      </c>
      <c r="K136" s="163">
        <f t="shared" si="55"/>
        <v>-13132</v>
      </c>
      <c r="L136" s="163">
        <f t="shared" si="56"/>
        <v>-44499</v>
      </c>
      <c r="M136" s="164">
        <f>H136/H$8</f>
        <v>1.3402859197979735E-2</v>
      </c>
      <c r="N136" s="79"/>
    </row>
    <row r="137" spans="1:14" x14ac:dyDescent="0.25">
      <c r="A137" s="161" t="s">
        <v>100</v>
      </c>
      <c r="B137" s="162" t="s">
        <v>100</v>
      </c>
      <c r="C137" s="163">
        <v>52287</v>
      </c>
      <c r="D137" s="163">
        <v>80178</v>
      </c>
      <c r="E137" s="163">
        <v>16929</v>
      </c>
      <c r="F137" s="163">
        <v>39073</v>
      </c>
      <c r="G137" s="163">
        <v>43847</v>
      </c>
      <c r="H137" s="163">
        <v>42303</v>
      </c>
      <c r="I137" s="164">
        <f>IFERROR(H137/G137-1,"-")</f>
        <v>-3.5213355531735324E-2</v>
      </c>
      <c r="J137" s="165">
        <f t="shared" si="54"/>
        <v>-0.47238644017062037</v>
      </c>
      <c r="K137" s="163">
        <f t="shared" si="55"/>
        <v>-1544</v>
      </c>
      <c r="L137" s="163">
        <f t="shared" si="56"/>
        <v>-37875</v>
      </c>
      <c r="M137" s="164">
        <f>H137/H$8</f>
        <v>1.4678363648539536E-2</v>
      </c>
      <c r="N137" s="79"/>
    </row>
    <row r="138" spans="1:14" x14ac:dyDescent="0.25">
      <c r="A138" s="161"/>
      <c r="B138" s="157" t="s">
        <v>107</v>
      </c>
      <c r="C138" s="158">
        <v>149829</v>
      </c>
      <c r="D138" s="158">
        <v>137937</v>
      </c>
      <c r="E138" s="158">
        <v>12376</v>
      </c>
      <c r="F138" s="158">
        <v>123782</v>
      </c>
      <c r="G138" s="158">
        <v>138541</v>
      </c>
      <c r="H138" s="158">
        <v>134625</v>
      </c>
      <c r="I138" s="159">
        <f>IFERROR(H138/G138-1,"-")</f>
        <v>-2.8266000678499492E-2</v>
      </c>
      <c r="J138" s="160">
        <f t="shared" si="54"/>
        <v>-2.4010961525913976E-2</v>
      </c>
      <c r="K138" s="158">
        <f t="shared" si="55"/>
        <v>-3916</v>
      </c>
      <c r="L138" s="158">
        <f t="shared" si="56"/>
        <v>-3312</v>
      </c>
      <c r="M138" s="159">
        <f>H138/H$8</f>
        <v>4.671240115794708E-2</v>
      </c>
      <c r="N138" s="79"/>
    </row>
    <row r="139" spans="1:14" s="56" customFormat="1" x14ac:dyDescent="0.25">
      <c r="A139" s="161"/>
      <c r="B139" s="162" t="s">
        <v>110</v>
      </c>
      <c r="C139" s="163">
        <v>89589</v>
      </c>
      <c r="D139" s="163">
        <v>76931</v>
      </c>
      <c r="E139" s="163">
        <v>1376</v>
      </c>
      <c r="F139" s="163">
        <v>60744</v>
      </c>
      <c r="G139" s="163">
        <v>69941</v>
      </c>
      <c r="H139" s="163">
        <v>69701</v>
      </c>
      <c r="I139" s="164">
        <f t="shared" ref="I139:I146" si="57">IFERROR(H139/G139-1,"-")</f>
        <v>-3.4314636622295724E-3</v>
      </c>
      <c r="J139" s="165">
        <f t="shared" si="54"/>
        <v>-9.3980320027037267E-2</v>
      </c>
      <c r="K139" s="163">
        <f t="shared" si="55"/>
        <v>-240</v>
      </c>
      <c r="L139" s="163">
        <f t="shared" si="56"/>
        <v>-7230</v>
      </c>
      <c r="M139" s="164">
        <f t="shared" ref="M139:M146" si="58">H139/H$8</f>
        <v>2.418496618837563E-2</v>
      </c>
      <c r="N139" s="166"/>
    </row>
    <row r="140" spans="1:14" s="56" customFormat="1" x14ac:dyDescent="0.25">
      <c r="A140" s="161"/>
      <c r="B140" s="162" t="s">
        <v>113</v>
      </c>
      <c r="C140" s="163">
        <v>10354</v>
      </c>
      <c r="D140" s="163">
        <v>9866</v>
      </c>
      <c r="E140" s="163">
        <v>1355</v>
      </c>
      <c r="F140" s="163">
        <v>9609</v>
      </c>
      <c r="G140" s="163">
        <v>12732</v>
      </c>
      <c r="H140" s="163">
        <v>10309</v>
      </c>
      <c r="I140" s="164">
        <f t="shared" si="57"/>
        <v>-0.19030788564247569</v>
      </c>
      <c r="J140" s="165">
        <f t="shared" si="54"/>
        <v>4.4901682546117927E-2</v>
      </c>
      <c r="K140" s="163">
        <f t="shared" si="55"/>
        <v>-2423</v>
      </c>
      <c r="L140" s="163">
        <f t="shared" si="56"/>
        <v>443</v>
      </c>
      <c r="M140" s="164">
        <f t="shared" si="58"/>
        <v>3.5770335638794907E-3</v>
      </c>
      <c r="N140" s="166"/>
    </row>
    <row r="141" spans="1:14" x14ac:dyDescent="0.25">
      <c r="A141" s="161"/>
      <c r="B141" s="162" t="s">
        <v>116</v>
      </c>
      <c r="C141" s="163">
        <v>11878</v>
      </c>
      <c r="D141" s="163">
        <v>10681</v>
      </c>
      <c r="E141" s="163">
        <v>2045</v>
      </c>
      <c r="F141" s="163">
        <v>11521</v>
      </c>
      <c r="G141" s="163">
        <v>13438</v>
      </c>
      <c r="H141" s="163">
        <v>10957</v>
      </c>
      <c r="I141" s="164">
        <f t="shared" si="57"/>
        <v>-0.18462568834648008</v>
      </c>
      <c r="J141" s="165">
        <f t="shared" si="54"/>
        <v>2.5840277127609834E-2</v>
      </c>
      <c r="K141" s="163">
        <f t="shared" si="55"/>
        <v>-2481</v>
      </c>
      <c r="L141" s="163">
        <f t="shared" si="56"/>
        <v>276</v>
      </c>
      <c r="M141" s="164">
        <f t="shared" si="58"/>
        <v>3.8018776563611967E-3</v>
      </c>
      <c r="N141" s="79"/>
    </row>
    <row r="142" spans="1:14" x14ac:dyDescent="0.25">
      <c r="A142" s="161"/>
      <c r="B142" s="162" t="s">
        <v>123</v>
      </c>
      <c r="C142" s="163">
        <v>2765</v>
      </c>
      <c r="D142" s="163">
        <v>3118</v>
      </c>
      <c r="E142" s="163">
        <v>57</v>
      </c>
      <c r="F142" s="163">
        <v>5770</v>
      </c>
      <c r="G142" s="163">
        <v>7531</v>
      </c>
      <c r="H142" s="163">
        <v>3763</v>
      </c>
      <c r="I142" s="164">
        <f t="shared" si="57"/>
        <v>-0.50033196122692869</v>
      </c>
      <c r="J142" s="165">
        <f t="shared" si="54"/>
        <v>0.20686337395766508</v>
      </c>
      <c r="K142" s="163">
        <f t="shared" si="55"/>
        <v>-3768</v>
      </c>
      <c r="L142" s="163">
        <f t="shared" si="56"/>
        <v>645</v>
      </c>
      <c r="M142" s="164">
        <f t="shared" si="58"/>
        <v>1.3056918518652171E-3</v>
      </c>
      <c r="N142" s="79"/>
    </row>
    <row r="143" spans="1:14" x14ac:dyDescent="0.25">
      <c r="A143" s="161"/>
      <c r="B143" s="162" t="s">
        <v>119</v>
      </c>
      <c r="C143" s="163">
        <v>4509</v>
      </c>
      <c r="D143" s="163">
        <v>3446</v>
      </c>
      <c r="E143" s="163">
        <v>1017</v>
      </c>
      <c r="F143" s="163">
        <v>2357</v>
      </c>
      <c r="G143" s="163">
        <v>2600</v>
      </c>
      <c r="H143" s="163">
        <v>1713</v>
      </c>
      <c r="I143" s="164">
        <f t="shared" si="57"/>
        <v>-0.34115384615384614</v>
      </c>
      <c r="J143" s="165">
        <f t="shared" si="54"/>
        <v>-0.50290191526407435</v>
      </c>
      <c r="K143" s="163">
        <f t="shared" si="55"/>
        <v>-887</v>
      </c>
      <c r="L143" s="163">
        <f t="shared" si="56"/>
        <v>-1733</v>
      </c>
      <c r="M143" s="164">
        <f t="shared" si="58"/>
        <v>5.9437952225488086E-4</v>
      </c>
      <c r="N143" s="79"/>
    </row>
    <row r="144" spans="1:14" x14ac:dyDescent="0.25">
      <c r="A144" s="161"/>
      <c r="B144" s="162" t="s">
        <v>128</v>
      </c>
      <c r="C144" s="163">
        <v>482</v>
      </c>
      <c r="D144" s="163">
        <v>45</v>
      </c>
      <c r="E144" s="163">
        <v>6</v>
      </c>
      <c r="F144" s="163">
        <v>126</v>
      </c>
      <c r="G144" s="163">
        <v>46</v>
      </c>
      <c r="H144" s="163">
        <v>94</v>
      </c>
      <c r="I144" s="164">
        <f t="shared" si="57"/>
        <v>1.0434782608695654</v>
      </c>
      <c r="J144" s="165">
        <f t="shared" si="54"/>
        <v>1.088888888888889</v>
      </c>
      <c r="K144" s="163">
        <f t="shared" si="55"/>
        <v>48</v>
      </c>
      <c r="L144" s="163">
        <f t="shared" si="56"/>
        <v>49</v>
      </c>
      <c r="M144" s="164">
        <f t="shared" si="58"/>
        <v>3.2616272674815413E-5</v>
      </c>
      <c r="N144" s="79"/>
    </row>
    <row r="145" spans="1:14" x14ac:dyDescent="0.25">
      <c r="A145" s="161" t="s">
        <v>144</v>
      </c>
      <c r="B145" s="162" t="s">
        <v>131</v>
      </c>
      <c r="C145" s="163">
        <v>103</v>
      </c>
      <c r="D145" s="163">
        <v>136</v>
      </c>
      <c r="E145" s="163">
        <v>0</v>
      </c>
      <c r="F145" s="163">
        <v>15</v>
      </c>
      <c r="G145" s="163">
        <v>53</v>
      </c>
      <c r="H145" s="163">
        <v>102</v>
      </c>
      <c r="I145" s="164">
        <f t="shared" si="57"/>
        <v>0.92452830188679247</v>
      </c>
      <c r="J145" s="165">
        <f t="shared" si="54"/>
        <v>-0.25</v>
      </c>
      <c r="K145" s="163">
        <f t="shared" si="55"/>
        <v>49</v>
      </c>
      <c r="L145" s="163">
        <f t="shared" si="56"/>
        <v>-34</v>
      </c>
      <c r="M145" s="164">
        <f t="shared" si="58"/>
        <v>3.5392125668416729E-5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30149</v>
      </c>
      <c r="D146" s="169">
        <f t="shared" si="59"/>
        <v>33714</v>
      </c>
      <c r="E146" s="169">
        <f t="shared" si="59"/>
        <v>6520</v>
      </c>
      <c r="F146" s="169">
        <f t="shared" si="59"/>
        <v>33640</v>
      </c>
      <c r="G146" s="169">
        <f t="shared" si="59"/>
        <v>32200</v>
      </c>
      <c r="H146" s="169">
        <f t="shared" si="59"/>
        <v>37986</v>
      </c>
      <c r="I146" s="170">
        <f t="shared" si="57"/>
        <v>0.17968944099378881</v>
      </c>
      <c r="J146" s="171">
        <f t="shared" si="54"/>
        <v>0.12671293824523944</v>
      </c>
      <c r="K146" s="169">
        <f>H146-G146</f>
        <v>5786</v>
      </c>
      <c r="L146" s="169">
        <f t="shared" si="56"/>
        <v>4272</v>
      </c>
      <c r="M146" s="170">
        <f t="shared" si="58"/>
        <v>1.3180443976867429E-2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77782</v>
      </c>
      <c r="D148" s="176">
        <v>46117</v>
      </c>
      <c r="E148" s="176">
        <v>12773</v>
      </c>
      <c r="F148" s="176">
        <v>45326</v>
      </c>
      <c r="G148" s="176">
        <v>51812</v>
      </c>
      <c r="H148" s="176">
        <v>59839</v>
      </c>
      <c r="I148" s="177">
        <f>IFERROR(H148/G148-1,"-")</f>
        <v>0.15492549988419668</v>
      </c>
      <c r="J148" s="177">
        <f>IFERROR(H148/D148-1,"-")</f>
        <v>0.29754754212112666</v>
      </c>
      <c r="K148" s="176">
        <f>H148-G148</f>
        <v>8027</v>
      </c>
      <c r="L148" s="176">
        <f>H148-D148</f>
        <v>13722</v>
      </c>
      <c r="M148" s="177">
        <f>H148/H$8</f>
        <v>2.0763033410513613E-2</v>
      </c>
      <c r="N148" s="79"/>
    </row>
    <row r="149" spans="1:14" x14ac:dyDescent="0.25">
      <c r="A149" s="161" t="s">
        <v>96</v>
      </c>
      <c r="B149" s="157" t="s">
        <v>97</v>
      </c>
      <c r="C149" s="158">
        <v>35437</v>
      </c>
      <c r="D149" s="158">
        <v>12798</v>
      </c>
      <c r="E149" s="158">
        <v>8890</v>
      </c>
      <c r="F149" s="158">
        <v>20101</v>
      </c>
      <c r="G149" s="158">
        <v>20643</v>
      </c>
      <c r="H149" s="158">
        <v>23005</v>
      </c>
      <c r="I149" s="159">
        <f>IFERROR(H149/G149-1,"-")</f>
        <v>0.11442135348544302</v>
      </c>
      <c r="J149" s="160">
        <f t="shared" ref="J149:J160" si="60">IFERROR(H149/D149-1,"-")</f>
        <v>0.79754649163931868</v>
      </c>
      <c r="K149" s="158">
        <f t="shared" ref="K149:K159" si="61">H149-G149</f>
        <v>2362</v>
      </c>
      <c r="L149" s="158">
        <f t="shared" ref="L149:L160" si="62">H149-D149</f>
        <v>10207</v>
      </c>
      <c r="M149" s="159">
        <f>H149/H$8</f>
        <v>7.9823122647247717E-3</v>
      </c>
      <c r="N149" s="79"/>
    </row>
    <row r="150" spans="1:14" x14ac:dyDescent="0.25">
      <c r="A150" s="161" t="s">
        <v>103</v>
      </c>
      <c r="B150" s="162" t="s">
        <v>103</v>
      </c>
      <c r="C150" s="163">
        <v>86384</v>
      </c>
      <c r="D150" s="163">
        <v>81451</v>
      </c>
      <c r="E150" s="163">
        <v>30833</v>
      </c>
      <c r="F150" s="163">
        <v>112268</v>
      </c>
      <c r="G150" s="163">
        <v>162008</v>
      </c>
      <c r="H150" s="163">
        <v>142328</v>
      </c>
      <c r="I150" s="164">
        <f>IFERROR(H150/G150-1,"-")</f>
        <v>-0.12147548269221276</v>
      </c>
      <c r="J150" s="165">
        <f t="shared" si="60"/>
        <v>0.74740641612748759</v>
      </c>
      <c r="K150" s="163">
        <f t="shared" si="61"/>
        <v>-19680</v>
      </c>
      <c r="L150" s="163">
        <f t="shared" si="62"/>
        <v>60877</v>
      </c>
      <c r="M150" s="164">
        <f>H150/H$8</f>
        <v>4.9385200609160941E-2</v>
      </c>
      <c r="N150" s="79"/>
    </row>
    <row r="151" spans="1:14" x14ac:dyDescent="0.25">
      <c r="A151" s="161" t="s">
        <v>100</v>
      </c>
      <c r="B151" s="162" t="s">
        <v>100</v>
      </c>
      <c r="C151" s="163">
        <v>115852</v>
      </c>
      <c r="D151" s="163">
        <v>118563</v>
      </c>
      <c r="E151" s="163">
        <v>41277</v>
      </c>
      <c r="F151" s="163">
        <v>75221</v>
      </c>
      <c r="G151" s="163">
        <v>75257</v>
      </c>
      <c r="H151" s="163">
        <v>74496</v>
      </c>
      <c r="I151" s="164">
        <f>IFERROR(H151/G151-1,"-")</f>
        <v>-1.011201615796542E-2</v>
      </c>
      <c r="J151" s="165">
        <f t="shared" si="60"/>
        <v>-0.37167581791958704</v>
      </c>
      <c r="K151" s="163">
        <f t="shared" si="61"/>
        <v>-761</v>
      </c>
      <c r="L151" s="163">
        <f t="shared" si="62"/>
        <v>-44067</v>
      </c>
      <c r="M151" s="164">
        <f>H151/H$8</f>
        <v>2.5848743076415416E-2</v>
      </c>
      <c r="N151" s="79"/>
    </row>
    <row r="152" spans="1:14" x14ac:dyDescent="0.25">
      <c r="A152" s="161"/>
      <c r="B152" s="157" t="s">
        <v>107</v>
      </c>
      <c r="C152" s="158">
        <v>42345</v>
      </c>
      <c r="D152" s="158">
        <v>33319</v>
      </c>
      <c r="E152" s="158">
        <v>3883</v>
      </c>
      <c r="F152" s="158">
        <v>25225</v>
      </c>
      <c r="G152" s="158">
        <v>31169</v>
      </c>
      <c r="H152" s="158">
        <v>36834</v>
      </c>
      <c r="I152" s="159">
        <f>IFERROR(H152/G152-1,"-")</f>
        <v>0.1817510988482145</v>
      </c>
      <c r="J152" s="160">
        <f t="shared" si="60"/>
        <v>0.10549536300609264</v>
      </c>
      <c r="K152" s="158">
        <f t="shared" si="61"/>
        <v>5665</v>
      </c>
      <c r="L152" s="158">
        <f t="shared" si="62"/>
        <v>3515</v>
      </c>
      <c r="M152" s="159">
        <f>H152/H$8</f>
        <v>1.2780721145788839E-2</v>
      </c>
      <c r="N152" s="79"/>
    </row>
    <row r="153" spans="1:14" s="56" customFormat="1" x14ac:dyDescent="0.25">
      <c r="A153" s="161"/>
      <c r="B153" s="162" t="s">
        <v>110</v>
      </c>
      <c r="C153" s="163">
        <v>9223</v>
      </c>
      <c r="D153" s="163">
        <v>6231</v>
      </c>
      <c r="E153" s="163">
        <v>61</v>
      </c>
      <c r="F153" s="163">
        <v>10081</v>
      </c>
      <c r="G153" s="163">
        <v>10375</v>
      </c>
      <c r="H153" s="163">
        <v>10394</v>
      </c>
      <c r="I153" s="164">
        <f t="shared" ref="I153:I160" si="63">IFERROR(H153/G153-1,"-")</f>
        <v>1.8313253012047781E-3</v>
      </c>
      <c r="J153" s="165">
        <f t="shared" si="60"/>
        <v>0.66811105761515011</v>
      </c>
      <c r="K153" s="163">
        <f t="shared" si="61"/>
        <v>19</v>
      </c>
      <c r="L153" s="163">
        <f t="shared" si="62"/>
        <v>4163</v>
      </c>
      <c r="M153" s="164">
        <f t="shared" ref="M153:M160" si="64">H153/H$8</f>
        <v>3.6065270019365043E-3</v>
      </c>
      <c r="N153" s="166"/>
    </row>
    <row r="154" spans="1:14" s="56" customFormat="1" x14ac:dyDescent="0.25">
      <c r="A154" s="161"/>
      <c r="B154" s="162" t="s">
        <v>113</v>
      </c>
      <c r="C154" s="163">
        <v>13379</v>
      </c>
      <c r="D154" s="163">
        <v>11211</v>
      </c>
      <c r="E154" s="163">
        <v>621</v>
      </c>
      <c r="F154" s="163">
        <v>5508</v>
      </c>
      <c r="G154" s="163">
        <v>6218</v>
      </c>
      <c r="H154" s="163">
        <v>5753</v>
      </c>
      <c r="I154" s="164">
        <f t="shared" si="63"/>
        <v>-7.4782888388549407E-2</v>
      </c>
      <c r="J154" s="165">
        <f t="shared" si="60"/>
        <v>-0.4868432789224868</v>
      </c>
      <c r="K154" s="163">
        <f t="shared" si="61"/>
        <v>-465</v>
      </c>
      <c r="L154" s="163">
        <f t="shared" si="62"/>
        <v>-5458</v>
      </c>
      <c r="M154" s="164">
        <f t="shared" si="64"/>
        <v>1.9961852840235435E-3</v>
      </c>
      <c r="N154" s="166"/>
    </row>
    <row r="155" spans="1:14" x14ac:dyDescent="0.25">
      <c r="A155" s="161"/>
      <c r="B155" s="162" t="s">
        <v>116</v>
      </c>
      <c r="C155" s="163">
        <v>8629</v>
      </c>
      <c r="D155" s="163">
        <v>5028</v>
      </c>
      <c r="E155" s="163">
        <v>187</v>
      </c>
      <c r="F155" s="163">
        <v>3549</v>
      </c>
      <c r="G155" s="163">
        <v>6400</v>
      </c>
      <c r="H155" s="163">
        <v>8652</v>
      </c>
      <c r="I155" s="164">
        <f t="shared" si="63"/>
        <v>0.35187499999999994</v>
      </c>
      <c r="J155" s="165">
        <f t="shared" si="60"/>
        <v>0.72076372315035808</v>
      </c>
      <c r="K155" s="163">
        <f t="shared" si="61"/>
        <v>2252</v>
      </c>
      <c r="L155" s="163">
        <f t="shared" si="62"/>
        <v>3624</v>
      </c>
      <c r="M155" s="164">
        <f t="shared" si="64"/>
        <v>3.002085012579819E-3</v>
      </c>
      <c r="N155" s="79"/>
    </row>
    <row r="156" spans="1:14" x14ac:dyDescent="0.25">
      <c r="A156" s="161"/>
      <c r="B156" s="162" t="s">
        <v>123</v>
      </c>
      <c r="C156" s="163">
        <v>437</v>
      </c>
      <c r="D156" s="163">
        <v>483</v>
      </c>
      <c r="E156" s="163">
        <v>16</v>
      </c>
      <c r="F156" s="163">
        <v>626</v>
      </c>
      <c r="G156" s="163">
        <v>1017</v>
      </c>
      <c r="H156" s="163">
        <v>1441</v>
      </c>
      <c r="I156" s="164">
        <f t="shared" si="63"/>
        <v>0.41691248770894784</v>
      </c>
      <c r="J156" s="165">
        <f t="shared" si="60"/>
        <v>1.9834368530020705</v>
      </c>
      <c r="K156" s="163">
        <f t="shared" si="61"/>
        <v>424</v>
      </c>
      <c r="L156" s="163">
        <f t="shared" si="62"/>
        <v>958</v>
      </c>
      <c r="M156" s="164">
        <f t="shared" si="64"/>
        <v>5.0000052047243632E-4</v>
      </c>
      <c r="N156" s="79"/>
    </row>
    <row r="157" spans="1:14" x14ac:dyDescent="0.25">
      <c r="A157" s="161"/>
      <c r="B157" s="162" t="s">
        <v>119</v>
      </c>
      <c r="C157" s="163">
        <v>3183</v>
      </c>
      <c r="D157" s="163">
        <v>4168</v>
      </c>
      <c r="E157" s="163">
        <v>1392</v>
      </c>
      <c r="F157" s="163">
        <v>2120</v>
      </c>
      <c r="G157" s="163">
        <v>919</v>
      </c>
      <c r="H157" s="163">
        <v>2380</v>
      </c>
      <c r="I157" s="164">
        <f t="shared" si="63"/>
        <v>1.5897714907508163</v>
      </c>
      <c r="J157" s="165">
        <f t="shared" si="60"/>
        <v>-0.42898272552783112</v>
      </c>
      <c r="K157" s="163">
        <f t="shared" si="61"/>
        <v>1461</v>
      </c>
      <c r="L157" s="163">
        <f t="shared" si="62"/>
        <v>-1788</v>
      </c>
      <c r="M157" s="164">
        <f t="shared" si="64"/>
        <v>8.2581626559639031E-4</v>
      </c>
      <c r="N157" s="79"/>
    </row>
    <row r="158" spans="1:14" x14ac:dyDescent="0.25">
      <c r="A158" s="161"/>
      <c r="B158" s="162" t="s">
        <v>128</v>
      </c>
      <c r="C158" s="163">
        <v>25</v>
      </c>
      <c r="D158" s="163">
        <v>46</v>
      </c>
      <c r="E158" s="163">
        <v>29</v>
      </c>
      <c r="F158" s="163">
        <v>36</v>
      </c>
      <c r="G158" s="163">
        <v>36</v>
      </c>
      <c r="H158" s="163">
        <v>73</v>
      </c>
      <c r="I158" s="164">
        <f t="shared" si="63"/>
        <v>1.0277777777777777</v>
      </c>
      <c r="J158" s="165">
        <f t="shared" si="60"/>
        <v>0.58695652173913038</v>
      </c>
      <c r="K158" s="163">
        <f t="shared" si="61"/>
        <v>37</v>
      </c>
      <c r="L158" s="163">
        <f t="shared" si="62"/>
        <v>27</v>
      </c>
      <c r="M158" s="164">
        <f t="shared" si="64"/>
        <v>2.5329658566611971E-5</v>
      </c>
      <c r="N158" s="79"/>
    </row>
    <row r="159" spans="1:14" x14ac:dyDescent="0.25">
      <c r="A159" s="161" t="s">
        <v>144</v>
      </c>
      <c r="B159" s="162" t="s">
        <v>131</v>
      </c>
      <c r="C159" s="163">
        <v>28</v>
      </c>
      <c r="D159" s="163">
        <v>43</v>
      </c>
      <c r="E159" s="163">
        <v>0</v>
      </c>
      <c r="F159" s="163">
        <v>18</v>
      </c>
      <c r="G159" s="163">
        <v>46</v>
      </c>
      <c r="H159" s="163">
        <v>35</v>
      </c>
      <c r="I159" s="164">
        <f t="shared" si="63"/>
        <v>-0.23913043478260865</v>
      </c>
      <c r="J159" s="165">
        <f t="shared" si="60"/>
        <v>-0.18604651162790697</v>
      </c>
      <c r="K159" s="163">
        <f t="shared" si="61"/>
        <v>-11</v>
      </c>
      <c r="L159" s="163">
        <f t="shared" si="62"/>
        <v>-8</v>
      </c>
      <c r="M159" s="164">
        <f t="shared" si="64"/>
        <v>1.2144356847005739E-5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7441</v>
      </c>
      <c r="D160" s="169">
        <f t="shared" si="65"/>
        <v>6109</v>
      </c>
      <c r="E160" s="169">
        <f t="shared" si="65"/>
        <v>1577</v>
      </c>
      <c r="F160" s="169">
        <f t="shared" si="65"/>
        <v>3287</v>
      </c>
      <c r="G160" s="169">
        <f t="shared" si="65"/>
        <v>6158</v>
      </c>
      <c r="H160" s="169">
        <f t="shared" si="65"/>
        <v>8106</v>
      </c>
      <c r="I160" s="170">
        <f t="shared" si="63"/>
        <v>0.31633647288080535</v>
      </c>
      <c r="J160" s="171">
        <f t="shared" si="60"/>
        <v>0.32689474545752173</v>
      </c>
      <c r="K160" s="169">
        <f>H160-G160</f>
        <v>1948</v>
      </c>
      <c r="L160" s="169">
        <f t="shared" si="62"/>
        <v>1997</v>
      </c>
      <c r="M160" s="170">
        <f t="shared" si="64"/>
        <v>2.8126330457665292E-3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B4268-C552-42CC-A7CE-9CDC42EC875F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259</v>
      </c>
      <c r="D6" s="172" t="s">
        <v>260</v>
      </c>
      <c r="E6" s="172" t="s">
        <v>261</v>
      </c>
      <c r="F6" s="172" t="s">
        <v>262</v>
      </c>
      <c r="G6" s="172" t="s">
        <v>263</v>
      </c>
      <c r="H6" s="172" t="s">
        <v>264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25905948</v>
      </c>
      <c r="D8" s="176">
        <v>25578799</v>
      </c>
      <c r="E8" s="176">
        <v>8930544</v>
      </c>
      <c r="F8" s="176">
        <v>23015665</v>
      </c>
      <c r="G8" s="176">
        <v>25556749</v>
      </c>
      <c r="H8" s="176">
        <v>27044823</v>
      </c>
      <c r="I8" s="177">
        <f>IFERROR(H8/G8-1,"-")</f>
        <v>5.8226263442192838E-2</v>
      </c>
      <c r="J8" s="177">
        <f>IFERROR(H8/D8-1,"-")</f>
        <v>5.7314027918198951E-2</v>
      </c>
      <c r="K8" s="176">
        <f>H8-G8</f>
        <v>1488074</v>
      </c>
      <c r="L8" s="176">
        <f>H8-D8</f>
        <v>1466024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3728058</v>
      </c>
      <c r="D9" s="158">
        <v>3687112</v>
      </c>
      <c r="E9" s="158">
        <v>1358306</v>
      </c>
      <c r="F9" s="158">
        <v>3245814</v>
      </c>
      <c r="G9" s="158">
        <v>3423966</v>
      </c>
      <c r="H9" s="158">
        <v>3369395</v>
      </c>
      <c r="I9" s="159">
        <f>IFERROR(H9/G9-1,"-")</f>
        <v>-1.5937950318431926E-2</v>
      </c>
      <c r="J9" s="160">
        <f t="shared" ref="J9:J20" si="0">IFERROR(H9/D9-1,"-")</f>
        <v>-8.6169609168368133E-2</v>
      </c>
      <c r="K9" s="158">
        <f t="shared" ref="K9:K19" si="1">H9-G9</f>
        <v>-54571</v>
      </c>
      <c r="L9" s="158">
        <f t="shared" ref="L9:L20" si="2">H9-D9</f>
        <v>-317717</v>
      </c>
      <c r="M9" s="159">
        <f>H9/H$8</f>
        <v>0.12458558149927622</v>
      </c>
      <c r="N9" s="79"/>
    </row>
    <row r="10" spans="1:14" x14ac:dyDescent="0.25">
      <c r="A10" s="161" t="s">
        <v>103</v>
      </c>
      <c r="B10" s="162" t="s">
        <v>103</v>
      </c>
      <c r="C10" s="163">
        <v>1155666</v>
      </c>
      <c r="D10" s="163">
        <v>1048799</v>
      </c>
      <c r="E10" s="163">
        <v>424865</v>
      </c>
      <c r="F10" s="163">
        <v>957251</v>
      </c>
      <c r="G10" s="163">
        <v>1065182</v>
      </c>
      <c r="H10" s="163">
        <v>1074979</v>
      </c>
      <c r="I10" s="164">
        <f>IFERROR(H10/G10-1,"-")</f>
        <v>9.1974892553572385E-3</v>
      </c>
      <c r="J10" s="165">
        <f t="shared" si="0"/>
        <v>2.4961884975100102E-2</v>
      </c>
      <c r="K10" s="163">
        <f t="shared" si="1"/>
        <v>9797</v>
      </c>
      <c r="L10" s="163">
        <f t="shared" si="2"/>
        <v>26180</v>
      </c>
      <c r="M10" s="164">
        <f>H10/H$8</f>
        <v>3.9748050856165708E-2</v>
      </c>
      <c r="N10" s="79"/>
    </row>
    <row r="11" spans="1:14" x14ac:dyDescent="0.25">
      <c r="A11" s="161" t="s">
        <v>100</v>
      </c>
      <c r="B11" s="162" t="s">
        <v>100</v>
      </c>
      <c r="C11" s="163">
        <v>2572392</v>
      </c>
      <c r="D11" s="163">
        <v>2638313</v>
      </c>
      <c r="E11" s="163">
        <v>933441</v>
      </c>
      <c r="F11" s="163">
        <v>2288563</v>
      </c>
      <c r="G11" s="163">
        <v>2358784</v>
      </c>
      <c r="H11" s="163">
        <v>2294416</v>
      </c>
      <c r="I11" s="164">
        <f>IFERROR(H11/G11-1,"-")</f>
        <v>-2.7288636856956816E-2</v>
      </c>
      <c r="J11" s="165">
        <f t="shared" si="0"/>
        <v>-0.13034730905696179</v>
      </c>
      <c r="K11" s="163">
        <f t="shared" si="1"/>
        <v>-64368</v>
      </c>
      <c r="L11" s="163">
        <f t="shared" si="2"/>
        <v>-343897</v>
      </c>
      <c r="M11" s="164">
        <f>H11/H$8</f>
        <v>8.4837530643110518E-2</v>
      </c>
      <c r="N11" s="79"/>
    </row>
    <row r="12" spans="1:14" x14ac:dyDescent="0.25">
      <c r="A12" s="1"/>
      <c r="B12" s="157" t="s">
        <v>107</v>
      </c>
      <c r="C12" s="158">
        <v>22177890</v>
      </c>
      <c r="D12" s="158">
        <v>21891687</v>
      </c>
      <c r="E12" s="158">
        <v>7572238</v>
      </c>
      <c r="F12" s="158">
        <v>19769851</v>
      </c>
      <c r="G12" s="158">
        <v>22132783</v>
      </c>
      <c r="H12" s="158">
        <v>23675428</v>
      </c>
      <c r="I12" s="159">
        <f>IFERROR(H12/G12-1,"-")</f>
        <v>6.9699549306564856E-2</v>
      </c>
      <c r="J12" s="160">
        <f t="shared" si="0"/>
        <v>8.1480289755650137E-2</v>
      </c>
      <c r="K12" s="158">
        <f t="shared" si="1"/>
        <v>1542645</v>
      </c>
      <c r="L12" s="158">
        <f t="shared" si="2"/>
        <v>1783741</v>
      </c>
      <c r="M12" s="159">
        <f>H12/H$8</f>
        <v>0.87541441850072377</v>
      </c>
      <c r="N12" s="79"/>
    </row>
    <row r="13" spans="1:14" s="56" customFormat="1" x14ac:dyDescent="0.25">
      <c r="A13" s="161"/>
      <c r="B13" s="162" t="s">
        <v>110</v>
      </c>
      <c r="C13" s="163">
        <v>9666021</v>
      </c>
      <c r="D13" s="163">
        <v>10028810</v>
      </c>
      <c r="E13" s="163">
        <v>2918774</v>
      </c>
      <c r="F13" s="163">
        <v>9382512</v>
      </c>
      <c r="G13" s="163">
        <v>10349496</v>
      </c>
      <c r="H13" s="163">
        <v>11157754</v>
      </c>
      <c r="I13" s="164">
        <f t="shared" ref="I13:I20" si="3">IFERROR(H13/G13-1,"-")</f>
        <v>7.809636333981862E-2</v>
      </c>
      <c r="J13" s="165">
        <f t="shared" si="0"/>
        <v>0.11257008558343418</v>
      </c>
      <c r="K13" s="163">
        <f t="shared" si="1"/>
        <v>808258</v>
      </c>
      <c r="L13" s="163">
        <f t="shared" si="2"/>
        <v>1128944</v>
      </c>
      <c r="M13" s="164">
        <f t="shared" ref="M13:M20" si="4">H13/H$8</f>
        <v>0.41256524400252131</v>
      </c>
      <c r="N13" s="166"/>
    </row>
    <row r="14" spans="1:14" s="56" customFormat="1" x14ac:dyDescent="0.25">
      <c r="A14" s="161"/>
      <c r="B14" s="162" t="s">
        <v>113</v>
      </c>
      <c r="C14" s="163">
        <v>3792824</v>
      </c>
      <c r="D14" s="163">
        <v>3248761</v>
      </c>
      <c r="E14" s="163">
        <v>1150264</v>
      </c>
      <c r="F14" s="163">
        <v>2214213</v>
      </c>
      <c r="G14" s="163">
        <v>2530507</v>
      </c>
      <c r="H14" s="163">
        <v>2658876</v>
      </c>
      <c r="I14" s="164">
        <f t="shared" si="3"/>
        <v>5.0728569413164948E-2</v>
      </c>
      <c r="J14" s="165">
        <f t="shared" si="0"/>
        <v>-0.18157229786986484</v>
      </c>
      <c r="K14" s="163">
        <f t="shared" si="1"/>
        <v>128369</v>
      </c>
      <c r="L14" s="163">
        <f t="shared" si="2"/>
        <v>-589885</v>
      </c>
      <c r="M14" s="164">
        <f t="shared" si="4"/>
        <v>9.8313677260893892E-2</v>
      </c>
      <c r="N14" s="166"/>
    </row>
    <row r="15" spans="1:14" x14ac:dyDescent="0.25">
      <c r="A15" s="161"/>
      <c r="B15" s="162" t="s">
        <v>116</v>
      </c>
      <c r="C15" s="163">
        <v>901191</v>
      </c>
      <c r="D15" s="163">
        <v>927867</v>
      </c>
      <c r="E15" s="163">
        <v>323121</v>
      </c>
      <c r="F15" s="163">
        <v>942553</v>
      </c>
      <c r="G15" s="163">
        <v>1133961</v>
      </c>
      <c r="H15" s="163">
        <v>1213515</v>
      </c>
      <c r="I15" s="164">
        <f t="shared" si="3"/>
        <v>7.0155851920833179E-2</v>
      </c>
      <c r="J15" s="165">
        <f t="shared" si="0"/>
        <v>0.30785446621121348</v>
      </c>
      <c r="K15" s="163">
        <f t="shared" si="1"/>
        <v>79554</v>
      </c>
      <c r="L15" s="163">
        <f t="shared" si="2"/>
        <v>285648</v>
      </c>
      <c r="M15" s="164">
        <f t="shared" si="4"/>
        <v>4.4870509967841164E-2</v>
      </c>
      <c r="N15" s="79"/>
    </row>
    <row r="16" spans="1:14" x14ac:dyDescent="0.25">
      <c r="A16" s="161"/>
      <c r="B16" s="162" t="s">
        <v>123</v>
      </c>
      <c r="C16" s="163">
        <v>927445</v>
      </c>
      <c r="D16" s="163">
        <v>864379</v>
      </c>
      <c r="E16" s="163">
        <v>280169</v>
      </c>
      <c r="F16" s="163">
        <v>1010222</v>
      </c>
      <c r="G16" s="163">
        <v>992524</v>
      </c>
      <c r="H16" s="163">
        <v>1029391</v>
      </c>
      <c r="I16" s="164">
        <f t="shared" si="3"/>
        <v>3.7144693730327916E-2</v>
      </c>
      <c r="J16" s="165">
        <f t="shared" si="0"/>
        <v>0.19090237037225566</v>
      </c>
      <c r="K16" s="163">
        <f t="shared" si="1"/>
        <v>36867</v>
      </c>
      <c r="L16" s="163">
        <f t="shared" si="2"/>
        <v>165012</v>
      </c>
      <c r="M16" s="164">
        <f t="shared" si="4"/>
        <v>3.806240477151579E-2</v>
      </c>
      <c r="N16" s="79"/>
    </row>
    <row r="17" spans="1:14" x14ac:dyDescent="0.25">
      <c r="A17" s="161"/>
      <c r="B17" s="162" t="s">
        <v>119</v>
      </c>
      <c r="C17" s="163">
        <v>826086</v>
      </c>
      <c r="D17" s="163">
        <v>802853</v>
      </c>
      <c r="E17" s="163">
        <v>381223</v>
      </c>
      <c r="F17" s="163">
        <v>826401</v>
      </c>
      <c r="G17" s="163">
        <v>849221</v>
      </c>
      <c r="H17" s="163">
        <v>877709</v>
      </c>
      <c r="I17" s="164">
        <f t="shared" si="3"/>
        <v>3.3546038074894424E-2</v>
      </c>
      <c r="J17" s="165">
        <f t="shared" si="0"/>
        <v>9.3237491794886385E-2</v>
      </c>
      <c r="K17" s="163">
        <f t="shared" si="1"/>
        <v>28488</v>
      </c>
      <c r="L17" s="163">
        <f t="shared" si="2"/>
        <v>74856</v>
      </c>
      <c r="M17" s="164">
        <f t="shared" si="4"/>
        <v>3.2453863720979061E-2</v>
      </c>
      <c r="N17" s="79"/>
    </row>
    <row r="18" spans="1:14" x14ac:dyDescent="0.25">
      <c r="A18" s="161"/>
      <c r="B18" s="162" t="s">
        <v>128</v>
      </c>
      <c r="C18" s="163">
        <v>388707</v>
      </c>
      <c r="D18" s="163">
        <v>415821</v>
      </c>
      <c r="E18" s="163">
        <v>239983</v>
      </c>
      <c r="F18" s="163">
        <v>303983</v>
      </c>
      <c r="G18" s="163">
        <v>364696</v>
      </c>
      <c r="H18" s="163">
        <v>350071</v>
      </c>
      <c r="I18" s="164">
        <f t="shared" si="3"/>
        <v>-4.0101893083554496E-2</v>
      </c>
      <c r="J18" s="165">
        <f t="shared" si="0"/>
        <v>-0.1581209222237453</v>
      </c>
      <c r="K18" s="163">
        <f t="shared" si="1"/>
        <v>-14625</v>
      </c>
      <c r="L18" s="163">
        <f t="shared" si="2"/>
        <v>-65750</v>
      </c>
      <c r="M18" s="164">
        <f t="shared" si="4"/>
        <v>1.2944103941815407E-2</v>
      </c>
      <c r="N18" s="79"/>
    </row>
    <row r="19" spans="1:14" x14ac:dyDescent="0.25">
      <c r="A19" s="161" t="s">
        <v>144</v>
      </c>
      <c r="B19" s="162" t="s">
        <v>131</v>
      </c>
      <c r="C19" s="163">
        <v>610787</v>
      </c>
      <c r="D19" s="163">
        <v>516905</v>
      </c>
      <c r="E19" s="163">
        <v>339355</v>
      </c>
      <c r="F19" s="163">
        <v>221326</v>
      </c>
      <c r="G19" s="163">
        <v>324645</v>
      </c>
      <c r="H19" s="163">
        <v>334953</v>
      </c>
      <c r="I19" s="164">
        <f t="shared" si="3"/>
        <v>3.1751605599962929E-2</v>
      </c>
      <c r="J19" s="165">
        <f t="shared" si="0"/>
        <v>-0.35200278581170619</v>
      </c>
      <c r="K19" s="163">
        <f t="shared" si="1"/>
        <v>10308</v>
      </c>
      <c r="L19" s="163">
        <f t="shared" si="2"/>
        <v>-181952</v>
      </c>
      <c r="M19" s="164">
        <f t="shared" si="4"/>
        <v>1.2385106014559607E-2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5064829</v>
      </c>
      <c r="D20" s="169">
        <f t="shared" si="5"/>
        <v>5086291</v>
      </c>
      <c r="E20" s="169">
        <f t="shared" si="5"/>
        <v>1939349</v>
      </c>
      <c r="F20" s="169">
        <f t="shared" si="5"/>
        <v>4868641</v>
      </c>
      <c r="G20" s="169">
        <f t="shared" si="5"/>
        <v>5587733</v>
      </c>
      <c r="H20" s="169">
        <f t="shared" si="5"/>
        <v>6053159</v>
      </c>
      <c r="I20" s="170">
        <f t="shared" si="3"/>
        <v>8.3294244732166067E-2</v>
      </c>
      <c r="J20" s="171">
        <f t="shared" si="0"/>
        <v>0.19009293805643446</v>
      </c>
      <c r="K20" s="169">
        <f>H20-G20</f>
        <v>465426</v>
      </c>
      <c r="L20" s="169">
        <f t="shared" si="2"/>
        <v>966868</v>
      </c>
      <c r="M20" s="170">
        <f t="shared" si="4"/>
        <v>0.22381950882059756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9543452</v>
      </c>
      <c r="D22" s="176">
        <v>9847763</v>
      </c>
      <c r="E22" s="176">
        <v>3228073</v>
      </c>
      <c r="F22" s="176">
        <v>9333775</v>
      </c>
      <c r="G22" s="176">
        <v>10077442</v>
      </c>
      <c r="H22" s="176">
        <v>10350937</v>
      </c>
      <c r="I22" s="177">
        <f>IFERROR(H22/G22-1,"-")</f>
        <v>2.7139327619052578E-2</v>
      </c>
      <c r="J22" s="177">
        <f>IFERROR(H22/D22-1,"-")</f>
        <v>5.1095258892806417E-2</v>
      </c>
      <c r="K22" s="176">
        <f>H22-G22</f>
        <v>273495</v>
      </c>
      <c r="L22" s="176">
        <f>H22-D22</f>
        <v>503174</v>
      </c>
      <c r="M22" s="177">
        <f>H22/H$8</f>
        <v>0.38273265829841074</v>
      </c>
      <c r="N22" s="79"/>
    </row>
    <row r="23" spans="1:14" x14ac:dyDescent="0.25">
      <c r="A23" s="161" t="s">
        <v>96</v>
      </c>
      <c r="B23" s="157" t="s">
        <v>97</v>
      </c>
      <c r="C23" s="158">
        <v>689477</v>
      </c>
      <c r="D23" s="158">
        <v>835888</v>
      </c>
      <c r="E23" s="158">
        <v>287860</v>
      </c>
      <c r="F23" s="158">
        <v>747196</v>
      </c>
      <c r="G23" s="158">
        <v>656924</v>
      </c>
      <c r="H23" s="158">
        <v>601274</v>
      </c>
      <c r="I23" s="159">
        <f>IFERROR(H23/G23-1,"-")</f>
        <v>-8.4712995719443906E-2</v>
      </c>
      <c r="J23" s="160">
        <f t="shared" ref="J23:J34" si="6">IFERROR(H23/D23-1,"-")</f>
        <v>-0.28067635855521311</v>
      </c>
      <c r="K23" s="158">
        <f t="shared" ref="K23:K33" si="7">H23-G23</f>
        <v>-55650</v>
      </c>
      <c r="L23" s="158">
        <f t="shared" ref="L23:L34" si="8">H23-D23</f>
        <v>-234614</v>
      </c>
      <c r="M23" s="159">
        <f>H23/H$8</f>
        <v>2.223249898880832E-2</v>
      </c>
      <c r="N23" s="79"/>
    </row>
    <row r="24" spans="1:14" x14ac:dyDescent="0.25">
      <c r="A24" s="161" t="s">
        <v>103</v>
      </c>
      <c r="B24" s="162" t="s">
        <v>103</v>
      </c>
      <c r="C24" s="163">
        <v>254840</v>
      </c>
      <c r="D24" s="163">
        <v>343442</v>
      </c>
      <c r="E24" s="163">
        <v>131807</v>
      </c>
      <c r="F24" s="163">
        <v>230301</v>
      </c>
      <c r="G24" s="163">
        <v>211250</v>
      </c>
      <c r="H24" s="163">
        <v>181841</v>
      </c>
      <c r="I24" s="164">
        <f>IFERROR(H24/G24-1,"-")</f>
        <v>-0.13921420118343197</v>
      </c>
      <c r="J24" s="165">
        <f t="shared" si="6"/>
        <v>-0.47053359810390105</v>
      </c>
      <c r="K24" s="163">
        <f t="shared" si="7"/>
        <v>-29409</v>
      </c>
      <c r="L24" s="163">
        <f t="shared" si="8"/>
        <v>-161601</v>
      </c>
      <c r="M24" s="164">
        <f>H24/H$8</f>
        <v>6.7236897797408402E-3</v>
      </c>
      <c r="N24" s="79"/>
    </row>
    <row r="25" spans="1:14" x14ac:dyDescent="0.25">
      <c r="A25" s="161" t="s">
        <v>100</v>
      </c>
      <c r="B25" s="162" t="s">
        <v>100</v>
      </c>
      <c r="C25" s="163">
        <v>434637</v>
      </c>
      <c r="D25" s="163">
        <v>492446</v>
      </c>
      <c r="E25" s="163">
        <v>156053</v>
      </c>
      <c r="F25" s="163">
        <v>516895</v>
      </c>
      <c r="G25" s="163">
        <v>445674</v>
      </c>
      <c r="H25" s="163">
        <v>419433</v>
      </c>
      <c r="I25" s="164">
        <f>IFERROR(H25/G25-1,"-")</f>
        <v>-5.8879360249868729E-2</v>
      </c>
      <c r="J25" s="165">
        <f t="shared" si="6"/>
        <v>-0.14826600276984681</v>
      </c>
      <c r="K25" s="163">
        <f t="shared" si="7"/>
        <v>-26241</v>
      </c>
      <c r="L25" s="163">
        <f t="shared" si="8"/>
        <v>-73013</v>
      </c>
      <c r="M25" s="164">
        <f>H25/H$8</f>
        <v>1.550880920906748E-2</v>
      </c>
      <c r="N25" s="79"/>
    </row>
    <row r="26" spans="1:14" x14ac:dyDescent="0.25">
      <c r="A26" s="161"/>
      <c r="B26" s="157" t="s">
        <v>107</v>
      </c>
      <c r="C26" s="158">
        <v>8853975</v>
      </c>
      <c r="D26" s="158">
        <v>9011875</v>
      </c>
      <c r="E26" s="158">
        <v>2940213</v>
      </c>
      <c r="F26" s="158">
        <v>8586579</v>
      </c>
      <c r="G26" s="158">
        <v>9420518</v>
      </c>
      <c r="H26" s="158">
        <v>9749663</v>
      </c>
      <c r="I26" s="159">
        <f>IFERROR(H26/G26-1,"-")</f>
        <v>3.4939161519568218E-2</v>
      </c>
      <c r="J26" s="160">
        <f t="shared" si="6"/>
        <v>8.1868423607739826E-2</v>
      </c>
      <c r="K26" s="158">
        <f t="shared" si="7"/>
        <v>329145</v>
      </c>
      <c r="L26" s="158">
        <f t="shared" si="8"/>
        <v>737788</v>
      </c>
      <c r="M26" s="159">
        <f>H26/H$8</f>
        <v>0.36050015930960244</v>
      </c>
      <c r="N26" s="79"/>
    </row>
    <row r="27" spans="1:14" s="56" customFormat="1" x14ac:dyDescent="0.25">
      <c r="A27" s="161"/>
      <c r="B27" s="162" t="s">
        <v>110</v>
      </c>
      <c r="C27" s="163">
        <v>4039219</v>
      </c>
      <c r="D27" s="163">
        <v>4276177</v>
      </c>
      <c r="E27" s="163">
        <v>1243159</v>
      </c>
      <c r="F27" s="163">
        <v>4332424</v>
      </c>
      <c r="G27" s="163">
        <v>4829410</v>
      </c>
      <c r="H27" s="163">
        <v>5052166</v>
      </c>
      <c r="I27" s="164">
        <f t="shared" ref="I27:I34" si="9">IFERROR(H27/G27-1,"-")</f>
        <v>4.6124888961591504E-2</v>
      </c>
      <c r="J27" s="165">
        <f t="shared" si="6"/>
        <v>0.18146793268847383</v>
      </c>
      <c r="K27" s="163">
        <f t="shared" si="7"/>
        <v>222756</v>
      </c>
      <c r="L27" s="163">
        <f t="shared" si="8"/>
        <v>775989</v>
      </c>
      <c r="M27" s="164">
        <f t="shared" ref="M27:M34" si="10">H27/H$8</f>
        <v>0.18680713865274695</v>
      </c>
      <c r="N27" s="166"/>
    </row>
    <row r="28" spans="1:14" s="56" customFormat="1" x14ac:dyDescent="0.25">
      <c r="A28" s="161"/>
      <c r="B28" s="162" t="s">
        <v>113</v>
      </c>
      <c r="C28" s="163">
        <v>1452865</v>
      </c>
      <c r="D28" s="163">
        <v>1345464</v>
      </c>
      <c r="E28" s="163">
        <v>414667</v>
      </c>
      <c r="F28" s="163">
        <v>1019837</v>
      </c>
      <c r="G28" s="163">
        <v>1081490</v>
      </c>
      <c r="H28" s="163">
        <v>1062041</v>
      </c>
      <c r="I28" s="164">
        <f t="shared" si="9"/>
        <v>-1.7983522732526458E-2</v>
      </c>
      <c r="J28" s="165">
        <f t="shared" si="6"/>
        <v>-0.21065074948121987</v>
      </c>
      <c r="K28" s="163">
        <f t="shared" si="7"/>
        <v>-19449</v>
      </c>
      <c r="L28" s="163">
        <f t="shared" si="8"/>
        <v>-283423</v>
      </c>
      <c r="M28" s="164">
        <f t="shared" si="10"/>
        <v>3.9269659853200002E-2</v>
      </c>
      <c r="N28" s="166"/>
    </row>
    <row r="29" spans="1:14" x14ac:dyDescent="0.25">
      <c r="A29" s="161"/>
      <c r="B29" s="162" t="s">
        <v>116</v>
      </c>
      <c r="C29" s="163">
        <v>313122</v>
      </c>
      <c r="D29" s="163">
        <v>330897</v>
      </c>
      <c r="E29" s="163">
        <v>135620</v>
      </c>
      <c r="F29" s="163">
        <v>350575</v>
      </c>
      <c r="G29" s="163">
        <v>398844</v>
      </c>
      <c r="H29" s="163">
        <v>364141</v>
      </c>
      <c r="I29" s="164">
        <f t="shared" si="9"/>
        <v>-8.7008955882500461E-2</v>
      </c>
      <c r="J29" s="165">
        <f t="shared" si="6"/>
        <v>0.10046630824697722</v>
      </c>
      <c r="K29" s="163">
        <f t="shared" si="7"/>
        <v>-34703</v>
      </c>
      <c r="L29" s="163">
        <f t="shared" si="8"/>
        <v>33244</v>
      </c>
      <c r="M29" s="164">
        <f t="shared" si="10"/>
        <v>1.3464351384366613E-2</v>
      </c>
      <c r="N29" s="79"/>
    </row>
    <row r="30" spans="1:14" x14ac:dyDescent="0.25">
      <c r="A30" s="161"/>
      <c r="B30" s="162" t="s">
        <v>123</v>
      </c>
      <c r="C30" s="163">
        <v>414841</v>
      </c>
      <c r="D30" s="163">
        <v>383239</v>
      </c>
      <c r="E30" s="163">
        <v>121574</v>
      </c>
      <c r="F30" s="163">
        <v>467069</v>
      </c>
      <c r="G30" s="163">
        <v>423389</v>
      </c>
      <c r="H30" s="163">
        <v>423920</v>
      </c>
      <c r="I30" s="164">
        <f t="shared" si="9"/>
        <v>1.2541657907976234E-3</v>
      </c>
      <c r="J30" s="165">
        <f t="shared" si="6"/>
        <v>0.10615047007220046</v>
      </c>
      <c r="K30" s="163">
        <f t="shared" si="7"/>
        <v>531</v>
      </c>
      <c r="L30" s="163">
        <f t="shared" si="8"/>
        <v>40681</v>
      </c>
      <c r="M30" s="164">
        <f t="shared" si="10"/>
        <v>1.5674718965622367E-2</v>
      </c>
      <c r="N30" s="79"/>
    </row>
    <row r="31" spans="1:14" x14ac:dyDescent="0.25">
      <c r="A31" s="161"/>
      <c r="B31" s="162" t="s">
        <v>119</v>
      </c>
      <c r="C31" s="163">
        <v>435710</v>
      </c>
      <c r="D31" s="163">
        <v>424803</v>
      </c>
      <c r="E31" s="163">
        <v>188425</v>
      </c>
      <c r="F31" s="163">
        <v>472282</v>
      </c>
      <c r="G31" s="163">
        <v>444309</v>
      </c>
      <c r="H31" s="163">
        <v>458279</v>
      </c>
      <c r="I31" s="164">
        <f t="shared" si="9"/>
        <v>3.1442081974481617E-2</v>
      </c>
      <c r="J31" s="165">
        <f t="shared" si="6"/>
        <v>7.8803586603672704E-2</v>
      </c>
      <c r="K31" s="163">
        <f t="shared" si="7"/>
        <v>13970</v>
      </c>
      <c r="L31" s="163">
        <f t="shared" si="8"/>
        <v>33476</v>
      </c>
      <c r="M31" s="164">
        <f t="shared" si="10"/>
        <v>1.6945165438871611E-2</v>
      </c>
      <c r="N31" s="79"/>
    </row>
    <row r="32" spans="1:14" x14ac:dyDescent="0.25">
      <c r="A32" s="161"/>
      <c r="B32" s="162" t="s">
        <v>128</v>
      </c>
      <c r="C32" s="163">
        <v>154249</v>
      </c>
      <c r="D32" s="163">
        <v>176635</v>
      </c>
      <c r="E32" s="163">
        <v>94459</v>
      </c>
      <c r="F32" s="163">
        <v>114576</v>
      </c>
      <c r="G32" s="163">
        <v>129191</v>
      </c>
      <c r="H32" s="163">
        <v>127582</v>
      </c>
      <c r="I32" s="164">
        <f t="shared" si="9"/>
        <v>-1.2454427940026824E-2</v>
      </c>
      <c r="J32" s="165">
        <f t="shared" si="6"/>
        <v>-0.27770826846321506</v>
      </c>
      <c r="K32" s="163">
        <f t="shared" si="7"/>
        <v>-1609</v>
      </c>
      <c r="L32" s="163">
        <f t="shared" si="8"/>
        <v>-49053</v>
      </c>
      <c r="M32" s="164">
        <f t="shared" si="10"/>
        <v>4.7174278049444069E-3</v>
      </c>
      <c r="N32" s="79"/>
    </row>
    <row r="33" spans="1:14" x14ac:dyDescent="0.25">
      <c r="A33" s="161" t="s">
        <v>144</v>
      </c>
      <c r="B33" s="162" t="s">
        <v>131</v>
      </c>
      <c r="C33" s="163">
        <v>188327</v>
      </c>
      <c r="D33" s="163">
        <v>164859</v>
      </c>
      <c r="E33" s="163">
        <v>103139</v>
      </c>
      <c r="F33" s="163">
        <v>69505</v>
      </c>
      <c r="G33" s="163">
        <v>110811</v>
      </c>
      <c r="H33" s="163">
        <v>102902</v>
      </c>
      <c r="I33" s="164">
        <f t="shared" si="9"/>
        <v>-7.1373780581350244E-2</v>
      </c>
      <c r="J33" s="165">
        <f t="shared" si="6"/>
        <v>-0.37581812336602793</v>
      </c>
      <c r="K33" s="163">
        <f t="shared" si="7"/>
        <v>-7909</v>
      </c>
      <c r="L33" s="163">
        <f t="shared" si="8"/>
        <v>-61957</v>
      </c>
      <c r="M33" s="164">
        <f t="shared" si="10"/>
        <v>3.8048686804125135E-3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1855642</v>
      </c>
      <c r="D34" s="169">
        <f t="shared" si="11"/>
        <v>1909801</v>
      </c>
      <c r="E34" s="169">
        <f t="shared" si="11"/>
        <v>639170</v>
      </c>
      <c r="F34" s="169">
        <f t="shared" si="11"/>
        <v>1760311</v>
      </c>
      <c r="G34" s="169">
        <f t="shared" si="11"/>
        <v>2003074</v>
      </c>
      <c r="H34" s="169">
        <f t="shared" si="11"/>
        <v>2158632</v>
      </c>
      <c r="I34" s="170">
        <f t="shared" si="9"/>
        <v>7.7659637137719395E-2</v>
      </c>
      <c r="J34" s="171">
        <f t="shared" si="6"/>
        <v>0.13029158535365726</v>
      </c>
      <c r="K34" s="169">
        <f>H34-G34</f>
        <v>155558</v>
      </c>
      <c r="L34" s="169">
        <f t="shared" si="8"/>
        <v>248831</v>
      </c>
      <c r="M34" s="170">
        <f t="shared" si="10"/>
        <v>7.9816828529437958E-2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7629195</v>
      </c>
      <c r="D36" s="176">
        <v>7573908</v>
      </c>
      <c r="E36" s="176">
        <v>2404828</v>
      </c>
      <c r="F36" s="176">
        <v>6487078</v>
      </c>
      <c r="G36" s="176">
        <v>7196338</v>
      </c>
      <c r="H36" s="176">
        <v>7492248</v>
      </c>
      <c r="I36" s="177">
        <f>IFERROR(H36/G36-1,"-")</f>
        <v>4.1119524958388665E-2</v>
      </c>
      <c r="J36" s="177">
        <f>IFERROR(H36/D36-1,"-")</f>
        <v>-1.0781752300133562E-2</v>
      </c>
      <c r="K36" s="176">
        <f>H36-G36</f>
        <v>295910</v>
      </c>
      <c r="L36" s="176">
        <f>H36-D36</f>
        <v>-81660</v>
      </c>
      <c r="M36" s="177">
        <f>H36/H$8</f>
        <v>0.27703076481587624</v>
      </c>
      <c r="N36" s="79"/>
    </row>
    <row r="37" spans="1:14" x14ac:dyDescent="0.25">
      <c r="A37" s="161" t="s">
        <v>96</v>
      </c>
      <c r="B37" s="157" t="s">
        <v>97</v>
      </c>
      <c r="C37" s="158">
        <v>547806</v>
      </c>
      <c r="D37" s="158">
        <v>485180</v>
      </c>
      <c r="E37" s="158">
        <v>174594</v>
      </c>
      <c r="F37" s="158">
        <v>407411</v>
      </c>
      <c r="G37" s="158">
        <v>450459</v>
      </c>
      <c r="H37" s="158">
        <v>438799</v>
      </c>
      <c r="I37" s="159">
        <f>IFERROR(H37/G37-1,"-")</f>
        <v>-2.5884708708228676E-2</v>
      </c>
      <c r="J37" s="160">
        <f t="shared" ref="J37:J48" si="12">IFERROR(H37/D37-1,"-")</f>
        <v>-9.559544911166995E-2</v>
      </c>
      <c r="K37" s="158">
        <f t="shared" ref="K37:K47" si="13">H37-G37</f>
        <v>-11660</v>
      </c>
      <c r="L37" s="158">
        <f t="shared" ref="L37:L48" si="14">H37-D37</f>
        <v>-46381</v>
      </c>
      <c r="M37" s="159">
        <f>H37/H$8</f>
        <v>1.6224879711728934E-2</v>
      </c>
      <c r="N37" s="79"/>
    </row>
    <row r="38" spans="1:14" x14ac:dyDescent="0.25">
      <c r="A38" s="161" t="s">
        <v>103</v>
      </c>
      <c r="B38" s="162" t="s">
        <v>103</v>
      </c>
      <c r="C38" s="163">
        <v>168725</v>
      </c>
      <c r="D38" s="163">
        <v>168921</v>
      </c>
      <c r="E38" s="163">
        <v>66491</v>
      </c>
      <c r="F38" s="163">
        <v>132386</v>
      </c>
      <c r="G38" s="163">
        <v>167419</v>
      </c>
      <c r="H38" s="163">
        <v>197752</v>
      </c>
      <c r="I38" s="164">
        <f>IFERROR(H38/G38-1,"-")</f>
        <v>0.18118015279030453</v>
      </c>
      <c r="J38" s="165">
        <f t="shared" si="12"/>
        <v>0.17067741725421937</v>
      </c>
      <c r="K38" s="163">
        <f t="shared" si="13"/>
        <v>30333</v>
      </c>
      <c r="L38" s="163">
        <f t="shared" si="14"/>
        <v>28831</v>
      </c>
      <c r="M38" s="164">
        <f>H38/H$8</f>
        <v>7.3120094000984955E-3</v>
      </c>
      <c r="N38" s="79"/>
    </row>
    <row r="39" spans="1:14" x14ac:dyDescent="0.25">
      <c r="A39" s="161" t="s">
        <v>100</v>
      </c>
      <c r="B39" s="162" t="s">
        <v>100</v>
      </c>
      <c r="C39" s="163">
        <v>379081</v>
      </c>
      <c r="D39" s="163">
        <v>316259</v>
      </c>
      <c r="E39" s="163">
        <v>108103</v>
      </c>
      <c r="F39" s="163">
        <v>275025</v>
      </c>
      <c r="G39" s="163">
        <v>283040</v>
      </c>
      <c r="H39" s="163">
        <v>241047</v>
      </c>
      <c r="I39" s="164">
        <f>IFERROR(H39/G39-1,"-")</f>
        <v>-0.14836418880723568</v>
      </c>
      <c r="J39" s="165">
        <f t="shared" si="12"/>
        <v>-0.23781773799322703</v>
      </c>
      <c r="K39" s="163">
        <f t="shared" si="13"/>
        <v>-41993</v>
      </c>
      <c r="L39" s="163">
        <f t="shared" si="14"/>
        <v>-75212</v>
      </c>
      <c r="M39" s="164">
        <f>H39/H$8</f>
        <v>8.9128703116304366E-3</v>
      </c>
      <c r="N39" s="79"/>
    </row>
    <row r="40" spans="1:14" x14ac:dyDescent="0.25">
      <c r="A40" s="161"/>
      <c r="B40" s="157" t="s">
        <v>107</v>
      </c>
      <c r="C40" s="158">
        <v>7081389</v>
      </c>
      <c r="D40" s="158">
        <v>7088728</v>
      </c>
      <c r="E40" s="158">
        <v>2230234</v>
      </c>
      <c r="F40" s="158">
        <v>6079667</v>
      </c>
      <c r="G40" s="158">
        <v>6745879</v>
      </c>
      <c r="H40" s="158">
        <v>7053449</v>
      </c>
      <c r="I40" s="159">
        <f>IFERROR(H40/G40-1,"-")</f>
        <v>4.5593761761810514E-2</v>
      </c>
      <c r="J40" s="160">
        <f t="shared" si="12"/>
        <v>-4.9767743945035026E-3</v>
      </c>
      <c r="K40" s="158">
        <f t="shared" si="13"/>
        <v>307570</v>
      </c>
      <c r="L40" s="158">
        <f t="shared" si="14"/>
        <v>-35279</v>
      </c>
      <c r="M40" s="159">
        <f>H40/H$8</f>
        <v>0.26080588510414726</v>
      </c>
      <c r="N40" s="79"/>
    </row>
    <row r="41" spans="1:14" s="56" customFormat="1" x14ac:dyDescent="0.25">
      <c r="A41" s="161"/>
      <c r="B41" s="162" t="s">
        <v>110</v>
      </c>
      <c r="C41" s="163">
        <v>3641132</v>
      </c>
      <c r="D41" s="163">
        <v>3935311</v>
      </c>
      <c r="E41" s="163">
        <v>972971</v>
      </c>
      <c r="F41" s="163">
        <v>3165011</v>
      </c>
      <c r="G41" s="163">
        <v>3481161</v>
      </c>
      <c r="H41" s="163">
        <v>3721099</v>
      </c>
      <c r="I41" s="164">
        <f t="shared" ref="I41:I48" si="15">IFERROR(H41/G41-1,"-")</f>
        <v>6.8924706441328087E-2</v>
      </c>
      <c r="J41" s="165">
        <f t="shared" si="12"/>
        <v>-5.4433309082814518E-2</v>
      </c>
      <c r="K41" s="163">
        <f t="shared" si="13"/>
        <v>239938</v>
      </c>
      <c r="L41" s="163">
        <f t="shared" si="14"/>
        <v>-214212</v>
      </c>
      <c r="M41" s="164">
        <f t="shared" ref="M41:M48" si="16">H41/H$8</f>
        <v>0.1375900666830025</v>
      </c>
      <c r="N41" s="166"/>
    </row>
    <row r="42" spans="1:14" s="56" customFormat="1" x14ac:dyDescent="0.25">
      <c r="A42" s="161"/>
      <c r="B42" s="162" t="s">
        <v>113</v>
      </c>
      <c r="C42" s="163">
        <v>477191</v>
      </c>
      <c r="D42" s="163">
        <v>348599</v>
      </c>
      <c r="E42" s="163">
        <v>118015</v>
      </c>
      <c r="F42" s="163">
        <v>215817</v>
      </c>
      <c r="G42" s="163">
        <v>254303</v>
      </c>
      <c r="H42" s="163">
        <v>245100</v>
      </c>
      <c r="I42" s="164">
        <f t="shared" si="15"/>
        <v>-3.6189112987263239E-2</v>
      </c>
      <c r="J42" s="165">
        <f t="shared" si="12"/>
        <v>-0.29689987636223858</v>
      </c>
      <c r="K42" s="163">
        <f t="shared" si="13"/>
        <v>-9203</v>
      </c>
      <c r="L42" s="163">
        <f t="shared" si="14"/>
        <v>-103499</v>
      </c>
      <c r="M42" s="164">
        <f t="shared" si="16"/>
        <v>9.0627326346339934E-3</v>
      </c>
      <c r="N42" s="166"/>
    </row>
    <row r="43" spans="1:14" x14ac:dyDescent="0.25">
      <c r="A43" s="161"/>
      <c r="B43" s="162" t="s">
        <v>116</v>
      </c>
      <c r="C43" s="163">
        <v>142516</v>
      </c>
      <c r="D43" s="163">
        <v>139355</v>
      </c>
      <c r="E43" s="163">
        <v>53624</v>
      </c>
      <c r="F43" s="163">
        <v>144404</v>
      </c>
      <c r="G43" s="163">
        <v>184615</v>
      </c>
      <c r="H43" s="163">
        <v>185724</v>
      </c>
      <c r="I43" s="164">
        <f t="shared" si="15"/>
        <v>6.0070958481164283E-3</v>
      </c>
      <c r="J43" s="165">
        <f t="shared" si="12"/>
        <v>0.33274012414337473</v>
      </c>
      <c r="K43" s="163">
        <f t="shared" si="13"/>
        <v>1109</v>
      </c>
      <c r="L43" s="163">
        <f t="shared" si="14"/>
        <v>46369</v>
      </c>
      <c r="M43" s="164">
        <f t="shared" si="16"/>
        <v>6.8672662416759019E-3</v>
      </c>
      <c r="N43" s="79"/>
    </row>
    <row r="44" spans="1:14" x14ac:dyDescent="0.25">
      <c r="A44" s="161"/>
      <c r="B44" s="162" t="s">
        <v>123</v>
      </c>
      <c r="C44" s="163">
        <v>366094</v>
      </c>
      <c r="D44" s="163">
        <v>354201</v>
      </c>
      <c r="E44" s="163">
        <v>102738</v>
      </c>
      <c r="F44" s="163">
        <v>374048</v>
      </c>
      <c r="G44" s="163">
        <v>377945</v>
      </c>
      <c r="H44" s="163">
        <v>372670</v>
      </c>
      <c r="I44" s="164">
        <f t="shared" si="15"/>
        <v>-1.3957057243778825E-2</v>
      </c>
      <c r="J44" s="165">
        <f t="shared" si="12"/>
        <v>5.2142709930237396E-2</v>
      </c>
      <c r="K44" s="163">
        <f t="shared" si="13"/>
        <v>-5275</v>
      </c>
      <c r="L44" s="163">
        <f t="shared" si="14"/>
        <v>18469</v>
      </c>
      <c r="M44" s="164">
        <f t="shared" si="16"/>
        <v>1.377971673173827E-2</v>
      </c>
      <c r="N44" s="79"/>
    </row>
    <row r="45" spans="1:14" x14ac:dyDescent="0.25">
      <c r="A45" s="161"/>
      <c r="B45" s="162" t="s">
        <v>119</v>
      </c>
      <c r="C45" s="163">
        <v>263548</v>
      </c>
      <c r="D45" s="163">
        <v>251608</v>
      </c>
      <c r="E45" s="163">
        <v>109378</v>
      </c>
      <c r="F45" s="163">
        <v>225141</v>
      </c>
      <c r="G45" s="163">
        <v>269310</v>
      </c>
      <c r="H45" s="163">
        <v>269282</v>
      </c>
      <c r="I45" s="164">
        <f t="shared" si="15"/>
        <v>-1.0396940328993853E-4</v>
      </c>
      <c r="J45" s="165">
        <f t="shared" si="12"/>
        <v>7.0244189373946719E-2</v>
      </c>
      <c r="K45" s="163">
        <f t="shared" si="13"/>
        <v>-28</v>
      </c>
      <c r="L45" s="163">
        <f t="shared" si="14"/>
        <v>17674</v>
      </c>
      <c r="M45" s="164">
        <f t="shared" si="16"/>
        <v>9.9568778838005339E-3</v>
      </c>
      <c r="N45" s="79"/>
    </row>
    <row r="46" spans="1:14" x14ac:dyDescent="0.25">
      <c r="A46" s="161"/>
      <c r="B46" s="162" t="s">
        <v>128</v>
      </c>
      <c r="C46" s="163">
        <v>162521</v>
      </c>
      <c r="D46" s="163">
        <v>156722</v>
      </c>
      <c r="E46" s="163">
        <v>85862</v>
      </c>
      <c r="F46" s="163">
        <v>122681</v>
      </c>
      <c r="G46" s="163">
        <v>129599</v>
      </c>
      <c r="H46" s="163">
        <v>125590</v>
      </c>
      <c r="I46" s="164">
        <f t="shared" si="15"/>
        <v>-3.0933880662659452E-2</v>
      </c>
      <c r="J46" s="165">
        <f t="shared" si="12"/>
        <v>-0.19864473398757032</v>
      </c>
      <c r="K46" s="163">
        <f t="shared" si="13"/>
        <v>-4009</v>
      </c>
      <c r="L46" s="163">
        <f t="shared" si="14"/>
        <v>-31132</v>
      </c>
      <c r="M46" s="164">
        <f t="shared" si="16"/>
        <v>4.6437723034829992E-3</v>
      </c>
      <c r="N46" s="79"/>
    </row>
    <row r="47" spans="1:14" x14ac:dyDescent="0.25">
      <c r="A47" s="161" t="s">
        <v>144</v>
      </c>
      <c r="B47" s="162" t="s">
        <v>131</v>
      </c>
      <c r="C47" s="163">
        <v>257916</v>
      </c>
      <c r="D47" s="163">
        <v>226100</v>
      </c>
      <c r="E47" s="163">
        <v>139118</v>
      </c>
      <c r="F47" s="163">
        <v>101645</v>
      </c>
      <c r="G47" s="163">
        <v>131609</v>
      </c>
      <c r="H47" s="163">
        <v>138398</v>
      </c>
      <c r="I47" s="164">
        <f t="shared" si="15"/>
        <v>5.1584618073232003E-2</v>
      </c>
      <c r="J47" s="165">
        <f t="shared" si="12"/>
        <v>-0.38789031402034502</v>
      </c>
      <c r="K47" s="163">
        <f t="shared" si="13"/>
        <v>6789</v>
      </c>
      <c r="L47" s="163">
        <f t="shared" si="14"/>
        <v>-87702</v>
      </c>
      <c r="M47" s="164">
        <f t="shared" si="16"/>
        <v>5.1173564715139754E-3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1770471</v>
      </c>
      <c r="D48" s="169">
        <f t="shared" si="17"/>
        <v>1676832</v>
      </c>
      <c r="E48" s="169">
        <f t="shared" si="17"/>
        <v>648528</v>
      </c>
      <c r="F48" s="169">
        <f t="shared" si="17"/>
        <v>1730920</v>
      </c>
      <c r="G48" s="169">
        <f t="shared" si="17"/>
        <v>1917337</v>
      </c>
      <c r="H48" s="169">
        <f t="shared" si="17"/>
        <v>1995586</v>
      </c>
      <c r="I48" s="170">
        <f t="shared" si="15"/>
        <v>4.0811291911646119E-2</v>
      </c>
      <c r="J48" s="171">
        <f t="shared" si="12"/>
        <v>0.19009298486670101</v>
      </c>
      <c r="K48" s="169">
        <f>H48-G48</f>
        <v>78249</v>
      </c>
      <c r="L48" s="169">
        <f t="shared" si="14"/>
        <v>318754</v>
      </c>
      <c r="M48" s="170">
        <f t="shared" si="16"/>
        <v>7.3788096154299099E-2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176758</v>
      </c>
      <c r="D50" s="176">
        <v>171426</v>
      </c>
      <c r="E50" s="176">
        <v>58399</v>
      </c>
      <c r="F50" s="176">
        <v>119118</v>
      </c>
      <c r="G50" s="176">
        <v>124202</v>
      </c>
      <c r="H50" s="176">
        <v>142297</v>
      </c>
      <c r="I50" s="177">
        <f>IFERROR(H50/G50-1,"-")</f>
        <v>0.14569008550586937</v>
      </c>
      <c r="J50" s="177">
        <f>IFERROR(H50/D50-1,"-")</f>
        <v>-0.16992171549239909</v>
      </c>
      <c r="K50" s="176">
        <f>H50-G50</f>
        <v>18095</v>
      </c>
      <c r="L50" s="176">
        <f>H50-D50</f>
        <v>-29129</v>
      </c>
      <c r="M50" s="177">
        <f>H50/H$8</f>
        <v>5.2615245439025429E-3</v>
      </c>
      <c r="N50" s="79"/>
    </row>
    <row r="51" spans="1:14" x14ac:dyDescent="0.25">
      <c r="A51" s="161" t="s">
        <v>96</v>
      </c>
      <c r="B51" s="157" t="s">
        <v>97</v>
      </c>
      <c r="C51" s="158">
        <v>27000</v>
      </c>
      <c r="D51" s="158">
        <v>24395</v>
      </c>
      <c r="E51" s="158">
        <v>5882</v>
      </c>
      <c r="F51" s="158">
        <v>13227</v>
      </c>
      <c r="G51" s="158">
        <v>31470</v>
      </c>
      <c r="H51" s="158">
        <v>20887</v>
      </c>
      <c r="I51" s="159">
        <f>IFERROR(H51/G51-1,"-")</f>
        <v>-0.33628852875754689</v>
      </c>
      <c r="J51" s="160">
        <f t="shared" ref="J51:J62" si="18">IFERROR(H51/D51-1,"-")</f>
        <v>-0.14379995900799347</v>
      </c>
      <c r="K51" s="158">
        <f t="shared" ref="K51:K61" si="19">H51-G51</f>
        <v>-10583</v>
      </c>
      <c r="L51" s="158">
        <f t="shared" ref="L51:L62" si="20">H51-D51</f>
        <v>-3508</v>
      </c>
      <c r="M51" s="159">
        <f>H51/H$8</f>
        <v>7.7231047139779765E-4</v>
      </c>
      <c r="N51" s="79"/>
    </row>
    <row r="52" spans="1:14" x14ac:dyDescent="0.25">
      <c r="A52" s="161" t="s">
        <v>103</v>
      </c>
      <c r="B52" s="162" t="s">
        <v>103</v>
      </c>
      <c r="C52" s="163">
        <v>15466</v>
      </c>
      <c r="D52" s="163">
        <v>10908</v>
      </c>
      <c r="E52" s="163">
        <v>4149</v>
      </c>
      <c r="F52" s="163">
        <v>4038</v>
      </c>
      <c r="G52" s="163">
        <v>21028</v>
      </c>
      <c r="H52" s="163">
        <v>11806</v>
      </c>
      <c r="I52" s="164">
        <f>IFERROR(H52/G52-1,"-")</f>
        <v>-0.43855811299220082</v>
      </c>
      <c r="J52" s="165">
        <f t="shared" si="18"/>
        <v>8.2324899156582365E-2</v>
      </c>
      <c r="K52" s="163">
        <f t="shared" si="19"/>
        <v>-9222</v>
      </c>
      <c r="L52" s="163">
        <f t="shared" si="20"/>
        <v>898</v>
      </c>
      <c r="M52" s="164">
        <f>H52/H$8</f>
        <v>4.3653456338020775E-4</v>
      </c>
      <c r="N52" s="79"/>
    </row>
    <row r="53" spans="1:14" x14ac:dyDescent="0.25">
      <c r="A53" s="161" t="s">
        <v>100</v>
      </c>
      <c r="B53" s="162" t="s">
        <v>100</v>
      </c>
      <c r="C53" s="163">
        <v>11534</v>
      </c>
      <c r="D53" s="163">
        <v>13487</v>
      </c>
      <c r="E53" s="163">
        <v>1733</v>
      </c>
      <c r="F53" s="163">
        <v>9189</v>
      </c>
      <c r="G53" s="163">
        <v>10442</v>
      </c>
      <c r="H53" s="163">
        <v>9081</v>
      </c>
      <c r="I53" s="164">
        <f>IFERROR(H53/G53-1,"-")</f>
        <v>-0.1303390155142693</v>
      </c>
      <c r="J53" s="165">
        <f t="shared" si="18"/>
        <v>-0.32668495588344326</v>
      </c>
      <c r="K53" s="163">
        <f t="shared" si="19"/>
        <v>-1361</v>
      </c>
      <c r="L53" s="163">
        <f t="shared" si="20"/>
        <v>-4406</v>
      </c>
      <c r="M53" s="164">
        <f>H53/H$8</f>
        <v>3.357759080175899E-4</v>
      </c>
      <c r="N53" s="79"/>
    </row>
    <row r="54" spans="1:14" x14ac:dyDescent="0.25">
      <c r="A54" s="161"/>
      <c r="B54" s="157" t="s">
        <v>107</v>
      </c>
      <c r="C54" s="158">
        <v>149758</v>
      </c>
      <c r="D54" s="158">
        <v>147031</v>
      </c>
      <c r="E54" s="158">
        <v>52517</v>
      </c>
      <c r="F54" s="158">
        <v>105891</v>
      </c>
      <c r="G54" s="158">
        <v>92732</v>
      </c>
      <c r="H54" s="158">
        <v>121410</v>
      </c>
      <c r="I54" s="159">
        <f>IFERROR(H54/G54-1,"-")</f>
        <v>0.3092567829875339</v>
      </c>
      <c r="J54" s="160">
        <f t="shared" si="18"/>
        <v>-0.17425576919153107</v>
      </c>
      <c r="K54" s="158">
        <f t="shared" si="19"/>
        <v>28678</v>
      </c>
      <c r="L54" s="158">
        <f t="shared" si="20"/>
        <v>-25621</v>
      </c>
      <c r="M54" s="159">
        <f>H54/H$8</f>
        <v>4.4892140725047453E-3</v>
      </c>
      <c r="N54" s="79"/>
    </row>
    <row r="55" spans="1:14" s="56" customFormat="1" x14ac:dyDescent="0.25">
      <c r="A55" s="161"/>
      <c r="B55" s="162" t="s">
        <v>110</v>
      </c>
      <c r="C55" s="163">
        <v>49242</v>
      </c>
      <c r="D55" s="163">
        <v>51215</v>
      </c>
      <c r="E55" s="163">
        <v>19108</v>
      </c>
      <c r="F55" s="163">
        <v>48933</v>
      </c>
      <c r="G55" s="163">
        <v>39565</v>
      </c>
      <c r="H55" s="163">
        <v>51736</v>
      </c>
      <c r="I55" s="164">
        <f t="shared" ref="I55:I62" si="21">IFERROR(H55/G55-1,"-")</f>
        <v>0.30762037154050303</v>
      </c>
      <c r="J55" s="165">
        <f t="shared" si="18"/>
        <v>1.0172800937225501E-2</v>
      </c>
      <c r="K55" s="163">
        <f t="shared" si="19"/>
        <v>12171</v>
      </c>
      <c r="L55" s="163">
        <f t="shared" si="20"/>
        <v>521</v>
      </c>
      <c r="M55" s="164">
        <f t="shared" ref="M55:M62" si="22">H55/H$8</f>
        <v>1.9129724014093196E-3</v>
      </c>
      <c r="N55" s="166"/>
    </row>
    <row r="56" spans="1:14" s="56" customFormat="1" x14ac:dyDescent="0.25">
      <c r="A56" s="161"/>
      <c r="B56" s="162" t="s">
        <v>113</v>
      </c>
      <c r="C56" s="163">
        <v>59251</v>
      </c>
      <c r="D56" s="163">
        <v>47233</v>
      </c>
      <c r="E56" s="163">
        <v>15109</v>
      </c>
      <c r="F56" s="163">
        <v>23868</v>
      </c>
      <c r="G56" s="163">
        <v>19386</v>
      </c>
      <c r="H56" s="163">
        <v>27209</v>
      </c>
      <c r="I56" s="164">
        <f t="shared" si="21"/>
        <v>0.4035386361291653</v>
      </c>
      <c r="J56" s="165">
        <f t="shared" si="18"/>
        <v>-0.42394088878538305</v>
      </c>
      <c r="K56" s="163">
        <f t="shared" si="19"/>
        <v>7823</v>
      </c>
      <c r="L56" s="163">
        <f t="shared" si="20"/>
        <v>-20024</v>
      </c>
      <c r="M56" s="164">
        <f t="shared" si="22"/>
        <v>1.0060705518390709E-3</v>
      </c>
      <c r="N56" s="166"/>
    </row>
    <row r="57" spans="1:14" x14ac:dyDescent="0.25">
      <c r="A57" s="161"/>
      <c r="B57" s="162" t="s">
        <v>116</v>
      </c>
      <c r="C57" s="163">
        <v>3843</v>
      </c>
      <c r="D57" s="163">
        <v>5834</v>
      </c>
      <c r="E57" s="163">
        <v>1405</v>
      </c>
      <c r="F57" s="163">
        <v>4506</v>
      </c>
      <c r="G57" s="163">
        <v>4837</v>
      </c>
      <c r="H57" s="163">
        <v>5012</v>
      </c>
      <c r="I57" s="164">
        <f t="shared" si="21"/>
        <v>3.6179450072358899E-2</v>
      </c>
      <c r="J57" s="165">
        <f t="shared" si="18"/>
        <v>-0.14089818306479263</v>
      </c>
      <c r="K57" s="163">
        <f t="shared" si="19"/>
        <v>175</v>
      </c>
      <c r="L57" s="163">
        <f t="shared" si="20"/>
        <v>-822</v>
      </c>
      <c r="M57" s="164">
        <f t="shared" si="22"/>
        <v>1.8532197456052864E-4</v>
      </c>
      <c r="N57" s="79"/>
    </row>
    <row r="58" spans="1:14" x14ac:dyDescent="0.25">
      <c r="A58" s="161"/>
      <c r="B58" s="162" t="s">
        <v>123</v>
      </c>
      <c r="C58" s="163">
        <v>2127</v>
      </c>
      <c r="D58" s="163">
        <v>3094</v>
      </c>
      <c r="E58" s="163">
        <v>911</v>
      </c>
      <c r="F58" s="163">
        <v>2182</v>
      </c>
      <c r="G58" s="163">
        <v>1414</v>
      </c>
      <c r="H58" s="163">
        <v>3485</v>
      </c>
      <c r="I58" s="164">
        <f t="shared" si="21"/>
        <v>1.4646393210749644</v>
      </c>
      <c r="J58" s="165">
        <f t="shared" si="18"/>
        <v>0.12637362637362637</v>
      </c>
      <c r="K58" s="163">
        <f t="shared" si="19"/>
        <v>2071</v>
      </c>
      <c r="L58" s="163">
        <f t="shared" si="20"/>
        <v>391</v>
      </c>
      <c r="M58" s="164">
        <f t="shared" si="22"/>
        <v>1.2886015190411858E-4</v>
      </c>
      <c r="N58" s="79"/>
    </row>
    <row r="59" spans="1:14" x14ac:dyDescent="0.25">
      <c r="A59" s="161"/>
      <c r="B59" s="162" t="s">
        <v>119</v>
      </c>
      <c r="C59" s="163">
        <v>2409</v>
      </c>
      <c r="D59" s="163">
        <v>3723</v>
      </c>
      <c r="E59" s="163">
        <v>803</v>
      </c>
      <c r="F59" s="163">
        <v>1904</v>
      </c>
      <c r="G59" s="163">
        <v>1892</v>
      </c>
      <c r="H59" s="163">
        <v>2225</v>
      </c>
      <c r="I59" s="164">
        <f t="shared" si="21"/>
        <v>0.17600422832980978</v>
      </c>
      <c r="J59" s="165">
        <f t="shared" si="18"/>
        <v>-0.40236368520010746</v>
      </c>
      <c r="K59" s="163">
        <f t="shared" si="19"/>
        <v>333</v>
      </c>
      <c r="L59" s="163">
        <f t="shared" si="20"/>
        <v>-1498</v>
      </c>
      <c r="M59" s="164">
        <f t="shared" si="22"/>
        <v>8.2270828690577866E-5</v>
      </c>
      <c r="N59" s="79"/>
    </row>
    <row r="60" spans="1:14" x14ac:dyDescent="0.25">
      <c r="A60" s="161"/>
      <c r="B60" s="162" t="s">
        <v>128</v>
      </c>
      <c r="C60" s="163">
        <v>904</v>
      </c>
      <c r="D60" s="163">
        <v>1088</v>
      </c>
      <c r="E60" s="163">
        <v>713</v>
      </c>
      <c r="F60" s="163">
        <v>298</v>
      </c>
      <c r="G60" s="163">
        <v>583</v>
      </c>
      <c r="H60" s="163">
        <v>450</v>
      </c>
      <c r="I60" s="164">
        <f t="shared" si="21"/>
        <v>-0.22813036020583188</v>
      </c>
      <c r="J60" s="165">
        <f t="shared" si="18"/>
        <v>-0.58639705882352944</v>
      </c>
      <c r="K60" s="163">
        <f t="shared" si="19"/>
        <v>-133</v>
      </c>
      <c r="L60" s="163">
        <f t="shared" si="20"/>
        <v>-638</v>
      </c>
      <c r="M60" s="164">
        <f t="shared" si="22"/>
        <v>1.663904400483597E-5</v>
      </c>
      <c r="N60" s="79"/>
    </row>
    <row r="61" spans="1:14" x14ac:dyDescent="0.25">
      <c r="A61" s="161" t="s">
        <v>144</v>
      </c>
      <c r="B61" s="162" t="s">
        <v>131</v>
      </c>
      <c r="C61" s="163">
        <v>1010</v>
      </c>
      <c r="D61" s="163">
        <v>1733</v>
      </c>
      <c r="E61" s="163">
        <v>1488</v>
      </c>
      <c r="F61" s="163">
        <v>258</v>
      </c>
      <c r="G61" s="163">
        <v>458</v>
      </c>
      <c r="H61" s="163">
        <v>387</v>
      </c>
      <c r="I61" s="164">
        <f t="shared" si="21"/>
        <v>-0.15502183406113534</v>
      </c>
      <c r="J61" s="165">
        <f t="shared" si="18"/>
        <v>-0.77668782458165031</v>
      </c>
      <c r="K61" s="163">
        <f t="shared" si="19"/>
        <v>-71</v>
      </c>
      <c r="L61" s="163">
        <f t="shared" si="20"/>
        <v>-1346</v>
      </c>
      <c r="M61" s="164">
        <f t="shared" si="22"/>
        <v>1.4309577844158935E-5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30972</v>
      </c>
      <c r="D62" s="169">
        <f t="shared" si="23"/>
        <v>33111</v>
      </c>
      <c r="E62" s="169">
        <f t="shared" si="23"/>
        <v>12980</v>
      </c>
      <c r="F62" s="169">
        <f t="shared" si="23"/>
        <v>23942</v>
      </c>
      <c r="G62" s="169">
        <f t="shared" si="23"/>
        <v>24597</v>
      </c>
      <c r="H62" s="169">
        <f t="shared" si="23"/>
        <v>30906</v>
      </c>
      <c r="I62" s="170">
        <f t="shared" si="21"/>
        <v>0.256494694474936</v>
      </c>
      <c r="J62" s="171">
        <f t="shared" si="18"/>
        <v>-6.6594183201957091E-2</v>
      </c>
      <c r="K62" s="169">
        <f>H62-G62</f>
        <v>6309</v>
      </c>
      <c r="L62" s="169">
        <f t="shared" si="20"/>
        <v>-2205</v>
      </c>
      <c r="M62" s="170">
        <f t="shared" si="22"/>
        <v>1.1427695422521345E-3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672922</v>
      </c>
      <c r="D64" s="176">
        <v>630914</v>
      </c>
      <c r="E64" s="176">
        <v>195183</v>
      </c>
      <c r="F64" s="176">
        <v>728683</v>
      </c>
      <c r="G64" s="176">
        <v>789742</v>
      </c>
      <c r="H64" s="176">
        <v>1039569</v>
      </c>
      <c r="I64" s="177">
        <f>IFERROR(H64/G64-1,"-")</f>
        <v>0.31634001990523486</v>
      </c>
      <c r="J64" s="177">
        <f>IFERROR(H64/D64-1,"-")</f>
        <v>0.64771902351192079</v>
      </c>
      <c r="K64" s="176">
        <f>H64-G64</f>
        <v>249827</v>
      </c>
      <c r="L64" s="176">
        <f>H64-D64</f>
        <v>408655</v>
      </c>
      <c r="M64" s="177">
        <f>H64/H$8</f>
        <v>3.8438742971251834E-2</v>
      </c>
      <c r="N64" s="79"/>
    </row>
    <row r="65" spans="1:14" x14ac:dyDescent="0.25">
      <c r="A65" s="161" t="s">
        <v>96</v>
      </c>
      <c r="B65" s="157" t="s">
        <v>97</v>
      </c>
      <c r="C65" s="158">
        <v>119952</v>
      </c>
      <c r="D65" s="158">
        <v>128307</v>
      </c>
      <c r="E65" s="158">
        <v>56889</v>
      </c>
      <c r="F65" s="158">
        <v>105850</v>
      </c>
      <c r="G65" s="158">
        <v>140500</v>
      </c>
      <c r="H65" s="158">
        <v>206949</v>
      </c>
      <c r="I65" s="159">
        <f>IFERROR(H65/G65-1,"-")</f>
        <v>0.47294661921708192</v>
      </c>
      <c r="J65" s="160">
        <f t="shared" ref="J65:J76" si="24">IFERROR(H65/D65-1,"-")</f>
        <v>0.61292057331244587</v>
      </c>
      <c r="K65" s="158">
        <f t="shared" ref="K65:K75" si="25">H65-G65</f>
        <v>66449</v>
      </c>
      <c r="L65" s="158">
        <f t="shared" ref="L65:L76" si="26">H65-D65</f>
        <v>78642</v>
      </c>
      <c r="M65" s="159">
        <f>H65/H$8</f>
        <v>7.6520744839039985E-3</v>
      </c>
      <c r="N65" s="79"/>
    </row>
    <row r="66" spans="1:14" x14ac:dyDescent="0.25">
      <c r="A66" s="161" t="s">
        <v>103</v>
      </c>
      <c r="B66" s="162" t="s">
        <v>103</v>
      </c>
      <c r="C66" s="163">
        <v>60393</v>
      </c>
      <c r="D66" s="163">
        <v>55767</v>
      </c>
      <c r="E66" s="163">
        <v>17826</v>
      </c>
      <c r="F66" s="163">
        <v>70658</v>
      </c>
      <c r="G66" s="163">
        <v>80295</v>
      </c>
      <c r="H66" s="163">
        <v>103269</v>
      </c>
      <c r="I66" s="164">
        <f>IFERROR(H66/G66-1,"-")</f>
        <v>0.28611993274799175</v>
      </c>
      <c r="J66" s="165">
        <f t="shared" si="24"/>
        <v>0.85179407176287047</v>
      </c>
      <c r="K66" s="163">
        <f t="shared" si="25"/>
        <v>22974</v>
      </c>
      <c r="L66" s="163">
        <f t="shared" si="26"/>
        <v>47502</v>
      </c>
      <c r="M66" s="164">
        <f>H66/H$8</f>
        <v>3.8184387451897909E-3</v>
      </c>
      <c r="N66" s="79"/>
    </row>
    <row r="67" spans="1:14" x14ac:dyDescent="0.25">
      <c r="A67" s="161" t="s">
        <v>100</v>
      </c>
      <c r="B67" s="162" t="s">
        <v>100</v>
      </c>
      <c r="C67" s="163">
        <v>59559</v>
      </c>
      <c r="D67" s="163">
        <v>72540</v>
      </c>
      <c r="E67" s="163">
        <v>39063</v>
      </c>
      <c r="F67" s="163">
        <v>35192</v>
      </c>
      <c r="G67" s="163">
        <v>60205</v>
      </c>
      <c r="H67" s="163">
        <v>103680</v>
      </c>
      <c r="I67" s="164">
        <f>IFERROR(H67/G67-1,"-")</f>
        <v>0.72211610331367826</v>
      </c>
      <c r="J67" s="165">
        <f t="shared" si="24"/>
        <v>0.42928039702233245</v>
      </c>
      <c r="K67" s="163">
        <f t="shared" si="25"/>
        <v>43475</v>
      </c>
      <c r="L67" s="163">
        <f t="shared" si="26"/>
        <v>31140</v>
      </c>
      <c r="M67" s="164">
        <f>H67/H$8</f>
        <v>3.833635738714208E-3</v>
      </c>
      <c r="N67" s="79"/>
    </row>
    <row r="68" spans="1:14" x14ac:dyDescent="0.25">
      <c r="A68" s="161"/>
      <c r="B68" s="157" t="s">
        <v>107</v>
      </c>
      <c r="C68" s="158">
        <v>552970</v>
      </c>
      <c r="D68" s="158">
        <v>502607</v>
      </c>
      <c r="E68" s="158">
        <v>138294</v>
      </c>
      <c r="F68" s="158">
        <v>622833</v>
      </c>
      <c r="G68" s="158">
        <v>649242</v>
      </c>
      <c r="H68" s="158">
        <v>832620</v>
      </c>
      <c r="I68" s="159">
        <f>IFERROR(H68/G68-1,"-")</f>
        <v>0.28244937943016635</v>
      </c>
      <c r="J68" s="160">
        <f t="shared" si="24"/>
        <v>0.65660247469693012</v>
      </c>
      <c r="K68" s="158">
        <f t="shared" si="25"/>
        <v>183378</v>
      </c>
      <c r="L68" s="158">
        <f t="shared" si="26"/>
        <v>330013</v>
      </c>
      <c r="M68" s="159">
        <f>H68/H$8</f>
        <v>3.0786668487347839E-2</v>
      </c>
      <c r="N68" s="79"/>
    </row>
    <row r="69" spans="1:14" s="56" customFormat="1" x14ac:dyDescent="0.25">
      <c r="A69" s="161"/>
      <c r="B69" s="162" t="s">
        <v>110</v>
      </c>
      <c r="C69" s="163">
        <v>251478</v>
      </c>
      <c r="D69" s="163">
        <v>217254</v>
      </c>
      <c r="E69" s="163">
        <v>50022</v>
      </c>
      <c r="F69" s="163">
        <v>299464</v>
      </c>
      <c r="G69" s="163">
        <v>244920</v>
      </c>
      <c r="H69" s="163">
        <v>355629</v>
      </c>
      <c r="I69" s="164">
        <f t="shared" ref="I69:I76" si="27">IFERROR(H69/G69-1,"-")</f>
        <v>0.45202106810387055</v>
      </c>
      <c r="J69" s="165">
        <f t="shared" si="24"/>
        <v>0.63692728327211467</v>
      </c>
      <c r="K69" s="163">
        <f t="shared" si="25"/>
        <v>110709</v>
      </c>
      <c r="L69" s="163">
        <f t="shared" si="26"/>
        <v>138375</v>
      </c>
      <c r="M69" s="164">
        <f t="shared" ref="M69:M76" si="28">H69/H$8</f>
        <v>1.3149614623101803E-2</v>
      </c>
      <c r="N69" s="166"/>
    </row>
    <row r="70" spans="1:14" s="56" customFormat="1" x14ac:dyDescent="0.25">
      <c r="A70" s="161"/>
      <c r="B70" s="162" t="s">
        <v>113</v>
      </c>
      <c r="C70" s="163">
        <v>83145</v>
      </c>
      <c r="D70" s="163">
        <v>66937</v>
      </c>
      <c r="E70" s="163">
        <v>20686</v>
      </c>
      <c r="F70" s="163">
        <v>43033</v>
      </c>
      <c r="G70" s="163">
        <v>55732</v>
      </c>
      <c r="H70" s="163">
        <v>51511</v>
      </c>
      <c r="I70" s="164">
        <f t="shared" si="27"/>
        <v>-7.5737457833919497E-2</v>
      </c>
      <c r="J70" s="165">
        <f t="shared" si="24"/>
        <v>-0.23045550293559613</v>
      </c>
      <c r="K70" s="163">
        <f t="shared" si="25"/>
        <v>-4221</v>
      </c>
      <c r="L70" s="163">
        <f t="shared" si="26"/>
        <v>-15426</v>
      </c>
      <c r="M70" s="164">
        <f t="shared" si="28"/>
        <v>1.9046528794069016E-3</v>
      </c>
      <c r="N70" s="166"/>
    </row>
    <row r="71" spans="1:14" x14ac:dyDescent="0.25">
      <c r="A71" s="161"/>
      <c r="B71" s="162" t="s">
        <v>116</v>
      </c>
      <c r="C71" s="163">
        <v>35407</v>
      </c>
      <c r="D71" s="163">
        <v>56301</v>
      </c>
      <c r="E71" s="163">
        <v>16601</v>
      </c>
      <c r="F71" s="163">
        <v>80284</v>
      </c>
      <c r="G71" s="163">
        <v>77308</v>
      </c>
      <c r="H71" s="163">
        <v>97520</v>
      </c>
      <c r="I71" s="164">
        <f t="shared" si="27"/>
        <v>0.26144771563098246</v>
      </c>
      <c r="J71" s="165">
        <f t="shared" si="24"/>
        <v>0.73211843484129946</v>
      </c>
      <c r="K71" s="163">
        <f t="shared" si="25"/>
        <v>20212</v>
      </c>
      <c r="L71" s="163">
        <f t="shared" si="26"/>
        <v>41219</v>
      </c>
      <c r="M71" s="164">
        <f t="shared" si="28"/>
        <v>3.6058657141146756E-3</v>
      </c>
      <c r="N71" s="79"/>
    </row>
    <row r="72" spans="1:14" x14ac:dyDescent="0.25">
      <c r="A72" s="161"/>
      <c r="B72" s="162" t="s">
        <v>123</v>
      </c>
      <c r="C72" s="163">
        <v>12516</v>
      </c>
      <c r="D72" s="163">
        <v>8844</v>
      </c>
      <c r="E72" s="163">
        <v>1561</v>
      </c>
      <c r="F72" s="163">
        <v>17485</v>
      </c>
      <c r="G72" s="163">
        <v>19544</v>
      </c>
      <c r="H72" s="163">
        <v>34657</v>
      </c>
      <c r="I72" s="164">
        <f t="shared" si="27"/>
        <v>0.7732808022922637</v>
      </c>
      <c r="J72" s="165">
        <f t="shared" si="24"/>
        <v>2.9187019448213478</v>
      </c>
      <c r="K72" s="163">
        <f t="shared" si="25"/>
        <v>15113</v>
      </c>
      <c r="L72" s="163">
        <f t="shared" si="26"/>
        <v>25813</v>
      </c>
      <c r="M72" s="164">
        <f t="shared" si="28"/>
        <v>1.2814652179457785E-3</v>
      </c>
      <c r="N72" s="79"/>
    </row>
    <row r="73" spans="1:14" x14ac:dyDescent="0.25">
      <c r="A73" s="161"/>
      <c r="B73" s="162" t="s">
        <v>119</v>
      </c>
      <c r="C73" s="163">
        <v>13817</v>
      </c>
      <c r="D73" s="163">
        <v>10144</v>
      </c>
      <c r="E73" s="163">
        <v>5257</v>
      </c>
      <c r="F73" s="163">
        <v>18083</v>
      </c>
      <c r="G73" s="163">
        <v>14195</v>
      </c>
      <c r="H73" s="163">
        <v>21106</v>
      </c>
      <c r="I73" s="164">
        <f t="shared" si="27"/>
        <v>0.4868615709756956</v>
      </c>
      <c r="J73" s="165">
        <f t="shared" si="24"/>
        <v>1.0806388012618298</v>
      </c>
      <c r="K73" s="163">
        <f t="shared" si="25"/>
        <v>6911</v>
      </c>
      <c r="L73" s="163">
        <f t="shared" si="26"/>
        <v>10962</v>
      </c>
      <c r="M73" s="164">
        <f t="shared" si="28"/>
        <v>7.8040813948015118E-4</v>
      </c>
      <c r="N73" s="79"/>
    </row>
    <row r="74" spans="1:14" x14ac:dyDescent="0.25">
      <c r="A74" s="161"/>
      <c r="B74" s="162" t="s">
        <v>128</v>
      </c>
      <c r="C74" s="163">
        <v>6948</v>
      </c>
      <c r="D74" s="163">
        <v>9010</v>
      </c>
      <c r="E74" s="163">
        <v>5452</v>
      </c>
      <c r="F74" s="163">
        <v>7866</v>
      </c>
      <c r="G74" s="163">
        <v>23161</v>
      </c>
      <c r="H74" s="163">
        <v>17511</v>
      </c>
      <c r="I74" s="164">
        <f t="shared" si="27"/>
        <v>-0.24394456197918912</v>
      </c>
      <c r="J74" s="165">
        <f t="shared" si="24"/>
        <v>0.94350721420643735</v>
      </c>
      <c r="K74" s="163">
        <f t="shared" si="25"/>
        <v>-5650</v>
      </c>
      <c r="L74" s="163">
        <f t="shared" si="26"/>
        <v>8501</v>
      </c>
      <c r="M74" s="164">
        <f t="shared" si="28"/>
        <v>6.4748066570818376E-4</v>
      </c>
      <c r="N74" s="79"/>
    </row>
    <row r="75" spans="1:14" x14ac:dyDescent="0.25">
      <c r="A75" s="161" t="s">
        <v>144</v>
      </c>
      <c r="B75" s="162" t="s">
        <v>131</v>
      </c>
      <c r="C75" s="163">
        <v>10226</v>
      </c>
      <c r="D75" s="163">
        <v>7321</v>
      </c>
      <c r="E75" s="163">
        <v>4548</v>
      </c>
      <c r="F75" s="163">
        <v>2796</v>
      </c>
      <c r="G75" s="163">
        <v>6974</v>
      </c>
      <c r="H75" s="163">
        <v>12214</v>
      </c>
      <c r="I75" s="164">
        <f t="shared" si="27"/>
        <v>0.75136220246630336</v>
      </c>
      <c r="J75" s="165">
        <f t="shared" si="24"/>
        <v>0.66835131812593906</v>
      </c>
      <c r="K75" s="163">
        <f t="shared" si="25"/>
        <v>5240</v>
      </c>
      <c r="L75" s="163">
        <f t="shared" si="26"/>
        <v>4893</v>
      </c>
      <c r="M75" s="164">
        <f t="shared" si="28"/>
        <v>4.5162062994459233E-4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139433</v>
      </c>
      <c r="D76" s="169">
        <f t="shared" si="29"/>
        <v>126796</v>
      </c>
      <c r="E76" s="169">
        <f t="shared" si="29"/>
        <v>34167</v>
      </c>
      <c r="F76" s="169">
        <f t="shared" si="29"/>
        <v>153822</v>
      </c>
      <c r="G76" s="169">
        <f t="shared" si="29"/>
        <v>207408</v>
      </c>
      <c r="H76" s="169">
        <f t="shared" si="29"/>
        <v>242472</v>
      </c>
      <c r="I76" s="170">
        <f t="shared" si="27"/>
        <v>0.16905808840546177</v>
      </c>
      <c r="J76" s="171">
        <f t="shared" si="24"/>
        <v>0.9123000725574939</v>
      </c>
      <c r="K76" s="169">
        <f>H76-G76</f>
        <v>35064</v>
      </c>
      <c r="L76" s="169">
        <f t="shared" si="26"/>
        <v>115676</v>
      </c>
      <c r="M76" s="170">
        <f t="shared" si="28"/>
        <v>8.9655606176457497E-3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4402987</v>
      </c>
      <c r="D78" s="176">
        <v>4147957</v>
      </c>
      <c r="E78" s="176">
        <v>1338661</v>
      </c>
      <c r="F78" s="176">
        <v>3164473</v>
      </c>
      <c r="G78" s="176">
        <v>3797412</v>
      </c>
      <c r="H78" s="176">
        <v>4309024</v>
      </c>
      <c r="I78" s="177">
        <f>IFERROR(H78/G78-1,"-")</f>
        <v>0.13472649267448467</v>
      </c>
      <c r="J78" s="177">
        <f>IFERROR(H78/D78-1,"-")</f>
        <v>3.8830441106308511E-2</v>
      </c>
      <c r="K78" s="176">
        <f>H78-G78</f>
        <v>511612</v>
      </c>
      <c r="L78" s="176">
        <f>H78-D78</f>
        <v>161067</v>
      </c>
      <c r="M78" s="177">
        <f>H78/H$8</f>
        <v>0.1593289776753207</v>
      </c>
      <c r="N78" s="79"/>
    </row>
    <row r="79" spans="1:14" x14ac:dyDescent="0.25">
      <c r="A79" s="161" t="s">
        <v>96</v>
      </c>
      <c r="B79" s="157" t="s">
        <v>97</v>
      </c>
      <c r="C79" s="158">
        <v>1578338</v>
      </c>
      <c r="D79" s="158">
        <v>1507802</v>
      </c>
      <c r="E79" s="158">
        <v>371015</v>
      </c>
      <c r="F79" s="158">
        <v>1298150</v>
      </c>
      <c r="G79" s="158">
        <v>1358012</v>
      </c>
      <c r="H79" s="158">
        <v>1351953</v>
      </c>
      <c r="I79" s="159">
        <f>IFERROR(H79/G79-1,"-")</f>
        <v>-4.4616689690518685E-3</v>
      </c>
      <c r="J79" s="160">
        <f t="shared" ref="J79:J90" si="30">IFERROR(H79/D79-1,"-")</f>
        <v>-0.10336171460178456</v>
      </c>
      <c r="K79" s="158">
        <f t="shared" ref="K79:K89" si="31">H79-G79</f>
        <v>-6059</v>
      </c>
      <c r="L79" s="158">
        <f t="shared" ref="L79:L90" si="32">H79-D79</f>
        <v>-155849</v>
      </c>
      <c r="M79" s="159">
        <f>H79/H$8</f>
        <v>4.9989345465488902E-2</v>
      </c>
      <c r="N79" s="79"/>
    </row>
    <row r="80" spans="1:14" x14ac:dyDescent="0.25">
      <c r="A80" s="161" t="s">
        <v>103</v>
      </c>
      <c r="B80" s="162" t="s">
        <v>103</v>
      </c>
      <c r="C80" s="163">
        <v>271266</v>
      </c>
      <c r="D80" s="163">
        <v>167866</v>
      </c>
      <c r="E80" s="163">
        <v>41775</v>
      </c>
      <c r="F80" s="163">
        <v>192946</v>
      </c>
      <c r="G80" s="163">
        <v>217002</v>
      </c>
      <c r="H80" s="163">
        <v>232668</v>
      </c>
      <c r="I80" s="164">
        <f>IFERROR(H80/G80-1,"-")</f>
        <v>7.2192883014903009E-2</v>
      </c>
      <c r="J80" s="165">
        <f t="shared" si="30"/>
        <v>0.38603409862628535</v>
      </c>
      <c r="K80" s="163">
        <f t="shared" si="31"/>
        <v>15666</v>
      </c>
      <c r="L80" s="163">
        <f t="shared" si="32"/>
        <v>64802</v>
      </c>
      <c r="M80" s="164">
        <f>H80/H$8</f>
        <v>8.6030513122603916E-3</v>
      </c>
      <c r="N80" s="79"/>
    </row>
    <row r="81" spans="1:14" x14ac:dyDescent="0.25">
      <c r="A81" s="161" t="s">
        <v>100</v>
      </c>
      <c r="B81" s="162" t="s">
        <v>100</v>
      </c>
      <c r="C81" s="163">
        <v>1307072</v>
      </c>
      <c r="D81" s="163">
        <v>1339936</v>
      </c>
      <c r="E81" s="163">
        <v>329240</v>
      </c>
      <c r="F81" s="163">
        <v>1105204</v>
      </c>
      <c r="G81" s="163">
        <v>1141010</v>
      </c>
      <c r="H81" s="163">
        <v>1119285</v>
      </c>
      <c r="I81" s="164">
        <f>IFERROR(H81/G81-1,"-")</f>
        <v>-1.904014864023984E-2</v>
      </c>
      <c r="J81" s="165">
        <f t="shared" si="30"/>
        <v>-0.16467279034222526</v>
      </c>
      <c r="K81" s="163">
        <f t="shared" si="31"/>
        <v>-21725</v>
      </c>
      <c r="L81" s="163">
        <f t="shared" si="32"/>
        <v>-220651</v>
      </c>
      <c r="M81" s="164">
        <f>H81/H$8</f>
        <v>4.138629415322851E-2</v>
      </c>
      <c r="N81" s="79"/>
    </row>
    <row r="82" spans="1:14" x14ac:dyDescent="0.25">
      <c r="A82" s="161"/>
      <c r="B82" s="157" t="s">
        <v>107</v>
      </c>
      <c r="C82" s="158">
        <v>2824649</v>
      </c>
      <c r="D82" s="158">
        <v>2640155</v>
      </c>
      <c r="E82" s="158">
        <v>967646</v>
      </c>
      <c r="F82" s="158">
        <v>1866323</v>
      </c>
      <c r="G82" s="158">
        <v>2439400</v>
      </c>
      <c r="H82" s="158">
        <v>2957071</v>
      </c>
      <c r="I82" s="159">
        <f>IFERROR(H82/G82-1,"-")</f>
        <v>0.21221242928589001</v>
      </c>
      <c r="J82" s="160">
        <f t="shared" si="30"/>
        <v>0.1200368917733996</v>
      </c>
      <c r="K82" s="158">
        <f t="shared" si="31"/>
        <v>517671</v>
      </c>
      <c r="L82" s="158">
        <f t="shared" si="32"/>
        <v>316916</v>
      </c>
      <c r="M82" s="159">
        <f>H82/H$8</f>
        <v>0.10933963220983181</v>
      </c>
      <c r="N82" s="79"/>
    </row>
    <row r="83" spans="1:14" s="56" customFormat="1" x14ac:dyDescent="0.25">
      <c r="A83" s="161"/>
      <c r="B83" s="162" t="s">
        <v>110</v>
      </c>
      <c r="C83" s="163">
        <v>372575</v>
      </c>
      <c r="D83" s="163">
        <v>422147</v>
      </c>
      <c r="E83" s="163">
        <v>140598</v>
      </c>
      <c r="F83" s="163">
        <v>362744</v>
      </c>
      <c r="G83" s="163">
        <v>476707</v>
      </c>
      <c r="H83" s="163">
        <v>584844</v>
      </c>
      <c r="I83" s="164">
        <f t="shared" ref="I83:I90" si="33">IFERROR(H83/G83-1,"-")</f>
        <v>0.22684164486781189</v>
      </c>
      <c r="J83" s="165">
        <f t="shared" si="30"/>
        <v>0.38540366270517135</v>
      </c>
      <c r="K83" s="163">
        <f t="shared" si="31"/>
        <v>108137</v>
      </c>
      <c r="L83" s="163">
        <f t="shared" si="32"/>
        <v>162697</v>
      </c>
      <c r="M83" s="164">
        <f t="shared" ref="M83:M90" si="34">H83/H$8</f>
        <v>2.1624989004365085E-2</v>
      </c>
      <c r="N83" s="166"/>
    </row>
    <row r="84" spans="1:14" s="56" customFormat="1" x14ac:dyDescent="0.25">
      <c r="A84" s="161"/>
      <c r="B84" s="162" t="s">
        <v>113</v>
      </c>
      <c r="C84" s="163">
        <v>1366159</v>
      </c>
      <c r="D84" s="163">
        <v>1148483</v>
      </c>
      <c r="E84" s="163">
        <v>406865</v>
      </c>
      <c r="F84" s="163">
        <v>689086</v>
      </c>
      <c r="G84" s="163">
        <v>832824</v>
      </c>
      <c r="H84" s="163">
        <v>975376</v>
      </c>
      <c r="I84" s="164">
        <f t="shared" si="33"/>
        <v>0.17116701728096206</v>
      </c>
      <c r="J84" s="165">
        <f t="shared" si="30"/>
        <v>-0.15072665420384979</v>
      </c>
      <c r="K84" s="163">
        <f t="shared" si="31"/>
        <v>142552</v>
      </c>
      <c r="L84" s="163">
        <f t="shared" si="32"/>
        <v>-173107</v>
      </c>
      <c r="M84" s="164">
        <f t="shared" si="34"/>
        <v>3.6065164856135312E-2</v>
      </c>
      <c r="N84" s="166"/>
    </row>
    <row r="85" spans="1:14" x14ac:dyDescent="0.25">
      <c r="A85" s="161"/>
      <c r="B85" s="162" t="s">
        <v>116</v>
      </c>
      <c r="C85" s="163">
        <v>123889</v>
      </c>
      <c r="D85" s="163">
        <v>135749</v>
      </c>
      <c r="E85" s="163">
        <v>41361</v>
      </c>
      <c r="F85" s="163">
        <v>133627</v>
      </c>
      <c r="G85" s="163">
        <v>199415</v>
      </c>
      <c r="H85" s="163">
        <v>297137</v>
      </c>
      <c r="I85" s="164">
        <f t="shared" si="33"/>
        <v>0.49004337687736621</v>
      </c>
      <c r="J85" s="165">
        <f t="shared" si="30"/>
        <v>1.1888706362477808</v>
      </c>
      <c r="K85" s="163">
        <f t="shared" si="31"/>
        <v>97722</v>
      </c>
      <c r="L85" s="163">
        <f t="shared" si="32"/>
        <v>161388</v>
      </c>
      <c r="M85" s="164">
        <f t="shared" si="34"/>
        <v>1.098683470769988E-2</v>
      </c>
      <c r="N85" s="79"/>
    </row>
    <row r="86" spans="1:14" x14ac:dyDescent="0.25">
      <c r="A86" s="161"/>
      <c r="B86" s="162" t="s">
        <v>123</v>
      </c>
      <c r="C86" s="163">
        <v>80774</v>
      </c>
      <c r="D86" s="163">
        <v>60208</v>
      </c>
      <c r="E86" s="163">
        <v>12762</v>
      </c>
      <c r="F86" s="163">
        <v>55181</v>
      </c>
      <c r="G86" s="163">
        <v>65462</v>
      </c>
      <c r="H86" s="163">
        <v>98245</v>
      </c>
      <c r="I86" s="164">
        <f t="shared" si="33"/>
        <v>0.50079435397635264</v>
      </c>
      <c r="J86" s="165">
        <f t="shared" si="30"/>
        <v>0.6317598990167419</v>
      </c>
      <c r="K86" s="163">
        <f t="shared" si="31"/>
        <v>32783</v>
      </c>
      <c r="L86" s="163">
        <f t="shared" si="32"/>
        <v>38037</v>
      </c>
      <c r="M86" s="164">
        <f t="shared" si="34"/>
        <v>3.6326730627891336E-3</v>
      </c>
      <c r="N86" s="79"/>
    </row>
    <row r="87" spans="1:14" x14ac:dyDescent="0.25">
      <c r="A87" s="161"/>
      <c r="B87" s="162" t="s">
        <v>119</v>
      </c>
      <c r="C87" s="163">
        <v>44833</v>
      </c>
      <c r="D87" s="163">
        <v>37804</v>
      </c>
      <c r="E87" s="163">
        <v>12354</v>
      </c>
      <c r="F87" s="163">
        <v>24540</v>
      </c>
      <c r="G87" s="163">
        <v>33952</v>
      </c>
      <c r="H87" s="163">
        <v>43900</v>
      </c>
      <c r="I87" s="164">
        <f t="shared" si="33"/>
        <v>0.2930018850141376</v>
      </c>
      <c r="J87" s="165">
        <f t="shared" si="30"/>
        <v>0.16125277748386413</v>
      </c>
      <c r="K87" s="163">
        <f t="shared" si="31"/>
        <v>9948</v>
      </c>
      <c r="L87" s="163">
        <f t="shared" si="32"/>
        <v>6096</v>
      </c>
      <c r="M87" s="164">
        <f t="shared" si="34"/>
        <v>1.6232311818051093E-3</v>
      </c>
      <c r="N87" s="79"/>
    </row>
    <row r="88" spans="1:14" x14ac:dyDescent="0.25">
      <c r="A88" s="161"/>
      <c r="B88" s="162" t="s">
        <v>128</v>
      </c>
      <c r="C88" s="163">
        <v>44058</v>
      </c>
      <c r="D88" s="163">
        <v>50185</v>
      </c>
      <c r="E88" s="163">
        <v>30296</v>
      </c>
      <c r="F88" s="163">
        <v>35518</v>
      </c>
      <c r="G88" s="163">
        <v>50535</v>
      </c>
      <c r="H88" s="163">
        <v>46488</v>
      </c>
      <c r="I88" s="164">
        <f t="shared" si="33"/>
        <v>-8.0083110715345796E-2</v>
      </c>
      <c r="J88" s="165">
        <f t="shared" si="30"/>
        <v>-7.3667430507123655E-2</v>
      </c>
      <c r="K88" s="163">
        <f t="shared" si="31"/>
        <v>-4047</v>
      </c>
      <c r="L88" s="163">
        <f t="shared" si="32"/>
        <v>-3697</v>
      </c>
      <c r="M88" s="164">
        <f t="shared" si="34"/>
        <v>1.7189241726595882E-3</v>
      </c>
      <c r="N88" s="79"/>
    </row>
    <row r="89" spans="1:14" x14ac:dyDescent="0.25">
      <c r="A89" s="161" t="s">
        <v>144</v>
      </c>
      <c r="B89" s="162" t="s">
        <v>131</v>
      </c>
      <c r="C89" s="163">
        <v>80980</v>
      </c>
      <c r="D89" s="163">
        <v>65355</v>
      </c>
      <c r="E89" s="163">
        <v>48839</v>
      </c>
      <c r="F89" s="163">
        <v>29720</v>
      </c>
      <c r="G89" s="163">
        <v>49558</v>
      </c>
      <c r="H89" s="163">
        <v>53306</v>
      </c>
      <c r="I89" s="164">
        <f t="shared" si="33"/>
        <v>7.562855643892008E-2</v>
      </c>
      <c r="J89" s="165">
        <f t="shared" si="30"/>
        <v>-0.18436232881952419</v>
      </c>
      <c r="K89" s="163">
        <f t="shared" si="31"/>
        <v>3748</v>
      </c>
      <c r="L89" s="163">
        <f t="shared" si="32"/>
        <v>-12049</v>
      </c>
      <c r="M89" s="164">
        <f t="shared" si="34"/>
        <v>1.9710241771595249E-3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711381</v>
      </c>
      <c r="D90" s="169">
        <f t="shared" si="35"/>
        <v>720224</v>
      </c>
      <c r="E90" s="169">
        <f t="shared" si="35"/>
        <v>274571</v>
      </c>
      <c r="F90" s="169">
        <f t="shared" si="35"/>
        <v>535907</v>
      </c>
      <c r="G90" s="169">
        <f t="shared" si="35"/>
        <v>730947</v>
      </c>
      <c r="H90" s="169">
        <f t="shared" si="35"/>
        <v>857775</v>
      </c>
      <c r="I90" s="170">
        <f t="shared" si="33"/>
        <v>0.17351189621135332</v>
      </c>
      <c r="J90" s="171">
        <f t="shared" si="30"/>
        <v>0.19098363842360144</v>
      </c>
      <c r="K90" s="169">
        <f>H90-G90</f>
        <v>126828</v>
      </c>
      <c r="L90" s="169">
        <f t="shared" si="32"/>
        <v>137551</v>
      </c>
      <c r="M90" s="170">
        <f t="shared" si="34"/>
        <v>3.1716791047218168E-2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101524</v>
      </c>
      <c r="D92" s="176">
        <v>98308</v>
      </c>
      <c r="E92" s="176">
        <v>44367</v>
      </c>
      <c r="F92" s="176">
        <v>100995</v>
      </c>
      <c r="G92" s="176">
        <v>112147</v>
      </c>
      <c r="H92" s="176">
        <v>111822</v>
      </c>
      <c r="I92" s="177">
        <f>IFERROR(H92/G92-1,"-")</f>
        <v>-2.8979821127627092E-3</v>
      </c>
      <c r="J92" s="177">
        <f>IFERROR(H92/D92-1,"-")</f>
        <v>0.13746592342433983</v>
      </c>
      <c r="K92" s="176">
        <f>H92-G92</f>
        <v>-325</v>
      </c>
      <c r="L92" s="176">
        <f>H92-D92</f>
        <v>13514</v>
      </c>
      <c r="M92" s="177">
        <f>H92/H$8</f>
        <v>4.1346915082417068E-3</v>
      </c>
      <c r="N92" s="79"/>
    </row>
    <row r="93" spans="1:14" x14ac:dyDescent="0.25">
      <c r="A93" s="161" t="s">
        <v>96</v>
      </c>
      <c r="B93" s="157" t="s">
        <v>97</v>
      </c>
      <c r="C93" s="158">
        <v>52641</v>
      </c>
      <c r="D93" s="158">
        <v>53495</v>
      </c>
      <c r="E93" s="158">
        <v>21472</v>
      </c>
      <c r="F93" s="158">
        <v>53443</v>
      </c>
      <c r="G93" s="158">
        <v>57667</v>
      </c>
      <c r="H93" s="158">
        <v>51706</v>
      </c>
      <c r="I93" s="159">
        <f>IFERROR(H93/G93-1,"-")</f>
        <v>-0.10336934468586889</v>
      </c>
      <c r="J93" s="160">
        <f t="shared" ref="J93:J104" si="36">IFERROR(H93/D93-1,"-")</f>
        <v>-3.3442377792317068E-2</v>
      </c>
      <c r="K93" s="158">
        <f t="shared" ref="K93:K103" si="37">H93-G93</f>
        <v>-5961</v>
      </c>
      <c r="L93" s="158">
        <f t="shared" ref="L93:L104" si="38">H93-D93</f>
        <v>-1789</v>
      </c>
      <c r="M93" s="159">
        <f>H93/H$8</f>
        <v>1.9118631318089973E-3</v>
      </c>
      <c r="N93" s="79"/>
    </row>
    <row r="94" spans="1:14" x14ac:dyDescent="0.25">
      <c r="A94" s="161" t="s">
        <v>103</v>
      </c>
      <c r="B94" s="162" t="s">
        <v>103</v>
      </c>
      <c r="C94" s="163">
        <v>22573</v>
      </c>
      <c r="D94" s="163">
        <v>22522</v>
      </c>
      <c r="E94" s="163">
        <v>10036</v>
      </c>
      <c r="F94" s="163">
        <v>22783</v>
      </c>
      <c r="G94" s="163">
        <v>15570</v>
      </c>
      <c r="H94" s="163">
        <v>14648</v>
      </c>
      <c r="I94" s="164">
        <f>IFERROR(H94/G94-1,"-")</f>
        <v>-5.9216441875401427E-2</v>
      </c>
      <c r="J94" s="165">
        <f t="shared" si="36"/>
        <v>-0.34961371103809613</v>
      </c>
      <c r="K94" s="163">
        <f t="shared" si="37"/>
        <v>-922</v>
      </c>
      <c r="L94" s="163">
        <f t="shared" si="38"/>
        <v>-7874</v>
      </c>
      <c r="M94" s="164">
        <f>H94/H$8</f>
        <v>5.4161937018408295E-4</v>
      </c>
      <c r="N94" s="79"/>
    </row>
    <row r="95" spans="1:14" x14ac:dyDescent="0.25">
      <c r="A95" s="161" t="s">
        <v>100</v>
      </c>
      <c r="B95" s="162" t="s">
        <v>100</v>
      </c>
      <c r="C95" s="163">
        <v>30068</v>
      </c>
      <c r="D95" s="163">
        <v>30973</v>
      </c>
      <c r="E95" s="163">
        <v>11436</v>
      </c>
      <c r="F95" s="163">
        <v>30660</v>
      </c>
      <c r="G95" s="163">
        <v>42097</v>
      </c>
      <c r="H95" s="163">
        <v>37058</v>
      </c>
      <c r="I95" s="164">
        <f>IFERROR(H95/G95-1,"-")</f>
        <v>-0.11969974107418579</v>
      </c>
      <c r="J95" s="165">
        <f t="shared" si="36"/>
        <v>0.19646143415232631</v>
      </c>
      <c r="K95" s="163">
        <f t="shared" si="37"/>
        <v>-5039</v>
      </c>
      <c r="L95" s="163">
        <f t="shared" si="38"/>
        <v>6085</v>
      </c>
      <c r="M95" s="164">
        <f>H95/H$8</f>
        <v>1.3702437616249143E-3</v>
      </c>
      <c r="N95" s="79"/>
    </row>
    <row r="96" spans="1:14" x14ac:dyDescent="0.25">
      <c r="A96" s="161"/>
      <c r="B96" s="157" t="s">
        <v>107</v>
      </c>
      <c r="C96" s="158">
        <v>48883</v>
      </c>
      <c r="D96" s="158">
        <v>44813</v>
      </c>
      <c r="E96" s="158">
        <v>22895</v>
      </c>
      <c r="F96" s="158">
        <v>47552</v>
      </c>
      <c r="G96" s="158">
        <v>54480</v>
      </c>
      <c r="H96" s="158">
        <v>60116</v>
      </c>
      <c r="I96" s="159">
        <f>IFERROR(H96/G96-1,"-")</f>
        <v>0.10345080763582959</v>
      </c>
      <c r="J96" s="160">
        <f t="shared" si="36"/>
        <v>0.34148572958739654</v>
      </c>
      <c r="K96" s="158">
        <f t="shared" si="37"/>
        <v>5636</v>
      </c>
      <c r="L96" s="158">
        <f t="shared" si="38"/>
        <v>15303</v>
      </c>
      <c r="M96" s="159">
        <f>H96/H$8</f>
        <v>2.2228283764327097E-3</v>
      </c>
      <c r="N96" s="79"/>
    </row>
    <row r="97" spans="1:14" s="56" customFormat="1" x14ac:dyDescent="0.25">
      <c r="A97" s="161"/>
      <c r="B97" s="162" t="s">
        <v>110</v>
      </c>
      <c r="C97" s="163">
        <v>5327</v>
      </c>
      <c r="D97" s="163">
        <v>6238</v>
      </c>
      <c r="E97" s="163">
        <v>4549</v>
      </c>
      <c r="F97" s="163">
        <v>6678</v>
      </c>
      <c r="G97" s="163">
        <v>8437</v>
      </c>
      <c r="H97" s="163">
        <v>9512</v>
      </c>
      <c r="I97" s="164">
        <f t="shared" ref="I97:I104" si="39">IFERROR(H97/G97-1,"-")</f>
        <v>0.12741495792343249</v>
      </c>
      <c r="J97" s="165">
        <f t="shared" si="36"/>
        <v>0.52484770759858934</v>
      </c>
      <c r="K97" s="163">
        <f t="shared" si="37"/>
        <v>1075</v>
      </c>
      <c r="L97" s="163">
        <f t="shared" si="38"/>
        <v>3274</v>
      </c>
      <c r="M97" s="164">
        <f t="shared" ref="M97:M104" si="40">H97/H$8</f>
        <v>3.5171241460888836E-4</v>
      </c>
      <c r="N97" s="166"/>
    </row>
    <row r="98" spans="1:14" s="56" customFormat="1" x14ac:dyDescent="0.25">
      <c r="A98" s="161"/>
      <c r="B98" s="162" t="s">
        <v>113</v>
      </c>
      <c r="C98" s="163">
        <v>18232</v>
      </c>
      <c r="D98" s="163">
        <v>14224</v>
      </c>
      <c r="E98" s="163">
        <v>6846</v>
      </c>
      <c r="F98" s="163">
        <v>14680</v>
      </c>
      <c r="G98" s="163">
        <v>15937</v>
      </c>
      <c r="H98" s="163">
        <v>17843</v>
      </c>
      <c r="I98" s="164">
        <f t="shared" si="39"/>
        <v>0.11959590889125926</v>
      </c>
      <c r="J98" s="165">
        <f t="shared" si="36"/>
        <v>0.25442913385826782</v>
      </c>
      <c r="K98" s="163">
        <f t="shared" si="37"/>
        <v>1906</v>
      </c>
      <c r="L98" s="163">
        <f t="shared" si="38"/>
        <v>3619</v>
      </c>
      <c r="M98" s="164">
        <f t="shared" si="40"/>
        <v>6.597565826184183E-4</v>
      </c>
      <c r="N98" s="166"/>
    </row>
    <row r="99" spans="1:14" x14ac:dyDescent="0.25">
      <c r="A99" s="161"/>
      <c r="B99" s="162" t="s">
        <v>116</v>
      </c>
      <c r="C99" s="163">
        <v>6351</v>
      </c>
      <c r="D99" s="163">
        <v>6457</v>
      </c>
      <c r="E99" s="163">
        <v>3672</v>
      </c>
      <c r="F99" s="163">
        <v>6004</v>
      </c>
      <c r="G99" s="163">
        <v>6518</v>
      </c>
      <c r="H99" s="163">
        <v>7642</v>
      </c>
      <c r="I99" s="164">
        <f t="shared" si="39"/>
        <v>0.17244553544031915</v>
      </c>
      <c r="J99" s="165">
        <f t="shared" si="36"/>
        <v>0.1835217593309586</v>
      </c>
      <c r="K99" s="163">
        <f t="shared" si="37"/>
        <v>1124</v>
      </c>
      <c r="L99" s="163">
        <f t="shared" si="38"/>
        <v>1185</v>
      </c>
      <c r="M99" s="164">
        <f t="shared" si="40"/>
        <v>2.8256794285545886E-4</v>
      </c>
      <c r="N99" s="79"/>
    </row>
    <row r="100" spans="1:14" x14ac:dyDescent="0.25">
      <c r="A100" s="161"/>
      <c r="B100" s="162" t="s">
        <v>123</v>
      </c>
      <c r="C100" s="163">
        <v>1808</v>
      </c>
      <c r="D100" s="163">
        <v>1730</v>
      </c>
      <c r="E100" s="163">
        <v>864</v>
      </c>
      <c r="F100" s="163">
        <v>3436</v>
      </c>
      <c r="G100" s="163">
        <v>2670</v>
      </c>
      <c r="H100" s="163">
        <v>3162</v>
      </c>
      <c r="I100" s="164">
        <f t="shared" si="39"/>
        <v>0.18426966292134828</v>
      </c>
      <c r="J100" s="165">
        <f t="shared" si="36"/>
        <v>0.82774566473988442</v>
      </c>
      <c r="K100" s="163">
        <f t="shared" si="37"/>
        <v>492</v>
      </c>
      <c r="L100" s="163">
        <f t="shared" si="38"/>
        <v>1432</v>
      </c>
      <c r="M100" s="164">
        <f t="shared" si="40"/>
        <v>1.1691701587398077E-4</v>
      </c>
      <c r="N100" s="79"/>
    </row>
    <row r="101" spans="1:14" x14ac:dyDescent="0.25">
      <c r="A101" s="161"/>
      <c r="B101" s="162" t="s">
        <v>119</v>
      </c>
      <c r="C101" s="163">
        <v>1092</v>
      </c>
      <c r="D101" s="163">
        <v>1007</v>
      </c>
      <c r="E101" s="163">
        <v>500</v>
      </c>
      <c r="F101" s="163">
        <v>1540</v>
      </c>
      <c r="G101" s="163">
        <v>1223</v>
      </c>
      <c r="H101" s="163">
        <v>1693</v>
      </c>
      <c r="I101" s="164">
        <f t="shared" si="39"/>
        <v>0.3843008994276369</v>
      </c>
      <c r="J101" s="165">
        <f t="shared" si="36"/>
        <v>0.68123138033763664</v>
      </c>
      <c r="K101" s="163">
        <f t="shared" si="37"/>
        <v>470</v>
      </c>
      <c r="L101" s="163">
        <f t="shared" si="38"/>
        <v>686</v>
      </c>
      <c r="M101" s="164">
        <f t="shared" si="40"/>
        <v>6.2599781111527335E-5</v>
      </c>
      <c r="N101" s="79"/>
    </row>
    <row r="102" spans="1:14" x14ac:dyDescent="0.25">
      <c r="A102" s="161"/>
      <c r="B102" s="162" t="s">
        <v>128</v>
      </c>
      <c r="C102" s="163">
        <v>221</v>
      </c>
      <c r="D102" s="163">
        <v>315</v>
      </c>
      <c r="E102" s="163">
        <v>568</v>
      </c>
      <c r="F102" s="163">
        <v>630</v>
      </c>
      <c r="G102" s="163">
        <v>298</v>
      </c>
      <c r="H102" s="163">
        <v>632</v>
      </c>
      <c r="I102" s="164">
        <f t="shared" si="39"/>
        <v>1.1208053691275168</v>
      </c>
      <c r="J102" s="165">
        <f t="shared" si="36"/>
        <v>1.0063492063492063</v>
      </c>
      <c r="K102" s="163">
        <f t="shared" si="37"/>
        <v>334</v>
      </c>
      <c r="L102" s="163">
        <f t="shared" si="38"/>
        <v>317</v>
      </c>
      <c r="M102" s="164">
        <f t="shared" si="40"/>
        <v>2.3368612913458519E-5</v>
      </c>
      <c r="N102" s="79"/>
    </row>
    <row r="103" spans="1:14" x14ac:dyDescent="0.25">
      <c r="A103" s="161" t="s">
        <v>144</v>
      </c>
      <c r="B103" s="162" t="s">
        <v>131</v>
      </c>
      <c r="C103" s="163">
        <v>702</v>
      </c>
      <c r="D103" s="163">
        <v>383</v>
      </c>
      <c r="E103" s="163">
        <v>219</v>
      </c>
      <c r="F103" s="163">
        <v>247</v>
      </c>
      <c r="G103" s="163">
        <v>680</v>
      </c>
      <c r="H103" s="163">
        <v>871</v>
      </c>
      <c r="I103" s="164">
        <f t="shared" si="39"/>
        <v>0.28088235294117636</v>
      </c>
      <c r="J103" s="165">
        <f t="shared" si="36"/>
        <v>1.2741514360313317</v>
      </c>
      <c r="K103" s="163">
        <f t="shared" si="37"/>
        <v>191</v>
      </c>
      <c r="L103" s="163">
        <f t="shared" si="38"/>
        <v>488</v>
      </c>
      <c r="M103" s="164">
        <f t="shared" si="40"/>
        <v>3.2205794062693624E-5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15150</v>
      </c>
      <c r="D104" s="169">
        <f t="shared" si="41"/>
        <v>14459</v>
      </c>
      <c r="E104" s="169">
        <f t="shared" si="41"/>
        <v>5677</v>
      </c>
      <c r="F104" s="169">
        <f t="shared" si="41"/>
        <v>14337</v>
      </c>
      <c r="G104" s="169">
        <f t="shared" si="41"/>
        <v>18717</v>
      </c>
      <c r="H104" s="169">
        <f t="shared" si="41"/>
        <v>18761</v>
      </c>
      <c r="I104" s="170">
        <f t="shared" si="39"/>
        <v>2.3508040818507325E-3</v>
      </c>
      <c r="J104" s="171">
        <f t="shared" si="36"/>
        <v>0.29753094958157544</v>
      </c>
      <c r="K104" s="169">
        <f>H104-G104</f>
        <v>44</v>
      </c>
      <c r="L104" s="169">
        <f t="shared" si="38"/>
        <v>4302</v>
      </c>
      <c r="M104" s="170">
        <f t="shared" si="40"/>
        <v>6.9370023238828375E-4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795874</v>
      </c>
      <c r="D106" s="176">
        <v>795524</v>
      </c>
      <c r="E106" s="176">
        <v>350068</v>
      </c>
      <c r="F106" s="176">
        <v>960692</v>
      </c>
      <c r="G106" s="176">
        <v>1064225</v>
      </c>
      <c r="H106" s="176">
        <v>1119703</v>
      </c>
      <c r="I106" s="177">
        <f>IFERROR(H106/G106-1,"-")</f>
        <v>5.2129953722192202E-2</v>
      </c>
      <c r="J106" s="177">
        <f>IFERROR(H106/D106-1,"-")</f>
        <v>0.40750373338830759</v>
      </c>
      <c r="K106" s="176">
        <f>H106-G106</f>
        <v>55478</v>
      </c>
      <c r="L106" s="176">
        <f>H106-D106</f>
        <v>324179</v>
      </c>
      <c r="M106" s="177">
        <f>H106/H$8</f>
        <v>4.1401749976326341E-2</v>
      </c>
      <c r="N106" s="79"/>
    </row>
    <row r="107" spans="1:14" x14ac:dyDescent="0.25">
      <c r="A107" s="161" t="s">
        <v>96</v>
      </c>
      <c r="B107" s="157" t="s">
        <v>97</v>
      </c>
      <c r="C107" s="158">
        <v>125777</v>
      </c>
      <c r="D107" s="158">
        <v>116270</v>
      </c>
      <c r="E107" s="158">
        <v>103323</v>
      </c>
      <c r="F107" s="158">
        <v>146210</v>
      </c>
      <c r="G107" s="158">
        <v>171102</v>
      </c>
      <c r="H107" s="158">
        <v>170181</v>
      </c>
      <c r="I107" s="159">
        <f>IFERROR(H107/G107-1,"-")</f>
        <v>-5.3827541466493489E-3</v>
      </c>
      <c r="J107" s="160">
        <f t="shared" ref="J107:J118" si="42">IFERROR(H107/D107-1,"-")</f>
        <v>0.463670766319773</v>
      </c>
      <c r="K107" s="158">
        <f t="shared" ref="K107:K117" si="43">H107-G107</f>
        <v>-921</v>
      </c>
      <c r="L107" s="158">
        <f t="shared" ref="L107:L118" si="44">H107-D107</f>
        <v>53911</v>
      </c>
      <c r="M107" s="159">
        <f>H107/H$8</f>
        <v>6.2925536617488677E-3</v>
      </c>
      <c r="N107" s="79"/>
    </row>
    <row r="108" spans="1:14" x14ac:dyDescent="0.25">
      <c r="A108" s="161" t="s">
        <v>103</v>
      </c>
      <c r="B108" s="162" t="s">
        <v>103</v>
      </c>
      <c r="C108" s="163">
        <v>41704</v>
      </c>
      <c r="D108" s="163">
        <v>34215</v>
      </c>
      <c r="E108" s="163">
        <v>5277</v>
      </c>
      <c r="F108" s="163">
        <v>48303</v>
      </c>
      <c r="G108" s="163">
        <v>49108</v>
      </c>
      <c r="H108" s="163">
        <v>48234</v>
      </c>
      <c r="I108" s="164">
        <f>IFERROR(H108/G108-1,"-")</f>
        <v>-1.7797507534413892E-2</v>
      </c>
      <c r="J108" s="165">
        <f t="shared" si="42"/>
        <v>0.40973257343270486</v>
      </c>
      <c r="K108" s="163">
        <f t="shared" si="43"/>
        <v>-874</v>
      </c>
      <c r="L108" s="163">
        <f t="shared" si="44"/>
        <v>14019</v>
      </c>
      <c r="M108" s="164">
        <f>H108/H$8</f>
        <v>1.7834836633983516E-3</v>
      </c>
      <c r="N108" s="79"/>
    </row>
    <row r="109" spans="1:14" x14ac:dyDescent="0.25">
      <c r="A109" s="161" t="s">
        <v>100</v>
      </c>
      <c r="B109" s="162" t="s">
        <v>100</v>
      </c>
      <c r="C109" s="163">
        <v>84073</v>
      </c>
      <c r="D109" s="163">
        <v>82055</v>
      </c>
      <c r="E109" s="163">
        <v>98046</v>
      </c>
      <c r="F109" s="163">
        <v>97907</v>
      </c>
      <c r="G109" s="163">
        <v>121994</v>
      </c>
      <c r="H109" s="163">
        <v>121947</v>
      </c>
      <c r="I109" s="164">
        <f>IFERROR(H109/G109-1,"-")</f>
        <v>-3.8526484909096048E-4</v>
      </c>
      <c r="J109" s="165">
        <f t="shared" si="42"/>
        <v>0.48616172079702635</v>
      </c>
      <c r="K109" s="163">
        <f t="shared" si="43"/>
        <v>-47</v>
      </c>
      <c r="L109" s="163">
        <f t="shared" si="44"/>
        <v>39892</v>
      </c>
      <c r="M109" s="164">
        <f>H109/H$8</f>
        <v>4.5090699983505161E-3</v>
      </c>
      <c r="N109" s="79"/>
    </row>
    <row r="110" spans="1:14" x14ac:dyDescent="0.25">
      <c r="A110" s="161"/>
      <c r="B110" s="157" t="s">
        <v>107</v>
      </c>
      <c r="C110" s="158">
        <v>670097</v>
      </c>
      <c r="D110" s="158">
        <v>679254</v>
      </c>
      <c r="E110" s="158">
        <v>246745</v>
      </c>
      <c r="F110" s="158">
        <v>814482</v>
      </c>
      <c r="G110" s="158">
        <v>893123</v>
      </c>
      <c r="H110" s="158">
        <v>949522</v>
      </c>
      <c r="I110" s="159">
        <f>IFERROR(H110/G110-1,"-")</f>
        <v>6.3148077028583938E-2</v>
      </c>
      <c r="J110" s="160">
        <f t="shared" si="42"/>
        <v>0.39788944930762282</v>
      </c>
      <c r="K110" s="158">
        <f t="shared" si="43"/>
        <v>56399</v>
      </c>
      <c r="L110" s="158">
        <f t="shared" si="44"/>
        <v>270268</v>
      </c>
      <c r="M110" s="159">
        <f>H110/H$8</f>
        <v>3.510919631457747E-2</v>
      </c>
      <c r="N110" s="79"/>
    </row>
    <row r="111" spans="1:14" s="56" customFormat="1" x14ac:dyDescent="0.25">
      <c r="A111" s="161"/>
      <c r="B111" s="162" t="s">
        <v>110</v>
      </c>
      <c r="C111" s="163">
        <v>376583</v>
      </c>
      <c r="D111" s="163">
        <v>365109</v>
      </c>
      <c r="E111" s="163">
        <v>127632</v>
      </c>
      <c r="F111" s="163">
        <v>499233</v>
      </c>
      <c r="G111" s="163">
        <v>559863</v>
      </c>
      <c r="H111" s="163">
        <v>589805</v>
      </c>
      <c r="I111" s="164">
        <f t="shared" ref="I111:I118" si="45">IFERROR(H111/G111-1,"-")</f>
        <v>5.348094087303501E-2</v>
      </c>
      <c r="J111" s="165">
        <f t="shared" si="42"/>
        <v>0.61542169598667784</v>
      </c>
      <c r="K111" s="163">
        <f t="shared" si="43"/>
        <v>29942</v>
      </c>
      <c r="L111" s="163">
        <f t="shared" si="44"/>
        <v>224696</v>
      </c>
      <c r="M111" s="164">
        <f t="shared" ref="M111:M118" si="46">H111/H$8</f>
        <v>2.1808425220605068E-2</v>
      </c>
      <c r="N111" s="166"/>
    </row>
    <row r="112" spans="1:14" s="56" customFormat="1" x14ac:dyDescent="0.25">
      <c r="A112" s="161"/>
      <c r="B112" s="162" t="s">
        <v>113</v>
      </c>
      <c r="C112" s="163">
        <v>83339</v>
      </c>
      <c r="D112" s="163">
        <v>64823</v>
      </c>
      <c r="E112" s="163">
        <v>18556</v>
      </c>
      <c r="F112" s="163">
        <v>32869</v>
      </c>
      <c r="G112" s="163">
        <v>43496</v>
      </c>
      <c r="H112" s="163">
        <v>41195</v>
      </c>
      <c r="I112" s="164">
        <f t="shared" si="45"/>
        <v>-5.2901416222181363E-2</v>
      </c>
      <c r="J112" s="165">
        <f t="shared" si="42"/>
        <v>-0.36450025453928392</v>
      </c>
      <c r="K112" s="163">
        <f t="shared" si="43"/>
        <v>-2301</v>
      </c>
      <c r="L112" s="163">
        <f t="shared" si="44"/>
        <v>-23628</v>
      </c>
      <c r="M112" s="164">
        <f t="shared" si="46"/>
        <v>1.5232120395093731E-3</v>
      </c>
      <c r="N112" s="166"/>
    </row>
    <row r="113" spans="1:14" x14ac:dyDescent="0.25">
      <c r="A113" s="161"/>
      <c r="B113" s="162" t="s">
        <v>116</v>
      </c>
      <c r="C113" s="163">
        <v>77564</v>
      </c>
      <c r="D113" s="163">
        <v>80052</v>
      </c>
      <c r="E113" s="163">
        <v>10673</v>
      </c>
      <c r="F113" s="163">
        <v>49017</v>
      </c>
      <c r="G113" s="163">
        <v>63689</v>
      </c>
      <c r="H113" s="163">
        <v>60200</v>
      </c>
      <c r="I113" s="164">
        <f t="shared" si="45"/>
        <v>-5.4781830457378833E-2</v>
      </c>
      <c r="J113" s="165">
        <f t="shared" si="42"/>
        <v>-0.24798880727527106</v>
      </c>
      <c r="K113" s="163">
        <f t="shared" si="43"/>
        <v>-3489</v>
      </c>
      <c r="L113" s="163">
        <f t="shared" si="44"/>
        <v>-19852</v>
      </c>
      <c r="M113" s="164">
        <f t="shared" si="46"/>
        <v>2.2259343313136121E-3</v>
      </c>
      <c r="N113" s="79"/>
    </row>
    <row r="114" spans="1:14" x14ac:dyDescent="0.25">
      <c r="A114" s="161"/>
      <c r="B114" s="162" t="s">
        <v>123</v>
      </c>
      <c r="C114" s="163">
        <v>10971</v>
      </c>
      <c r="D114" s="163">
        <v>13798</v>
      </c>
      <c r="E114" s="163">
        <v>7421</v>
      </c>
      <c r="F114" s="163">
        <v>31602</v>
      </c>
      <c r="G114" s="163">
        <v>28649</v>
      </c>
      <c r="H114" s="163">
        <v>29803</v>
      </c>
      <c r="I114" s="164">
        <f t="shared" si="45"/>
        <v>4.0280638067646368E-2</v>
      </c>
      <c r="J114" s="165">
        <f t="shared" si="42"/>
        <v>1.1599507174952892</v>
      </c>
      <c r="K114" s="163">
        <f t="shared" si="43"/>
        <v>1154</v>
      </c>
      <c r="L114" s="163">
        <f t="shared" si="44"/>
        <v>16005</v>
      </c>
      <c r="M114" s="164">
        <f t="shared" si="46"/>
        <v>1.1019853966136143E-3</v>
      </c>
      <c r="N114" s="79"/>
    </row>
    <row r="115" spans="1:14" x14ac:dyDescent="0.25">
      <c r="A115" s="161"/>
      <c r="B115" s="162" t="s">
        <v>119</v>
      </c>
      <c r="C115" s="163">
        <v>19833</v>
      </c>
      <c r="D115" s="163">
        <v>24162</v>
      </c>
      <c r="E115" s="163">
        <v>17411</v>
      </c>
      <c r="F115" s="163">
        <v>34248</v>
      </c>
      <c r="G115" s="163">
        <v>33161</v>
      </c>
      <c r="H115" s="163">
        <v>23224</v>
      </c>
      <c r="I115" s="164">
        <f t="shared" si="45"/>
        <v>-0.29965923826181362</v>
      </c>
      <c r="J115" s="165">
        <f t="shared" si="42"/>
        <v>-3.8821289628341971E-2</v>
      </c>
      <c r="K115" s="163">
        <f t="shared" si="43"/>
        <v>-9937</v>
      </c>
      <c r="L115" s="163">
        <f t="shared" si="44"/>
        <v>-938</v>
      </c>
      <c r="M115" s="164">
        <f t="shared" si="46"/>
        <v>8.5872257326291242E-4</v>
      </c>
      <c r="N115" s="79"/>
    </row>
    <row r="116" spans="1:14" x14ac:dyDescent="0.25">
      <c r="A116" s="161"/>
      <c r="B116" s="162" t="s">
        <v>128</v>
      </c>
      <c r="C116" s="163">
        <v>2920</v>
      </c>
      <c r="D116" s="163">
        <v>3857</v>
      </c>
      <c r="E116" s="163">
        <v>2329</v>
      </c>
      <c r="F116" s="163">
        <v>4391</v>
      </c>
      <c r="G116" s="163">
        <v>7117</v>
      </c>
      <c r="H116" s="163">
        <v>9993</v>
      </c>
      <c r="I116" s="164">
        <f t="shared" si="45"/>
        <v>0.40410285232541798</v>
      </c>
      <c r="J116" s="165">
        <f t="shared" si="42"/>
        <v>1.5908737360642986</v>
      </c>
      <c r="K116" s="163">
        <f t="shared" si="43"/>
        <v>2876</v>
      </c>
      <c r="L116" s="163">
        <f t="shared" si="44"/>
        <v>6136</v>
      </c>
      <c r="M116" s="164">
        <f t="shared" si="46"/>
        <v>3.6949770386739079E-4</v>
      </c>
      <c r="N116" s="79"/>
    </row>
    <row r="117" spans="1:14" x14ac:dyDescent="0.25">
      <c r="A117" s="161" t="s">
        <v>144</v>
      </c>
      <c r="B117" s="162" t="s">
        <v>131</v>
      </c>
      <c r="C117" s="163">
        <v>7822</v>
      </c>
      <c r="D117" s="163">
        <v>8164</v>
      </c>
      <c r="E117" s="163">
        <v>7242</v>
      </c>
      <c r="F117" s="163">
        <v>5361</v>
      </c>
      <c r="G117" s="163">
        <v>4471</v>
      </c>
      <c r="H117" s="163">
        <v>8914</v>
      </c>
      <c r="I117" s="164">
        <f t="shared" si="45"/>
        <v>0.99373741892194145</v>
      </c>
      <c r="J117" s="165">
        <f t="shared" si="42"/>
        <v>9.1866731994120432E-2</v>
      </c>
      <c r="K117" s="163">
        <f t="shared" si="43"/>
        <v>4443</v>
      </c>
      <c r="L117" s="163">
        <f t="shared" si="44"/>
        <v>750</v>
      </c>
      <c r="M117" s="164">
        <f t="shared" si="46"/>
        <v>3.2960097390912857E-4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91065</v>
      </c>
      <c r="D118" s="169">
        <f t="shared" si="47"/>
        <v>119289</v>
      </c>
      <c r="E118" s="169">
        <f t="shared" si="47"/>
        <v>55481</v>
      </c>
      <c r="F118" s="169">
        <f t="shared" si="47"/>
        <v>157761</v>
      </c>
      <c r="G118" s="169">
        <f t="shared" si="47"/>
        <v>152677</v>
      </c>
      <c r="H118" s="169">
        <f t="shared" si="47"/>
        <v>186388</v>
      </c>
      <c r="I118" s="170">
        <f t="shared" si="45"/>
        <v>0.22079946553835872</v>
      </c>
      <c r="J118" s="171">
        <f t="shared" si="42"/>
        <v>0.56249109305971223</v>
      </c>
      <c r="K118" s="169">
        <f>H118-G118</f>
        <v>33711</v>
      </c>
      <c r="L118" s="169">
        <f t="shared" si="44"/>
        <v>67099</v>
      </c>
      <c r="M118" s="170">
        <f t="shared" si="46"/>
        <v>6.8918180754963714E-3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391852</v>
      </c>
      <c r="D120" s="176">
        <v>366728</v>
      </c>
      <c r="E120" s="176">
        <v>147987</v>
      </c>
      <c r="F120" s="176">
        <v>385149</v>
      </c>
      <c r="G120" s="176">
        <v>418024</v>
      </c>
      <c r="H120" s="176">
        <v>432765</v>
      </c>
      <c r="I120" s="177">
        <f>IFERROR(H120/G120-1,"-")</f>
        <v>3.5263525539203533E-2</v>
      </c>
      <c r="J120" s="177">
        <f>IFERROR(H120/D120-1,"-")</f>
        <v>0.18007078815907152</v>
      </c>
      <c r="K120" s="176">
        <f>H120-G120</f>
        <v>14741</v>
      </c>
      <c r="L120" s="176">
        <f>H120-D120</f>
        <v>66037</v>
      </c>
      <c r="M120" s="177">
        <f>H120/H$8</f>
        <v>1.6001768619450754E-2</v>
      </c>
      <c r="N120" s="79"/>
    </row>
    <row r="121" spans="1:14" x14ac:dyDescent="0.25">
      <c r="A121" s="161" t="s">
        <v>96</v>
      </c>
      <c r="B121" s="157" t="s">
        <v>97</v>
      </c>
      <c r="C121" s="158">
        <v>201434</v>
      </c>
      <c r="D121" s="158">
        <v>172457</v>
      </c>
      <c r="E121" s="158">
        <v>70562</v>
      </c>
      <c r="F121" s="158">
        <v>199002</v>
      </c>
      <c r="G121" s="158">
        <v>224961</v>
      </c>
      <c r="H121" s="158">
        <v>229892</v>
      </c>
      <c r="I121" s="159">
        <f>IFERROR(H121/G121-1,"-")</f>
        <v>2.1919354910406641E-2</v>
      </c>
      <c r="J121" s="160">
        <f t="shared" ref="J121:J132" si="48">IFERROR(H121/D121-1,"-")</f>
        <v>0.33303954029120297</v>
      </c>
      <c r="K121" s="158">
        <f t="shared" ref="K121:K131" si="49">H121-G121</f>
        <v>4931</v>
      </c>
      <c r="L121" s="158">
        <f t="shared" ref="L121:L132" si="50">H121-D121</f>
        <v>57435</v>
      </c>
      <c r="M121" s="159">
        <f>H121/H$8</f>
        <v>8.5004068985772251E-3</v>
      </c>
      <c r="N121" s="79"/>
    </row>
    <row r="122" spans="1:14" x14ac:dyDescent="0.25">
      <c r="A122" s="161" t="s">
        <v>103</v>
      </c>
      <c r="B122" s="162" t="s">
        <v>103</v>
      </c>
      <c r="C122" s="163">
        <v>103205</v>
      </c>
      <c r="D122" s="163">
        <v>80581</v>
      </c>
      <c r="E122" s="163">
        <v>28268</v>
      </c>
      <c r="F122" s="163">
        <v>94805</v>
      </c>
      <c r="G122" s="163">
        <v>89743</v>
      </c>
      <c r="H122" s="163">
        <v>103806</v>
      </c>
      <c r="I122" s="164">
        <f>IFERROR(H122/G122-1,"-")</f>
        <v>0.15670302976276695</v>
      </c>
      <c r="J122" s="165">
        <f t="shared" si="48"/>
        <v>0.28821930728087275</v>
      </c>
      <c r="K122" s="163">
        <f t="shared" si="49"/>
        <v>14063</v>
      </c>
      <c r="L122" s="163">
        <f t="shared" si="50"/>
        <v>23225</v>
      </c>
      <c r="M122" s="164">
        <f>H122/H$8</f>
        <v>3.8382946710355621E-3</v>
      </c>
      <c r="N122" s="79"/>
    </row>
    <row r="123" spans="1:14" x14ac:dyDescent="0.25">
      <c r="A123" s="161" t="s">
        <v>100</v>
      </c>
      <c r="B123" s="162" t="s">
        <v>100</v>
      </c>
      <c r="C123" s="163">
        <v>98229</v>
      </c>
      <c r="D123" s="163">
        <v>91876</v>
      </c>
      <c r="E123" s="163">
        <v>42294</v>
      </c>
      <c r="F123" s="163">
        <v>104197</v>
      </c>
      <c r="G123" s="163">
        <v>135218</v>
      </c>
      <c r="H123" s="163">
        <v>126086</v>
      </c>
      <c r="I123" s="164">
        <f>IFERROR(H123/G123-1,"-")</f>
        <v>-6.7535387300507344E-2</v>
      </c>
      <c r="J123" s="165">
        <f t="shared" si="48"/>
        <v>0.37234968871087126</v>
      </c>
      <c r="K123" s="163">
        <f t="shared" si="49"/>
        <v>-9132</v>
      </c>
      <c r="L123" s="163">
        <f t="shared" si="50"/>
        <v>34210</v>
      </c>
      <c r="M123" s="164">
        <f>H123/H$8</f>
        <v>4.662112227541663E-3</v>
      </c>
      <c r="N123" s="79"/>
    </row>
    <row r="124" spans="1:14" x14ac:dyDescent="0.25">
      <c r="A124" s="161"/>
      <c r="B124" s="157" t="s">
        <v>107</v>
      </c>
      <c r="C124" s="158">
        <v>190418</v>
      </c>
      <c r="D124" s="158">
        <v>194271</v>
      </c>
      <c r="E124" s="158">
        <v>77425</v>
      </c>
      <c r="F124" s="158">
        <v>186147</v>
      </c>
      <c r="G124" s="158">
        <v>193063</v>
      </c>
      <c r="H124" s="158">
        <v>202873</v>
      </c>
      <c r="I124" s="159">
        <f>IFERROR(H124/G124-1,"-")</f>
        <v>5.0812429103453294E-2</v>
      </c>
      <c r="J124" s="160">
        <f t="shared" si="48"/>
        <v>4.4278353434120454E-2</v>
      </c>
      <c r="K124" s="158">
        <f t="shared" si="49"/>
        <v>9810</v>
      </c>
      <c r="L124" s="158">
        <f t="shared" si="50"/>
        <v>8602</v>
      </c>
      <c r="M124" s="159">
        <f>H124/H$8</f>
        <v>7.5013617208735291E-3</v>
      </c>
      <c r="N124" s="79"/>
    </row>
    <row r="125" spans="1:14" s="56" customFormat="1" x14ac:dyDescent="0.25">
      <c r="A125" s="161"/>
      <c r="B125" s="162" t="s">
        <v>110</v>
      </c>
      <c r="C125" s="163">
        <v>26187</v>
      </c>
      <c r="D125" s="163">
        <v>24203</v>
      </c>
      <c r="E125" s="163">
        <v>9418</v>
      </c>
      <c r="F125" s="163">
        <v>24863</v>
      </c>
      <c r="G125" s="163">
        <v>28361</v>
      </c>
      <c r="H125" s="163">
        <v>28012</v>
      </c>
      <c r="I125" s="164">
        <f t="shared" ref="I125:I132" si="51">IFERROR(H125/G125-1,"-")</f>
        <v>-1.2305630972109571E-2</v>
      </c>
      <c r="J125" s="165">
        <f t="shared" si="48"/>
        <v>0.1573771846465315</v>
      </c>
      <c r="K125" s="163">
        <f t="shared" si="49"/>
        <v>-349</v>
      </c>
      <c r="L125" s="163">
        <f t="shared" si="50"/>
        <v>3809</v>
      </c>
      <c r="M125" s="164">
        <f t="shared" ref="M125:M132" si="52">H125/H$8</f>
        <v>1.0357620014743673E-3</v>
      </c>
      <c r="N125" s="166"/>
    </row>
    <row r="126" spans="1:14" s="56" customFormat="1" x14ac:dyDescent="0.25">
      <c r="A126" s="161"/>
      <c r="B126" s="162" t="s">
        <v>113</v>
      </c>
      <c r="C126" s="163">
        <v>24413</v>
      </c>
      <c r="D126" s="163">
        <v>21158</v>
      </c>
      <c r="E126" s="163">
        <v>9614</v>
      </c>
      <c r="F126" s="163">
        <v>21838</v>
      </c>
      <c r="G126" s="163">
        <v>29620</v>
      </c>
      <c r="H126" s="163">
        <v>29011</v>
      </c>
      <c r="I126" s="164">
        <f t="shared" si="51"/>
        <v>-2.0560432140445672E-2</v>
      </c>
      <c r="J126" s="165">
        <f t="shared" si="48"/>
        <v>0.37115984497589571</v>
      </c>
      <c r="K126" s="163">
        <f t="shared" si="49"/>
        <v>-609</v>
      </c>
      <c r="L126" s="163">
        <f t="shared" si="50"/>
        <v>7853</v>
      </c>
      <c r="M126" s="164">
        <f t="shared" si="52"/>
        <v>1.0727006791651031E-3</v>
      </c>
      <c r="N126" s="166"/>
    </row>
    <row r="127" spans="1:14" x14ac:dyDescent="0.25">
      <c r="A127" s="161"/>
      <c r="B127" s="162" t="s">
        <v>116</v>
      </c>
      <c r="C127" s="163">
        <v>14222</v>
      </c>
      <c r="D127" s="163">
        <v>14871</v>
      </c>
      <c r="E127" s="163">
        <v>5562</v>
      </c>
      <c r="F127" s="163">
        <v>17063</v>
      </c>
      <c r="G127" s="163">
        <v>19930</v>
      </c>
      <c r="H127" s="163">
        <v>20245</v>
      </c>
      <c r="I127" s="164">
        <f t="shared" si="51"/>
        <v>1.5805318615152997E-2</v>
      </c>
      <c r="J127" s="165">
        <f t="shared" si="48"/>
        <v>0.36137448725707744</v>
      </c>
      <c r="K127" s="163">
        <f t="shared" si="49"/>
        <v>315</v>
      </c>
      <c r="L127" s="163">
        <f t="shared" si="50"/>
        <v>5374</v>
      </c>
      <c r="M127" s="164">
        <f t="shared" si="52"/>
        <v>7.4857210195089833E-4</v>
      </c>
      <c r="N127" s="79"/>
    </row>
    <row r="128" spans="1:14" x14ac:dyDescent="0.25">
      <c r="A128" s="161"/>
      <c r="B128" s="162" t="s">
        <v>123</v>
      </c>
      <c r="C128" s="163">
        <v>3489</v>
      </c>
      <c r="D128" s="163">
        <v>3489</v>
      </c>
      <c r="E128" s="163">
        <v>1417</v>
      </c>
      <c r="F128" s="163">
        <v>4492</v>
      </c>
      <c r="G128" s="163">
        <v>5134</v>
      </c>
      <c r="H128" s="163">
        <v>5463</v>
      </c>
      <c r="I128" s="164">
        <f t="shared" si="51"/>
        <v>6.4082586677054909E-2</v>
      </c>
      <c r="J128" s="165">
        <f t="shared" si="48"/>
        <v>0.56577815993121239</v>
      </c>
      <c r="K128" s="163">
        <f t="shared" si="49"/>
        <v>329</v>
      </c>
      <c r="L128" s="163">
        <f t="shared" si="50"/>
        <v>1974</v>
      </c>
      <c r="M128" s="164">
        <f t="shared" si="52"/>
        <v>2.019979942187087E-4</v>
      </c>
      <c r="N128" s="79"/>
    </row>
    <row r="129" spans="1:14" x14ac:dyDescent="0.25">
      <c r="A129" s="161"/>
      <c r="B129" s="162" t="s">
        <v>119</v>
      </c>
      <c r="C129" s="163">
        <v>3677</v>
      </c>
      <c r="D129" s="163">
        <v>2749</v>
      </c>
      <c r="E129" s="163">
        <v>1386</v>
      </c>
      <c r="F129" s="163">
        <v>3426</v>
      </c>
      <c r="G129" s="163">
        <v>3937</v>
      </c>
      <c r="H129" s="163">
        <v>4203</v>
      </c>
      <c r="I129" s="164">
        <f t="shared" si="51"/>
        <v>6.7564135128270308E-2</v>
      </c>
      <c r="J129" s="165">
        <f t="shared" si="48"/>
        <v>0.52891960712986541</v>
      </c>
      <c r="K129" s="163">
        <f t="shared" si="49"/>
        <v>266</v>
      </c>
      <c r="L129" s="163">
        <f t="shared" si="50"/>
        <v>1454</v>
      </c>
      <c r="M129" s="164">
        <f t="shared" si="52"/>
        <v>1.5540867100516799E-4</v>
      </c>
      <c r="N129" s="79"/>
    </row>
    <row r="130" spans="1:14" x14ac:dyDescent="0.25">
      <c r="A130" s="161"/>
      <c r="B130" s="162" t="s">
        <v>128</v>
      </c>
      <c r="C130" s="163">
        <v>2978</v>
      </c>
      <c r="D130" s="163">
        <v>3370</v>
      </c>
      <c r="E130" s="163">
        <v>1591</v>
      </c>
      <c r="F130" s="163">
        <v>1703</v>
      </c>
      <c r="G130" s="163">
        <v>2395</v>
      </c>
      <c r="H130" s="163">
        <v>2990</v>
      </c>
      <c r="I130" s="164">
        <f t="shared" si="51"/>
        <v>0.24843423799582465</v>
      </c>
      <c r="J130" s="165">
        <f t="shared" si="48"/>
        <v>-0.11275964391691395</v>
      </c>
      <c r="K130" s="163">
        <f t="shared" si="49"/>
        <v>595</v>
      </c>
      <c r="L130" s="163">
        <f t="shared" si="50"/>
        <v>-380</v>
      </c>
      <c r="M130" s="164">
        <f t="shared" si="52"/>
        <v>1.1055720349879901E-4</v>
      </c>
      <c r="N130" s="79"/>
    </row>
    <row r="131" spans="1:14" x14ac:dyDescent="0.25">
      <c r="A131" s="161" t="s">
        <v>144</v>
      </c>
      <c r="B131" s="162" t="s">
        <v>131</v>
      </c>
      <c r="C131" s="163">
        <v>4930</v>
      </c>
      <c r="D131" s="163">
        <v>3921</v>
      </c>
      <c r="E131" s="163">
        <v>1985</v>
      </c>
      <c r="F131" s="163">
        <v>2533</v>
      </c>
      <c r="G131" s="163">
        <v>3169</v>
      </c>
      <c r="H131" s="163">
        <v>3494</v>
      </c>
      <c r="I131" s="164">
        <f t="shared" si="51"/>
        <v>0.10255601136005055</v>
      </c>
      <c r="J131" s="165">
        <f t="shared" si="48"/>
        <v>-0.10890079061463909</v>
      </c>
      <c r="K131" s="163">
        <f t="shared" si="49"/>
        <v>325</v>
      </c>
      <c r="L131" s="163">
        <f t="shared" si="50"/>
        <v>-427</v>
      </c>
      <c r="M131" s="164">
        <f t="shared" si="52"/>
        <v>1.291929327842153E-4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110522</v>
      </c>
      <c r="D132" s="169">
        <f t="shared" si="53"/>
        <v>120510</v>
      </c>
      <c r="E132" s="169">
        <f t="shared" si="53"/>
        <v>46452</v>
      </c>
      <c r="F132" s="169">
        <f t="shared" si="53"/>
        <v>110229</v>
      </c>
      <c r="G132" s="169">
        <f t="shared" si="53"/>
        <v>100517</v>
      </c>
      <c r="H132" s="169">
        <f t="shared" si="53"/>
        <v>109455</v>
      </c>
      <c r="I132" s="170">
        <f t="shared" si="51"/>
        <v>8.8920282141329299E-2</v>
      </c>
      <c r="J132" s="171">
        <f t="shared" si="48"/>
        <v>-9.1735125715708188E-2</v>
      </c>
      <c r="K132" s="169">
        <f>H132-G132</f>
        <v>8938</v>
      </c>
      <c r="L132" s="169">
        <f t="shared" si="50"/>
        <v>-11055</v>
      </c>
      <c r="M132" s="170">
        <f t="shared" si="52"/>
        <v>4.0471701367762692E-3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1595657</v>
      </c>
      <c r="D134" s="176">
        <v>1400493</v>
      </c>
      <c r="E134" s="176">
        <v>496113</v>
      </c>
      <c r="F134" s="176">
        <v>1289839</v>
      </c>
      <c r="G134" s="176">
        <v>1393117</v>
      </c>
      <c r="H134" s="176">
        <v>1487889</v>
      </c>
      <c r="I134" s="177">
        <f>IFERROR(H134/G134-1,"-")</f>
        <v>6.8028744175830269E-2</v>
      </c>
      <c r="J134" s="177">
        <f>IFERROR(H134/D134-1,"-")</f>
        <v>6.2403739254676793E-2</v>
      </c>
      <c r="K134" s="176">
        <f>H134-G134</f>
        <v>94772</v>
      </c>
      <c r="L134" s="176">
        <f>H134-D134</f>
        <v>87396</v>
      </c>
      <c r="M134" s="177">
        <f>H134/H$8</f>
        <v>5.5015667878469753E-2</v>
      </c>
      <c r="N134" s="79"/>
    </row>
    <row r="135" spans="1:14" x14ac:dyDescent="0.25">
      <c r="A135" s="161" t="s">
        <v>96</v>
      </c>
      <c r="B135" s="157" t="s">
        <v>97</v>
      </c>
      <c r="C135" s="158">
        <v>183397</v>
      </c>
      <c r="D135" s="158">
        <v>163304</v>
      </c>
      <c r="E135" s="158">
        <v>44417</v>
      </c>
      <c r="F135" s="158">
        <v>87836</v>
      </c>
      <c r="G135" s="158">
        <v>95606</v>
      </c>
      <c r="H135" s="158">
        <v>80930</v>
      </c>
      <c r="I135" s="159">
        <f>IFERROR(H135/G135-1,"-")</f>
        <v>-0.15350501014580675</v>
      </c>
      <c r="J135" s="160">
        <f t="shared" ref="J135:J146" si="54">IFERROR(H135/D135-1,"-")</f>
        <v>-0.50442120217508446</v>
      </c>
      <c r="K135" s="158">
        <f t="shared" ref="K135:K145" si="55">H135-G135</f>
        <v>-14676</v>
      </c>
      <c r="L135" s="158">
        <f t="shared" ref="L135:L146" si="56">H135-D135</f>
        <v>-82374</v>
      </c>
      <c r="M135" s="159">
        <f>H135/H$8</f>
        <v>2.9924396251363892E-3</v>
      </c>
      <c r="N135" s="79"/>
    </row>
    <row r="136" spans="1:14" x14ac:dyDescent="0.25">
      <c r="A136" s="161" t="s">
        <v>103</v>
      </c>
      <c r="B136" s="162" t="s">
        <v>103</v>
      </c>
      <c r="C136" s="163">
        <v>131110</v>
      </c>
      <c r="D136" s="163">
        <v>83126</v>
      </c>
      <c r="E136" s="163">
        <v>27488</v>
      </c>
      <c r="F136" s="163">
        <v>48763</v>
      </c>
      <c r="G136" s="163">
        <v>51759</v>
      </c>
      <c r="H136" s="163">
        <v>38627</v>
      </c>
      <c r="I136" s="164">
        <f>IFERROR(H136/G136-1,"-")</f>
        <v>-0.25371432987499754</v>
      </c>
      <c r="J136" s="165">
        <f t="shared" si="54"/>
        <v>-0.53531987585111751</v>
      </c>
      <c r="K136" s="163">
        <f t="shared" si="55"/>
        <v>-13132</v>
      </c>
      <c r="L136" s="163">
        <f t="shared" si="56"/>
        <v>-44499</v>
      </c>
      <c r="M136" s="164">
        <f>H136/H$8</f>
        <v>1.4282585617217758E-3</v>
      </c>
      <c r="N136" s="79"/>
    </row>
    <row r="137" spans="1:14" x14ac:dyDescent="0.25">
      <c r="A137" s="161" t="s">
        <v>100</v>
      </c>
      <c r="B137" s="162" t="s">
        <v>100</v>
      </c>
      <c r="C137" s="163">
        <v>52287</v>
      </c>
      <c r="D137" s="163">
        <v>80178</v>
      </c>
      <c r="E137" s="163">
        <v>16929</v>
      </c>
      <c r="F137" s="163">
        <v>39073</v>
      </c>
      <c r="G137" s="163">
        <v>43847</v>
      </c>
      <c r="H137" s="163">
        <v>42303</v>
      </c>
      <c r="I137" s="164">
        <f>IFERROR(H137/G137-1,"-")</f>
        <v>-3.5213355531735324E-2</v>
      </c>
      <c r="J137" s="165">
        <f t="shared" si="54"/>
        <v>-0.47238644017062037</v>
      </c>
      <c r="K137" s="163">
        <f t="shared" si="55"/>
        <v>-1544</v>
      </c>
      <c r="L137" s="163">
        <f t="shared" si="56"/>
        <v>-37875</v>
      </c>
      <c r="M137" s="164">
        <f>H137/H$8</f>
        <v>1.5641810634146136E-3</v>
      </c>
      <c r="N137" s="79"/>
    </row>
    <row r="138" spans="1:14" x14ac:dyDescent="0.25">
      <c r="A138" s="161"/>
      <c r="B138" s="157" t="s">
        <v>107</v>
      </c>
      <c r="C138" s="158">
        <v>1412260</v>
      </c>
      <c r="D138" s="158">
        <v>1237189</v>
      </c>
      <c r="E138" s="158">
        <v>451696</v>
      </c>
      <c r="F138" s="158">
        <v>1202003</v>
      </c>
      <c r="G138" s="158">
        <v>1297511</v>
      </c>
      <c r="H138" s="158">
        <v>1406959</v>
      </c>
      <c r="I138" s="159">
        <f>IFERROR(H138/G138-1,"-")</f>
        <v>8.4352271387294619E-2</v>
      </c>
      <c r="J138" s="160">
        <f t="shared" si="54"/>
        <v>0.13722236457000503</v>
      </c>
      <c r="K138" s="158">
        <f t="shared" si="55"/>
        <v>109448</v>
      </c>
      <c r="L138" s="158">
        <f t="shared" si="56"/>
        <v>169770</v>
      </c>
      <c r="M138" s="159">
        <f>H138/H$8</f>
        <v>5.2023228253333366E-2</v>
      </c>
      <c r="N138" s="79"/>
    </row>
    <row r="139" spans="1:14" s="56" customFormat="1" x14ac:dyDescent="0.25">
      <c r="A139" s="161"/>
      <c r="B139" s="162" t="s">
        <v>110</v>
      </c>
      <c r="C139" s="163">
        <v>784675</v>
      </c>
      <c r="D139" s="163">
        <v>636717</v>
      </c>
      <c r="E139" s="163">
        <v>201614</v>
      </c>
      <c r="F139" s="163">
        <v>545991</v>
      </c>
      <c r="G139" s="163">
        <v>546223</v>
      </c>
      <c r="H139" s="163">
        <v>642780</v>
      </c>
      <c r="I139" s="164">
        <f t="shared" ref="I139:I146" si="57">IFERROR(H139/G139-1,"-")</f>
        <v>0.17677212420568167</v>
      </c>
      <c r="J139" s="165">
        <f t="shared" si="54"/>
        <v>9.5222838403874466E-3</v>
      </c>
      <c r="K139" s="163">
        <f t="shared" si="55"/>
        <v>96557</v>
      </c>
      <c r="L139" s="163">
        <f t="shared" si="56"/>
        <v>6063</v>
      </c>
      <c r="M139" s="164">
        <f t="shared" ref="M139:M146" si="58">H139/H$8</f>
        <v>2.3767210456507704E-2</v>
      </c>
      <c r="N139" s="166"/>
    </row>
    <row r="140" spans="1:14" s="56" customFormat="1" x14ac:dyDescent="0.25">
      <c r="A140" s="161"/>
      <c r="B140" s="162" t="s">
        <v>113</v>
      </c>
      <c r="C140" s="163">
        <v>89137</v>
      </c>
      <c r="D140" s="163">
        <v>81160</v>
      </c>
      <c r="E140" s="163">
        <v>33554</v>
      </c>
      <c r="F140" s="163">
        <v>87472</v>
      </c>
      <c r="G140" s="163">
        <v>126602</v>
      </c>
      <c r="H140" s="163">
        <v>137590</v>
      </c>
      <c r="I140" s="164">
        <f t="shared" si="57"/>
        <v>8.6791677856590033E-2</v>
      </c>
      <c r="J140" s="165">
        <f t="shared" si="54"/>
        <v>0.69529324790537217</v>
      </c>
      <c r="K140" s="163">
        <f t="shared" si="55"/>
        <v>10988</v>
      </c>
      <c r="L140" s="163">
        <f t="shared" si="56"/>
        <v>56430</v>
      </c>
      <c r="M140" s="164">
        <f t="shared" si="58"/>
        <v>5.0874801436119584E-3</v>
      </c>
      <c r="N140" s="166"/>
    </row>
    <row r="141" spans="1:14" x14ac:dyDescent="0.25">
      <c r="A141" s="161"/>
      <c r="B141" s="162" t="s">
        <v>116</v>
      </c>
      <c r="C141" s="163">
        <v>130359</v>
      </c>
      <c r="D141" s="163">
        <v>106766</v>
      </c>
      <c r="E141" s="163">
        <v>31657</v>
      </c>
      <c r="F141" s="163">
        <v>129202</v>
      </c>
      <c r="G141" s="163">
        <v>125634</v>
      </c>
      <c r="H141" s="163">
        <v>132022</v>
      </c>
      <c r="I141" s="164">
        <f t="shared" si="57"/>
        <v>5.0846108537497825E-2</v>
      </c>
      <c r="J141" s="165">
        <f t="shared" si="54"/>
        <v>0.23655470842777659</v>
      </c>
      <c r="K141" s="163">
        <f t="shared" si="55"/>
        <v>6388</v>
      </c>
      <c r="L141" s="163">
        <f t="shared" si="56"/>
        <v>25256</v>
      </c>
      <c r="M141" s="164">
        <f t="shared" si="58"/>
        <v>4.8815997057921213E-3</v>
      </c>
      <c r="N141" s="79"/>
    </row>
    <row r="142" spans="1:14" x14ac:dyDescent="0.25">
      <c r="A142" s="161"/>
      <c r="B142" s="162" t="s">
        <v>123</v>
      </c>
      <c r="C142" s="163">
        <v>29489</v>
      </c>
      <c r="D142" s="163">
        <v>30441</v>
      </c>
      <c r="E142" s="163">
        <v>6814</v>
      </c>
      <c r="F142" s="163">
        <v>48781</v>
      </c>
      <c r="G142" s="163">
        <v>59613</v>
      </c>
      <c r="H142" s="163">
        <v>46562</v>
      </c>
      <c r="I142" s="164">
        <f t="shared" si="57"/>
        <v>-0.21892875715028604</v>
      </c>
      <c r="J142" s="165">
        <f t="shared" si="54"/>
        <v>0.52958181400085413</v>
      </c>
      <c r="K142" s="163">
        <f t="shared" si="55"/>
        <v>-13051</v>
      </c>
      <c r="L142" s="163">
        <f t="shared" si="56"/>
        <v>16121</v>
      </c>
      <c r="M142" s="164">
        <f t="shared" si="58"/>
        <v>1.72166037100705E-3</v>
      </c>
      <c r="N142" s="79"/>
    </row>
    <row r="143" spans="1:14" x14ac:dyDescent="0.25">
      <c r="A143" s="161"/>
      <c r="B143" s="162" t="s">
        <v>119</v>
      </c>
      <c r="C143" s="163">
        <v>29274</v>
      </c>
      <c r="D143" s="163">
        <v>30214</v>
      </c>
      <c r="E143" s="163">
        <v>10282</v>
      </c>
      <c r="F143" s="163">
        <v>23580</v>
      </c>
      <c r="G143" s="163">
        <v>29909</v>
      </c>
      <c r="H143" s="163">
        <v>33614</v>
      </c>
      <c r="I143" s="164">
        <f t="shared" si="57"/>
        <v>0.12387575646126581</v>
      </c>
      <c r="J143" s="165">
        <f t="shared" si="54"/>
        <v>0.11253061494671335</v>
      </c>
      <c r="K143" s="163">
        <f t="shared" si="55"/>
        <v>3705</v>
      </c>
      <c r="L143" s="163">
        <f t="shared" si="56"/>
        <v>3400</v>
      </c>
      <c r="M143" s="164">
        <f t="shared" si="58"/>
        <v>1.2428996115079029E-3</v>
      </c>
      <c r="N143" s="79"/>
    </row>
    <row r="144" spans="1:14" x14ac:dyDescent="0.25">
      <c r="A144" s="161"/>
      <c r="B144" s="162" t="s">
        <v>128</v>
      </c>
      <c r="C144" s="163">
        <v>12289</v>
      </c>
      <c r="D144" s="163">
        <v>12127</v>
      </c>
      <c r="E144" s="163">
        <v>15295</v>
      </c>
      <c r="F144" s="163">
        <v>14810</v>
      </c>
      <c r="G144" s="163">
        <v>18646</v>
      </c>
      <c r="H144" s="163">
        <v>16618</v>
      </c>
      <c r="I144" s="164">
        <f t="shared" si="57"/>
        <v>-0.10876327362436988</v>
      </c>
      <c r="J144" s="165">
        <f t="shared" si="54"/>
        <v>0.37033066710645657</v>
      </c>
      <c r="K144" s="163">
        <f t="shared" si="55"/>
        <v>-2028</v>
      </c>
      <c r="L144" s="163">
        <f t="shared" si="56"/>
        <v>4491</v>
      </c>
      <c r="M144" s="164">
        <f t="shared" si="58"/>
        <v>6.1446140727192036E-4</v>
      </c>
      <c r="N144" s="79"/>
    </row>
    <row r="145" spans="1:14" x14ac:dyDescent="0.25">
      <c r="A145" s="161" t="s">
        <v>144</v>
      </c>
      <c r="B145" s="162" t="s">
        <v>131</v>
      </c>
      <c r="C145" s="163">
        <v>53071</v>
      </c>
      <c r="D145" s="163">
        <v>33879</v>
      </c>
      <c r="E145" s="163">
        <v>28797</v>
      </c>
      <c r="F145" s="163">
        <v>6614</v>
      </c>
      <c r="G145" s="163">
        <v>12913</v>
      </c>
      <c r="H145" s="163">
        <v>10719</v>
      </c>
      <c r="I145" s="164">
        <f t="shared" si="57"/>
        <v>-0.16990629598079454</v>
      </c>
      <c r="J145" s="165">
        <f t="shared" si="54"/>
        <v>-0.68360931550518023</v>
      </c>
      <c r="K145" s="163">
        <f t="shared" si="55"/>
        <v>-2194</v>
      </c>
      <c r="L145" s="163">
        <f t="shared" si="56"/>
        <v>-23160</v>
      </c>
      <c r="M145" s="164">
        <f t="shared" si="58"/>
        <v>3.9634202819519287E-4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283966</v>
      </c>
      <c r="D146" s="169">
        <f t="shared" si="59"/>
        <v>305885</v>
      </c>
      <c r="E146" s="169">
        <f t="shared" si="59"/>
        <v>123683</v>
      </c>
      <c r="F146" s="169">
        <f t="shared" si="59"/>
        <v>345553</v>
      </c>
      <c r="G146" s="169">
        <f t="shared" si="59"/>
        <v>377971</v>
      </c>
      <c r="H146" s="169">
        <f t="shared" si="59"/>
        <v>387054</v>
      </c>
      <c r="I146" s="170">
        <f t="shared" si="57"/>
        <v>2.4030944172965585E-2</v>
      </c>
      <c r="J146" s="171">
        <f t="shared" si="54"/>
        <v>0.26535789594128523</v>
      </c>
      <c r="K146" s="169">
        <f>H146-G146</f>
        <v>9083</v>
      </c>
      <c r="L146" s="169">
        <f t="shared" si="56"/>
        <v>81169</v>
      </c>
      <c r="M146" s="170">
        <f t="shared" si="58"/>
        <v>1.4311574529439515E-2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595727</v>
      </c>
      <c r="D148" s="176">
        <v>545778</v>
      </c>
      <c r="E148" s="176">
        <v>197758</v>
      </c>
      <c r="F148" s="176">
        <v>445863</v>
      </c>
      <c r="G148" s="176">
        <v>584100</v>
      </c>
      <c r="H148" s="176">
        <v>558569</v>
      </c>
      <c r="I148" s="177">
        <f>IFERROR(H148/G148-1,"-")</f>
        <v>-4.3709981167608269E-2</v>
      </c>
      <c r="J148" s="177">
        <f>IFERROR(H148/D148-1,"-")</f>
        <v>2.3436268959173834E-2</v>
      </c>
      <c r="K148" s="176">
        <f>H148-G148</f>
        <v>-25531</v>
      </c>
      <c r="L148" s="176">
        <f>H148-D148</f>
        <v>12791</v>
      </c>
      <c r="M148" s="177">
        <f>H148/H$8</f>
        <v>2.0653453712749386E-2</v>
      </c>
      <c r="N148" s="79"/>
    </row>
    <row r="149" spans="1:14" x14ac:dyDescent="0.25">
      <c r="A149" s="161" t="s">
        <v>96</v>
      </c>
      <c r="B149" s="157" t="s">
        <v>97</v>
      </c>
      <c r="C149" s="158">
        <v>202236</v>
      </c>
      <c r="D149" s="158">
        <v>200014</v>
      </c>
      <c r="E149" s="158">
        <v>72110</v>
      </c>
      <c r="F149" s="158">
        <v>187489</v>
      </c>
      <c r="G149" s="158">
        <v>237265</v>
      </c>
      <c r="H149" s="158">
        <v>216824</v>
      </c>
      <c r="I149" s="159">
        <f>IFERROR(H149/G149-1,"-")</f>
        <v>-8.6152614165595387E-2</v>
      </c>
      <c r="J149" s="160">
        <f t="shared" ref="J149:J160" si="60">IFERROR(H149/D149-1,"-")</f>
        <v>8.4044116911816236E-2</v>
      </c>
      <c r="K149" s="158">
        <f t="shared" ref="K149:K159" si="61">H149-G149</f>
        <v>-20441</v>
      </c>
      <c r="L149" s="158">
        <f t="shared" ref="L149:L160" si="62">H149-D149</f>
        <v>16810</v>
      </c>
      <c r="M149" s="159">
        <f>H149/H$8</f>
        <v>8.0172090606767891E-3</v>
      </c>
      <c r="N149" s="79"/>
    </row>
    <row r="150" spans="1:14" x14ac:dyDescent="0.25">
      <c r="A150" s="161" t="s">
        <v>103</v>
      </c>
      <c r="B150" s="162" t="s">
        <v>103</v>
      </c>
      <c r="C150" s="163">
        <v>86384</v>
      </c>
      <c r="D150" s="163">
        <v>81451</v>
      </c>
      <c r="E150" s="163">
        <v>30833</v>
      </c>
      <c r="F150" s="163">
        <v>112268</v>
      </c>
      <c r="G150" s="163">
        <v>162008</v>
      </c>
      <c r="H150" s="163">
        <v>142328</v>
      </c>
      <c r="I150" s="164">
        <f>IFERROR(H150/G150-1,"-")</f>
        <v>-0.12147548269221276</v>
      </c>
      <c r="J150" s="165">
        <f t="shared" si="60"/>
        <v>0.74740641612748759</v>
      </c>
      <c r="K150" s="163">
        <f t="shared" si="61"/>
        <v>-19680</v>
      </c>
      <c r="L150" s="163">
        <f t="shared" si="62"/>
        <v>60877</v>
      </c>
      <c r="M150" s="164">
        <f>H150/H$8</f>
        <v>5.2626707891562097E-3</v>
      </c>
      <c r="N150" s="79"/>
    </row>
    <row r="151" spans="1:14" x14ac:dyDescent="0.25">
      <c r="A151" s="161" t="s">
        <v>100</v>
      </c>
      <c r="B151" s="162" t="s">
        <v>100</v>
      </c>
      <c r="C151" s="163">
        <v>115852</v>
      </c>
      <c r="D151" s="163">
        <v>118563</v>
      </c>
      <c r="E151" s="163">
        <v>41277</v>
      </c>
      <c r="F151" s="163">
        <v>75221</v>
      </c>
      <c r="G151" s="163">
        <v>75257</v>
      </c>
      <c r="H151" s="163">
        <v>74496</v>
      </c>
      <c r="I151" s="164">
        <f>IFERROR(H151/G151-1,"-")</f>
        <v>-1.011201615796542E-2</v>
      </c>
      <c r="J151" s="165">
        <f t="shared" si="60"/>
        <v>-0.37167581791958704</v>
      </c>
      <c r="K151" s="163">
        <f t="shared" si="61"/>
        <v>-761</v>
      </c>
      <c r="L151" s="163">
        <f t="shared" si="62"/>
        <v>-44067</v>
      </c>
      <c r="M151" s="164">
        <f>H151/H$8</f>
        <v>2.754538271520579E-3</v>
      </c>
      <c r="N151" s="79"/>
    </row>
    <row r="152" spans="1:14" x14ac:dyDescent="0.25">
      <c r="A152" s="161"/>
      <c r="B152" s="157" t="s">
        <v>107</v>
      </c>
      <c r="C152" s="158">
        <v>393491</v>
      </c>
      <c r="D152" s="158">
        <v>345764</v>
      </c>
      <c r="E152" s="158">
        <v>125648</v>
      </c>
      <c r="F152" s="158">
        <v>258374</v>
      </c>
      <c r="G152" s="158">
        <v>346835</v>
      </c>
      <c r="H152" s="158">
        <v>341745</v>
      </c>
      <c r="I152" s="159">
        <f>IFERROR(H152/G152-1,"-")</f>
        <v>-1.4675566191416634E-2</v>
      </c>
      <c r="J152" s="160">
        <f t="shared" si="60"/>
        <v>-1.1623535128006401E-2</v>
      </c>
      <c r="K152" s="158">
        <f t="shared" si="61"/>
        <v>-5090</v>
      </c>
      <c r="L152" s="158">
        <f t="shared" si="62"/>
        <v>-4019</v>
      </c>
      <c r="M152" s="159">
        <f>H152/H$8</f>
        <v>1.2636244652072599E-2</v>
      </c>
      <c r="N152" s="79"/>
    </row>
    <row r="153" spans="1:14" s="56" customFormat="1" x14ac:dyDescent="0.25">
      <c r="A153" s="161"/>
      <c r="B153" s="162" t="s">
        <v>110</v>
      </c>
      <c r="C153" s="163">
        <v>119603</v>
      </c>
      <c r="D153" s="163">
        <v>94439</v>
      </c>
      <c r="E153" s="163">
        <v>26762</v>
      </c>
      <c r="F153" s="163">
        <v>97171</v>
      </c>
      <c r="G153" s="163">
        <v>134849</v>
      </c>
      <c r="H153" s="163">
        <v>122171</v>
      </c>
      <c r="I153" s="164">
        <f t="shared" ref="I153:I160" si="63">IFERROR(H153/G153-1,"-")</f>
        <v>-9.4016270050204298E-2</v>
      </c>
      <c r="J153" s="165">
        <f t="shared" si="60"/>
        <v>0.29364986922775538</v>
      </c>
      <c r="K153" s="163">
        <f t="shared" si="61"/>
        <v>-12678</v>
      </c>
      <c r="L153" s="163">
        <f t="shared" si="62"/>
        <v>27732</v>
      </c>
      <c r="M153" s="164">
        <f t="shared" ref="M153:M160" si="64">H153/H$8</f>
        <v>4.5173525446995898E-3</v>
      </c>
      <c r="N153" s="166"/>
    </row>
    <row r="154" spans="1:14" s="56" customFormat="1" x14ac:dyDescent="0.25">
      <c r="A154" s="161"/>
      <c r="B154" s="162" t="s">
        <v>113</v>
      </c>
      <c r="C154" s="163">
        <v>139092</v>
      </c>
      <c r="D154" s="163">
        <v>110680</v>
      </c>
      <c r="E154" s="163">
        <v>45902</v>
      </c>
      <c r="F154" s="163">
        <v>65713</v>
      </c>
      <c r="G154" s="163">
        <v>71117</v>
      </c>
      <c r="H154" s="163">
        <v>72000</v>
      </c>
      <c r="I154" s="164">
        <f t="shared" si="63"/>
        <v>1.2416159286809059E-2</v>
      </c>
      <c r="J154" s="165">
        <f t="shared" si="60"/>
        <v>-0.3494759667509939</v>
      </c>
      <c r="K154" s="163">
        <f t="shared" si="61"/>
        <v>883</v>
      </c>
      <c r="L154" s="163">
        <f t="shared" si="62"/>
        <v>-38680</v>
      </c>
      <c r="M154" s="164">
        <f t="shared" si="64"/>
        <v>2.6622470407737554E-3</v>
      </c>
      <c r="N154" s="166"/>
    </row>
    <row r="155" spans="1:14" x14ac:dyDescent="0.25">
      <c r="A155" s="161"/>
      <c r="B155" s="162" t="s">
        <v>116</v>
      </c>
      <c r="C155" s="163">
        <v>53918</v>
      </c>
      <c r="D155" s="163">
        <v>51585</v>
      </c>
      <c r="E155" s="163">
        <v>12904</v>
      </c>
      <c r="F155" s="163">
        <v>27871</v>
      </c>
      <c r="G155" s="163">
        <v>53171</v>
      </c>
      <c r="H155" s="163">
        <v>43872</v>
      </c>
      <c r="I155" s="164">
        <f t="shared" si="63"/>
        <v>-0.17488856707603773</v>
      </c>
      <c r="J155" s="165">
        <f t="shared" si="60"/>
        <v>-0.149520209363187</v>
      </c>
      <c r="K155" s="163">
        <f t="shared" si="61"/>
        <v>-9299</v>
      </c>
      <c r="L155" s="163">
        <f t="shared" si="62"/>
        <v>-7713</v>
      </c>
      <c r="M155" s="164">
        <f t="shared" si="64"/>
        <v>1.6221958635114751E-3</v>
      </c>
      <c r="N155" s="79"/>
    </row>
    <row r="156" spans="1:14" x14ac:dyDescent="0.25">
      <c r="A156" s="161"/>
      <c r="B156" s="162" t="s">
        <v>123</v>
      </c>
      <c r="C156" s="163">
        <v>5336</v>
      </c>
      <c r="D156" s="163">
        <v>5335</v>
      </c>
      <c r="E156" s="163">
        <v>2471</v>
      </c>
      <c r="F156" s="163">
        <v>5946</v>
      </c>
      <c r="G156" s="163">
        <v>8704</v>
      </c>
      <c r="H156" s="163">
        <v>11424</v>
      </c>
      <c r="I156" s="164">
        <f t="shared" si="63"/>
        <v>0.3125</v>
      </c>
      <c r="J156" s="165">
        <f t="shared" si="60"/>
        <v>1.1413308341143393</v>
      </c>
      <c r="K156" s="163">
        <f t="shared" si="61"/>
        <v>2720</v>
      </c>
      <c r="L156" s="163">
        <f t="shared" si="62"/>
        <v>6089</v>
      </c>
      <c r="M156" s="164">
        <f t="shared" si="64"/>
        <v>4.2240986380276922E-4</v>
      </c>
      <c r="N156" s="79"/>
    </row>
    <row r="157" spans="1:14" x14ac:dyDescent="0.25">
      <c r="A157" s="161"/>
      <c r="B157" s="162" t="s">
        <v>119</v>
      </c>
      <c r="C157" s="163">
        <v>11893</v>
      </c>
      <c r="D157" s="163">
        <v>16639</v>
      </c>
      <c r="E157" s="163">
        <v>8377</v>
      </c>
      <c r="F157" s="163">
        <v>21657</v>
      </c>
      <c r="G157" s="163">
        <v>17333</v>
      </c>
      <c r="H157" s="163">
        <v>20183</v>
      </c>
      <c r="I157" s="164">
        <f t="shared" si="63"/>
        <v>0.16442623896613395</v>
      </c>
      <c r="J157" s="165">
        <f t="shared" si="60"/>
        <v>0.21299356932507973</v>
      </c>
      <c r="K157" s="163">
        <f t="shared" si="61"/>
        <v>2850</v>
      </c>
      <c r="L157" s="163">
        <f t="shared" si="62"/>
        <v>3544</v>
      </c>
      <c r="M157" s="164">
        <f t="shared" si="64"/>
        <v>7.4627961144356535E-4</v>
      </c>
      <c r="N157" s="79"/>
    </row>
    <row r="158" spans="1:14" x14ac:dyDescent="0.25">
      <c r="A158" s="161"/>
      <c r="B158" s="162" t="s">
        <v>128</v>
      </c>
      <c r="C158" s="163">
        <v>1619</v>
      </c>
      <c r="D158" s="163">
        <v>2512</v>
      </c>
      <c r="E158" s="163">
        <v>2803</v>
      </c>
      <c r="F158" s="163">
        <v>1510</v>
      </c>
      <c r="G158" s="163">
        <v>3171</v>
      </c>
      <c r="H158" s="163">
        <v>2217</v>
      </c>
      <c r="I158" s="164">
        <f t="shared" si="63"/>
        <v>-0.30085146641438032</v>
      </c>
      <c r="J158" s="165">
        <f t="shared" si="60"/>
        <v>-0.11743630573248409</v>
      </c>
      <c r="K158" s="163">
        <f t="shared" si="61"/>
        <v>-954</v>
      </c>
      <c r="L158" s="163">
        <f t="shared" si="62"/>
        <v>-295</v>
      </c>
      <c r="M158" s="164">
        <f t="shared" si="64"/>
        <v>8.1975023463825216E-5</v>
      </c>
      <c r="N158" s="79"/>
    </row>
    <row r="159" spans="1:14" x14ac:dyDescent="0.25">
      <c r="A159" s="161" t="s">
        <v>144</v>
      </c>
      <c r="B159" s="162" t="s">
        <v>131</v>
      </c>
      <c r="C159" s="163">
        <v>5803</v>
      </c>
      <c r="D159" s="163">
        <v>5190</v>
      </c>
      <c r="E159" s="163">
        <v>3726</v>
      </c>
      <c r="F159" s="163">
        <v>2647</v>
      </c>
      <c r="G159" s="163">
        <v>4002</v>
      </c>
      <c r="H159" s="163">
        <v>3748</v>
      </c>
      <c r="I159" s="164">
        <f t="shared" si="63"/>
        <v>-6.3468265867066442E-2</v>
      </c>
      <c r="J159" s="165">
        <f t="shared" si="60"/>
        <v>-0.2778420038535645</v>
      </c>
      <c r="K159" s="163">
        <f t="shared" si="61"/>
        <v>-254</v>
      </c>
      <c r="L159" s="163">
        <f t="shared" si="62"/>
        <v>-1442</v>
      </c>
      <c r="M159" s="164">
        <f t="shared" si="64"/>
        <v>1.385847487336116E-4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56227</v>
      </c>
      <c r="D160" s="169">
        <f t="shared" si="65"/>
        <v>59384</v>
      </c>
      <c r="E160" s="169">
        <f t="shared" si="65"/>
        <v>22703</v>
      </c>
      <c r="F160" s="169">
        <f t="shared" si="65"/>
        <v>35859</v>
      </c>
      <c r="G160" s="169">
        <f t="shared" si="65"/>
        <v>54488</v>
      </c>
      <c r="H160" s="169">
        <f t="shared" si="65"/>
        <v>66130</v>
      </c>
      <c r="I160" s="170">
        <f t="shared" si="63"/>
        <v>0.21366172368227865</v>
      </c>
      <c r="J160" s="171">
        <f t="shared" si="60"/>
        <v>0.11359962279401858</v>
      </c>
      <c r="K160" s="169">
        <f>H160-G160</f>
        <v>11642</v>
      </c>
      <c r="L160" s="169">
        <f t="shared" si="62"/>
        <v>6746</v>
      </c>
      <c r="M160" s="170">
        <f t="shared" si="64"/>
        <v>2.4451999556440061E-3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1F799-05BE-432F-868E-C4D0D5DC4FAA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8BBE6-01E8-4749-9AF2-23F1F712D318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CF278-923A-4753-BD05-36328B2B0C93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septiembre 2024</v>
      </c>
    </row>
    <row r="7" spans="2:18" ht="15" customHeight="1" x14ac:dyDescent="0.25">
      <c r="B7" s="271" t="s">
        <v>42</v>
      </c>
      <c r="C7" s="274" t="s">
        <v>8</v>
      </c>
      <c r="D7" s="63" t="s">
        <v>43</v>
      </c>
      <c r="E7" s="64">
        <v>382041</v>
      </c>
      <c r="F7" s="64">
        <v>280035</v>
      </c>
      <c r="G7" s="64">
        <v>390968</v>
      </c>
      <c r="H7" s="64">
        <v>423998</v>
      </c>
      <c r="I7" s="64">
        <v>434954</v>
      </c>
      <c r="J7" s="65">
        <f>I7/H7-1</f>
        <v>2.5839744527096808E-2</v>
      </c>
      <c r="K7" s="64">
        <f>I7-H7</f>
        <v>10956</v>
      </c>
      <c r="L7" s="65">
        <f>I7/E7-1</f>
        <v>0.13850084153271514</v>
      </c>
      <c r="M7" s="64">
        <f>I7-E7</f>
        <v>52913</v>
      </c>
      <c r="N7" s="65">
        <f>I7/$I$7</f>
        <v>1</v>
      </c>
      <c r="R7" s="66"/>
    </row>
    <row r="8" spans="2:18" ht="15" customHeight="1" x14ac:dyDescent="0.25">
      <c r="B8" s="272"/>
      <c r="C8" s="275"/>
      <c r="D8" s="15" t="s">
        <v>44</v>
      </c>
      <c r="E8" s="16">
        <v>136766</v>
      </c>
      <c r="F8" s="16">
        <v>105384</v>
      </c>
      <c r="G8" s="16">
        <v>140395</v>
      </c>
      <c r="H8" s="16">
        <v>153067</v>
      </c>
      <c r="I8" s="16">
        <v>148572</v>
      </c>
      <c r="J8" s="17">
        <f t="shared" ref="J8:J63" si="0">I8/H8-1</f>
        <v>-2.936622524776733E-2</v>
      </c>
      <c r="K8" s="16">
        <f t="shared" ref="K8:K50" si="1">I8-H8</f>
        <v>-4495</v>
      </c>
      <c r="L8" s="17">
        <f t="shared" ref="L8:L63" si="2">I8/E8-1</f>
        <v>8.6322624043987606E-2</v>
      </c>
      <c r="M8" s="16">
        <f t="shared" ref="M8:M50" si="3">I8-E8</f>
        <v>11806</v>
      </c>
      <c r="N8" s="18">
        <f t="shared" ref="N8:N17" si="4">I8/$I$7</f>
        <v>0.34158094878998696</v>
      </c>
      <c r="R8" s="66"/>
    </row>
    <row r="9" spans="2:18" x14ac:dyDescent="0.25">
      <c r="B9" s="272"/>
      <c r="C9" s="275"/>
      <c r="D9" s="19" t="s">
        <v>45</v>
      </c>
      <c r="E9" s="20">
        <v>99309</v>
      </c>
      <c r="F9" s="20">
        <v>59020</v>
      </c>
      <c r="G9" s="20">
        <v>103298</v>
      </c>
      <c r="H9" s="20">
        <v>107312</v>
      </c>
      <c r="I9" s="20">
        <v>111150</v>
      </c>
      <c r="J9" s="67">
        <f t="shared" si="0"/>
        <v>3.5764872521246494E-2</v>
      </c>
      <c r="K9" s="20">
        <f t="shared" si="1"/>
        <v>3838</v>
      </c>
      <c r="L9" s="67">
        <f t="shared" si="2"/>
        <v>0.11923390629248098</v>
      </c>
      <c r="M9" s="20">
        <f t="shared" si="3"/>
        <v>11841</v>
      </c>
      <c r="N9" s="68">
        <f t="shared" si="4"/>
        <v>0.25554426445095341</v>
      </c>
      <c r="R9" s="66"/>
    </row>
    <row r="10" spans="2:18" x14ac:dyDescent="0.25">
      <c r="B10" s="272"/>
      <c r="C10" s="275"/>
      <c r="D10" s="19" t="s">
        <v>46</v>
      </c>
      <c r="E10" s="20">
        <v>3494</v>
      </c>
      <c r="F10" s="20">
        <v>2289</v>
      </c>
      <c r="G10" s="20">
        <v>3143</v>
      </c>
      <c r="H10" s="20">
        <v>3734</v>
      </c>
      <c r="I10" s="20">
        <v>3135</v>
      </c>
      <c r="J10" s="67">
        <f t="shared" si="0"/>
        <v>-0.16041778253883232</v>
      </c>
      <c r="K10" s="20">
        <f t="shared" si="1"/>
        <v>-599</v>
      </c>
      <c r="L10" s="67">
        <f t="shared" si="2"/>
        <v>-0.10274756725815681</v>
      </c>
      <c r="M10" s="20">
        <f t="shared" si="3"/>
        <v>-359</v>
      </c>
      <c r="N10" s="68">
        <f t="shared" si="4"/>
        <v>7.2076587409243276E-3</v>
      </c>
      <c r="R10" s="66"/>
    </row>
    <row r="11" spans="2:18" x14ac:dyDescent="0.25">
      <c r="B11" s="272"/>
      <c r="C11" s="275"/>
      <c r="D11" s="19" t="s">
        <v>47</v>
      </c>
      <c r="E11" s="20">
        <v>11945</v>
      </c>
      <c r="F11" s="20">
        <v>8360</v>
      </c>
      <c r="G11" s="20">
        <v>10763</v>
      </c>
      <c r="H11" s="20">
        <v>16386</v>
      </c>
      <c r="I11" s="20">
        <v>17100</v>
      </c>
      <c r="J11" s="67">
        <f t="shared" si="0"/>
        <v>4.3573782497253744E-2</v>
      </c>
      <c r="K11" s="20">
        <f t="shared" si="1"/>
        <v>714</v>
      </c>
      <c r="L11" s="67">
        <f t="shared" si="2"/>
        <v>0.43156132272917547</v>
      </c>
      <c r="M11" s="20">
        <f t="shared" si="3"/>
        <v>5155</v>
      </c>
      <c r="N11" s="68">
        <f t="shared" si="4"/>
        <v>3.9314502223223607E-2</v>
      </c>
      <c r="R11" s="66"/>
    </row>
    <row r="12" spans="2:18" x14ac:dyDescent="0.25">
      <c r="B12" s="272"/>
      <c r="C12" s="275"/>
      <c r="D12" s="19" t="s">
        <v>48</v>
      </c>
      <c r="E12" s="20">
        <v>69073</v>
      </c>
      <c r="F12" s="20">
        <v>48518</v>
      </c>
      <c r="G12" s="20">
        <v>62173</v>
      </c>
      <c r="H12" s="20">
        <v>71851</v>
      </c>
      <c r="I12" s="20">
        <v>77584</v>
      </c>
      <c r="J12" s="67">
        <f t="shared" si="0"/>
        <v>7.9790121223086707E-2</v>
      </c>
      <c r="K12" s="20">
        <f t="shared" si="1"/>
        <v>5733</v>
      </c>
      <c r="L12" s="67">
        <f t="shared" si="2"/>
        <v>0.12321746557989366</v>
      </c>
      <c r="M12" s="20">
        <f t="shared" si="3"/>
        <v>8511</v>
      </c>
      <c r="N12" s="68">
        <f t="shared" si="4"/>
        <v>0.17837288540857194</v>
      </c>
      <c r="R12" s="66"/>
    </row>
    <row r="13" spans="2:18" x14ac:dyDescent="0.25">
      <c r="B13" s="272"/>
      <c r="C13" s="275"/>
      <c r="D13" s="19" t="s">
        <v>49</v>
      </c>
      <c r="E13" s="20">
        <v>3835</v>
      </c>
      <c r="F13" s="20">
        <v>3914</v>
      </c>
      <c r="G13" s="20">
        <v>4578</v>
      </c>
      <c r="H13" s="20">
        <v>4521</v>
      </c>
      <c r="I13" s="20">
        <v>5087</v>
      </c>
      <c r="J13" s="67">
        <f t="shared" si="0"/>
        <v>0.12519354125193538</v>
      </c>
      <c r="K13" s="20">
        <f t="shared" si="1"/>
        <v>566</v>
      </c>
      <c r="L13" s="67">
        <f t="shared" si="2"/>
        <v>0.32646675358539756</v>
      </c>
      <c r="M13" s="20">
        <f t="shared" si="3"/>
        <v>1252</v>
      </c>
      <c r="N13" s="68">
        <f t="shared" si="4"/>
        <v>1.1695489637984707E-2</v>
      </c>
      <c r="R13" s="66"/>
    </row>
    <row r="14" spans="2:18" x14ac:dyDescent="0.25">
      <c r="B14" s="272"/>
      <c r="C14" s="275"/>
      <c r="D14" s="19" t="s">
        <v>50</v>
      </c>
      <c r="E14" s="20">
        <v>11463</v>
      </c>
      <c r="F14" s="20">
        <v>13048</v>
      </c>
      <c r="G14" s="20">
        <v>17425</v>
      </c>
      <c r="H14" s="20">
        <v>18863</v>
      </c>
      <c r="I14" s="20">
        <v>20469</v>
      </c>
      <c r="J14" s="67">
        <f t="shared" si="0"/>
        <v>8.5140221597836963E-2</v>
      </c>
      <c r="K14" s="20">
        <f t="shared" si="1"/>
        <v>1606</v>
      </c>
      <c r="L14" s="67">
        <f t="shared" si="2"/>
        <v>0.78565820465846636</v>
      </c>
      <c r="M14" s="20">
        <f t="shared" si="3"/>
        <v>9006</v>
      </c>
      <c r="N14" s="68">
        <f t="shared" si="4"/>
        <v>4.7060148889307832E-2</v>
      </c>
      <c r="R14" s="66"/>
    </row>
    <row r="15" spans="2:18" x14ac:dyDescent="0.25">
      <c r="B15" s="272"/>
      <c r="C15" s="275"/>
      <c r="D15" s="19" t="s">
        <v>51</v>
      </c>
      <c r="E15" s="20">
        <v>15992</v>
      </c>
      <c r="F15" s="20">
        <v>16473</v>
      </c>
      <c r="G15" s="20">
        <v>19959</v>
      </c>
      <c r="H15" s="20">
        <v>15933</v>
      </c>
      <c r="I15" s="20">
        <v>19577</v>
      </c>
      <c r="J15" s="67">
        <f t="shared" si="0"/>
        <v>0.22870771355049269</v>
      </c>
      <c r="K15" s="20">
        <f t="shared" si="1"/>
        <v>3644</v>
      </c>
      <c r="L15" s="67">
        <f t="shared" si="2"/>
        <v>0.22417458729364692</v>
      </c>
      <c r="M15" s="20">
        <f t="shared" si="3"/>
        <v>3585</v>
      </c>
      <c r="N15" s="68">
        <f t="shared" si="4"/>
        <v>4.5009357311347864E-2</v>
      </c>
      <c r="R15" s="66"/>
    </row>
    <row r="16" spans="2:18" x14ac:dyDescent="0.25">
      <c r="B16" s="272"/>
      <c r="C16" s="275"/>
      <c r="D16" s="19" t="s">
        <v>52</v>
      </c>
      <c r="E16" s="20">
        <v>22149</v>
      </c>
      <c r="F16" s="20">
        <v>15267</v>
      </c>
      <c r="G16" s="20">
        <v>20130</v>
      </c>
      <c r="H16" s="20">
        <v>22106</v>
      </c>
      <c r="I16" s="20">
        <v>21182</v>
      </c>
      <c r="J16" s="67">
        <f t="shared" si="0"/>
        <v>-4.1798606713109532E-2</v>
      </c>
      <c r="K16" s="20">
        <f t="shared" si="1"/>
        <v>-924</v>
      </c>
      <c r="L16" s="67">
        <f t="shared" si="2"/>
        <v>-4.3658855930290286E-2</v>
      </c>
      <c r="M16" s="20">
        <f t="shared" si="3"/>
        <v>-967</v>
      </c>
      <c r="N16" s="68">
        <f t="shared" si="4"/>
        <v>4.8699402695457451E-2</v>
      </c>
      <c r="R16" s="66"/>
    </row>
    <row r="17" spans="2:18" x14ac:dyDescent="0.25">
      <c r="B17" s="272"/>
      <c r="C17" s="276"/>
      <c r="D17" s="23" t="s">
        <v>53</v>
      </c>
      <c r="E17" s="69">
        <v>8015</v>
      </c>
      <c r="F17" s="69">
        <v>7762</v>
      </c>
      <c r="G17" s="69">
        <v>9104</v>
      </c>
      <c r="H17" s="69">
        <v>10225</v>
      </c>
      <c r="I17" s="69">
        <v>11098</v>
      </c>
      <c r="J17" s="25">
        <f t="shared" si="0"/>
        <v>8.5378973105134426E-2</v>
      </c>
      <c r="K17" s="69">
        <f t="shared" si="1"/>
        <v>873</v>
      </c>
      <c r="L17" s="25">
        <f t="shared" si="2"/>
        <v>0.38465377417342483</v>
      </c>
      <c r="M17" s="69">
        <f t="shared" si="3"/>
        <v>3083</v>
      </c>
      <c r="N17" s="46">
        <f t="shared" si="4"/>
        <v>2.5515341852241847E-2</v>
      </c>
      <c r="R17" s="66"/>
    </row>
    <row r="18" spans="2:18" x14ac:dyDescent="0.25">
      <c r="B18" s="272"/>
      <c r="C18" s="277" t="s">
        <v>18</v>
      </c>
      <c r="D18" s="63" t="s">
        <v>43</v>
      </c>
      <c r="E18" s="64">
        <v>461475</v>
      </c>
      <c r="F18" s="64">
        <v>325738</v>
      </c>
      <c r="G18" s="64">
        <v>465229</v>
      </c>
      <c r="H18" s="64">
        <v>499749</v>
      </c>
      <c r="I18" s="64">
        <v>518511</v>
      </c>
      <c r="J18" s="65">
        <f t="shared" si="0"/>
        <v>3.7542846508947569E-2</v>
      </c>
      <c r="K18" s="64">
        <f t="shared" si="1"/>
        <v>18762</v>
      </c>
      <c r="L18" s="65">
        <f t="shared" si="2"/>
        <v>0.12359499431171783</v>
      </c>
      <c r="M18" s="64">
        <f t="shared" si="3"/>
        <v>57036</v>
      </c>
      <c r="N18" s="65">
        <f t="shared" ref="N18:N19" si="5">I18/$I$18</f>
        <v>1</v>
      </c>
    </row>
    <row r="19" spans="2:18" x14ac:dyDescent="0.25">
      <c r="B19" s="272"/>
      <c r="C19" s="278"/>
      <c r="D19" s="26" t="s">
        <v>44</v>
      </c>
      <c r="E19" s="27">
        <v>168508</v>
      </c>
      <c r="F19" s="27">
        <v>126117</v>
      </c>
      <c r="G19" s="27">
        <v>171345</v>
      </c>
      <c r="H19" s="27">
        <v>183654</v>
      </c>
      <c r="I19" s="27">
        <v>181999</v>
      </c>
      <c r="J19" s="28">
        <f t="shared" si="0"/>
        <v>-9.0115107756977286E-3</v>
      </c>
      <c r="K19" s="27">
        <f t="shared" si="1"/>
        <v>-1655</v>
      </c>
      <c r="L19" s="28">
        <f t="shared" si="2"/>
        <v>8.0061480760557302E-2</v>
      </c>
      <c r="M19" s="27">
        <f t="shared" si="3"/>
        <v>13491</v>
      </c>
      <c r="N19" s="18">
        <f t="shared" si="5"/>
        <v>0.35100316097440554</v>
      </c>
    </row>
    <row r="20" spans="2:18" x14ac:dyDescent="0.25">
      <c r="B20" s="272"/>
      <c r="C20" s="278"/>
      <c r="D20" s="4" t="s">
        <v>45</v>
      </c>
      <c r="E20" s="29">
        <v>122832</v>
      </c>
      <c r="F20" s="29">
        <v>68931</v>
      </c>
      <c r="G20" s="29">
        <v>125170</v>
      </c>
      <c r="H20" s="29">
        <v>128953</v>
      </c>
      <c r="I20" s="29">
        <v>134918</v>
      </c>
      <c r="J20" s="70">
        <f t="shared" si="0"/>
        <v>4.6257163462656958E-2</v>
      </c>
      <c r="K20" s="29">
        <f t="shared" si="1"/>
        <v>5965</v>
      </c>
      <c r="L20" s="70">
        <f t="shared" si="2"/>
        <v>9.8394555164777797E-2</v>
      </c>
      <c r="M20" s="29">
        <f t="shared" si="3"/>
        <v>12086</v>
      </c>
      <c r="N20" s="68">
        <f>I20/$I$18</f>
        <v>0.26020277294020766</v>
      </c>
    </row>
    <row r="21" spans="2:18" x14ac:dyDescent="0.25">
      <c r="B21" s="272"/>
      <c r="C21" s="278"/>
      <c r="D21" s="4" t="s">
        <v>46</v>
      </c>
      <c r="E21" s="29">
        <v>3964</v>
      </c>
      <c r="F21" s="29">
        <v>2558</v>
      </c>
      <c r="G21" s="29">
        <v>3499</v>
      </c>
      <c r="H21" s="29">
        <v>4023</v>
      </c>
      <c r="I21" s="29">
        <v>3471</v>
      </c>
      <c r="J21" s="70">
        <f t="shared" si="0"/>
        <v>-0.13721103653989564</v>
      </c>
      <c r="K21" s="29">
        <f t="shared" si="1"/>
        <v>-552</v>
      </c>
      <c r="L21" s="70">
        <f t="shared" si="2"/>
        <v>-0.12436932391523714</v>
      </c>
      <c r="M21" s="29">
        <f t="shared" si="3"/>
        <v>-493</v>
      </c>
      <c r="N21" s="68">
        <f t="shared" ref="N21:N28" si="6">I21/$I$18</f>
        <v>6.6941684940145917E-3</v>
      </c>
    </row>
    <row r="22" spans="2:18" x14ac:dyDescent="0.25">
      <c r="B22" s="272"/>
      <c r="C22" s="278"/>
      <c r="D22" s="4" t="s">
        <v>47</v>
      </c>
      <c r="E22" s="29">
        <v>14155</v>
      </c>
      <c r="F22" s="29">
        <v>9924</v>
      </c>
      <c r="G22" s="29">
        <v>13134</v>
      </c>
      <c r="H22" s="29">
        <v>18421</v>
      </c>
      <c r="I22" s="29">
        <v>19553</v>
      </c>
      <c r="J22" s="70">
        <f t="shared" si="0"/>
        <v>6.1451604147440442E-2</v>
      </c>
      <c r="K22" s="29">
        <f t="shared" si="1"/>
        <v>1132</v>
      </c>
      <c r="L22" s="70">
        <f t="shared" si="2"/>
        <v>0.3813493465206641</v>
      </c>
      <c r="M22" s="29">
        <f t="shared" si="3"/>
        <v>5398</v>
      </c>
      <c r="N22" s="68">
        <f t="shared" si="6"/>
        <v>3.7709903936464222E-2</v>
      </c>
    </row>
    <row r="23" spans="2:18" x14ac:dyDescent="0.25">
      <c r="B23" s="272"/>
      <c r="C23" s="278"/>
      <c r="D23" s="4" t="s">
        <v>48</v>
      </c>
      <c r="E23" s="29">
        <v>81941</v>
      </c>
      <c r="F23" s="29">
        <v>55397</v>
      </c>
      <c r="G23" s="29">
        <v>71676</v>
      </c>
      <c r="H23" s="29">
        <v>83171</v>
      </c>
      <c r="I23" s="29">
        <v>91131</v>
      </c>
      <c r="J23" s="70">
        <f t="shared" si="0"/>
        <v>9.5706436137596107E-2</v>
      </c>
      <c r="K23" s="29">
        <f t="shared" si="1"/>
        <v>7960</v>
      </c>
      <c r="L23" s="70">
        <f t="shared" si="2"/>
        <v>0.11215386680660466</v>
      </c>
      <c r="M23" s="29">
        <f t="shared" si="3"/>
        <v>9190</v>
      </c>
      <c r="N23" s="68">
        <f t="shared" si="6"/>
        <v>0.17575519130741682</v>
      </c>
    </row>
    <row r="24" spans="2:18" x14ac:dyDescent="0.25">
      <c r="B24" s="272"/>
      <c r="C24" s="278"/>
      <c r="D24" s="4" t="s">
        <v>49</v>
      </c>
      <c r="E24" s="29">
        <v>3949</v>
      </c>
      <c r="F24" s="29">
        <v>3996</v>
      </c>
      <c r="G24" s="29">
        <v>4766</v>
      </c>
      <c r="H24" s="29">
        <v>4736</v>
      </c>
      <c r="I24" s="29">
        <v>5250</v>
      </c>
      <c r="J24" s="70">
        <f t="shared" si="0"/>
        <v>0.10853040540540548</v>
      </c>
      <c r="K24" s="29">
        <f t="shared" si="1"/>
        <v>514</v>
      </c>
      <c r="L24" s="70">
        <f t="shared" si="2"/>
        <v>0.32945049379589775</v>
      </c>
      <c r="M24" s="29">
        <f t="shared" si="3"/>
        <v>1301</v>
      </c>
      <c r="N24" s="68">
        <f t="shared" si="6"/>
        <v>1.0125146814628812E-2</v>
      </c>
    </row>
    <row r="25" spans="2:18" x14ac:dyDescent="0.25">
      <c r="B25" s="272"/>
      <c r="C25" s="278"/>
      <c r="D25" s="4" t="s">
        <v>50</v>
      </c>
      <c r="E25" s="29">
        <v>14009</v>
      </c>
      <c r="F25" s="29">
        <v>15344</v>
      </c>
      <c r="G25" s="29">
        <v>20526</v>
      </c>
      <c r="H25" s="29">
        <v>22179</v>
      </c>
      <c r="I25" s="29">
        <v>24127</v>
      </c>
      <c r="J25" s="70">
        <f t="shared" si="0"/>
        <v>8.7830830966229234E-2</v>
      </c>
      <c r="K25" s="29">
        <f t="shared" si="1"/>
        <v>1948</v>
      </c>
      <c r="L25" s="70">
        <f t="shared" si="2"/>
        <v>0.72224998215432934</v>
      </c>
      <c r="M25" s="29">
        <f t="shared" si="3"/>
        <v>10118</v>
      </c>
      <c r="N25" s="68">
        <f t="shared" si="6"/>
        <v>4.6531317561247496E-2</v>
      </c>
    </row>
    <row r="26" spans="2:18" x14ac:dyDescent="0.25">
      <c r="B26" s="272"/>
      <c r="C26" s="278"/>
      <c r="D26" s="4" t="s">
        <v>51</v>
      </c>
      <c r="E26" s="29">
        <v>16545</v>
      </c>
      <c r="F26" s="29">
        <v>16992</v>
      </c>
      <c r="G26" s="29">
        <v>20549</v>
      </c>
      <c r="H26" s="29">
        <v>16671</v>
      </c>
      <c r="I26" s="29">
        <v>20174</v>
      </c>
      <c r="J26" s="70">
        <f t="shared" si="0"/>
        <v>0.21012536740447474</v>
      </c>
      <c r="K26" s="29">
        <f t="shared" si="1"/>
        <v>3503</v>
      </c>
      <c r="L26" s="70">
        <f t="shared" si="2"/>
        <v>0.21934119069205193</v>
      </c>
      <c r="M26" s="29">
        <f t="shared" si="3"/>
        <v>3629</v>
      </c>
      <c r="N26" s="68">
        <f t="shared" si="6"/>
        <v>3.8907564159680316E-2</v>
      </c>
    </row>
    <row r="27" spans="2:18" x14ac:dyDescent="0.25">
      <c r="B27" s="272"/>
      <c r="C27" s="278"/>
      <c r="D27" s="4" t="s">
        <v>52</v>
      </c>
      <c r="E27" s="29">
        <v>26444</v>
      </c>
      <c r="F27" s="29">
        <v>17890</v>
      </c>
      <c r="G27" s="29">
        <v>24264</v>
      </c>
      <c r="H27" s="29">
        <v>26447</v>
      </c>
      <c r="I27" s="29">
        <v>25421</v>
      </c>
      <c r="J27" s="30">
        <f t="shared" si="0"/>
        <v>-3.8794570272620676E-2</v>
      </c>
      <c r="K27" s="29">
        <f t="shared" si="1"/>
        <v>-1026</v>
      </c>
      <c r="L27" s="30">
        <f t="shared" si="2"/>
        <v>-3.8685524126455872E-2</v>
      </c>
      <c r="M27" s="29">
        <f t="shared" si="3"/>
        <v>-1023</v>
      </c>
      <c r="N27" s="31">
        <f t="shared" si="6"/>
        <v>4.9026925176129339E-2</v>
      </c>
    </row>
    <row r="28" spans="2:18" x14ac:dyDescent="0.25">
      <c r="B28" s="272"/>
      <c r="C28" s="279"/>
      <c r="D28" s="32" t="s">
        <v>53</v>
      </c>
      <c r="E28" s="71">
        <v>9128</v>
      </c>
      <c r="F28" s="71">
        <v>8589</v>
      </c>
      <c r="G28" s="71">
        <v>10300</v>
      </c>
      <c r="H28" s="71">
        <v>11494</v>
      </c>
      <c r="I28" s="71">
        <v>12467</v>
      </c>
      <c r="J28" s="34">
        <f t="shared" si="0"/>
        <v>8.4652862362972092E-2</v>
      </c>
      <c r="K28" s="71">
        <f t="shared" si="1"/>
        <v>973</v>
      </c>
      <c r="L28" s="34">
        <f t="shared" si="2"/>
        <v>0.36579754601226999</v>
      </c>
      <c r="M28" s="71">
        <f t="shared" si="3"/>
        <v>3339</v>
      </c>
      <c r="N28" s="72">
        <f t="shared" si="6"/>
        <v>2.4043848635805221E-2</v>
      </c>
    </row>
    <row r="29" spans="2:18" x14ac:dyDescent="0.25">
      <c r="B29" s="272"/>
      <c r="C29" s="274" t="s">
        <v>21</v>
      </c>
      <c r="D29" s="63" t="s">
        <v>43</v>
      </c>
      <c r="E29" s="64">
        <v>2760383</v>
      </c>
      <c r="F29" s="64">
        <v>1786950</v>
      </c>
      <c r="G29" s="64">
        <v>2570788</v>
      </c>
      <c r="H29" s="64">
        <v>2803075</v>
      </c>
      <c r="I29" s="64">
        <v>2881997</v>
      </c>
      <c r="J29" s="65">
        <f t="shared" si="0"/>
        <v>2.8155507790551537E-2</v>
      </c>
      <c r="K29" s="64">
        <f t="shared" si="1"/>
        <v>78922</v>
      </c>
      <c r="L29" s="65">
        <f t="shared" si="2"/>
        <v>4.4056929781120857E-2</v>
      </c>
      <c r="M29" s="64">
        <f t="shared" si="3"/>
        <v>121614</v>
      </c>
      <c r="N29" s="65">
        <f t="shared" ref="N29:N30" si="7">I29/$I$29</f>
        <v>1</v>
      </c>
    </row>
    <row r="30" spans="2:18" x14ac:dyDescent="0.25">
      <c r="B30" s="272"/>
      <c r="C30" s="275"/>
      <c r="D30" s="15" t="s">
        <v>44</v>
      </c>
      <c r="E30" s="16">
        <v>1060717</v>
      </c>
      <c r="F30" s="16">
        <v>762012</v>
      </c>
      <c r="G30" s="16">
        <v>1013730</v>
      </c>
      <c r="H30" s="16">
        <v>1102818</v>
      </c>
      <c r="I30" s="16">
        <v>1101231</v>
      </c>
      <c r="J30" s="17">
        <f t="shared" si="0"/>
        <v>-1.4390407120666859E-3</v>
      </c>
      <c r="K30" s="16">
        <f t="shared" si="1"/>
        <v>-1587</v>
      </c>
      <c r="L30" s="17">
        <f t="shared" si="2"/>
        <v>3.8194919097176649E-2</v>
      </c>
      <c r="M30" s="16">
        <f t="shared" si="3"/>
        <v>40514</v>
      </c>
      <c r="N30" s="18">
        <f t="shared" si="7"/>
        <v>0.38210692099957078</v>
      </c>
    </row>
    <row r="31" spans="2:18" x14ac:dyDescent="0.25">
      <c r="B31" s="272"/>
      <c r="C31" s="275"/>
      <c r="D31" s="19" t="s">
        <v>45</v>
      </c>
      <c r="E31" s="20">
        <v>796998</v>
      </c>
      <c r="F31" s="20">
        <v>422869</v>
      </c>
      <c r="G31" s="20">
        <v>748642</v>
      </c>
      <c r="H31" s="20">
        <v>799868</v>
      </c>
      <c r="I31" s="20">
        <v>807680</v>
      </c>
      <c r="J31" s="67">
        <f>I31/H31-1</f>
        <v>9.7666114908960822E-3</v>
      </c>
      <c r="K31" s="20">
        <f t="shared" si="1"/>
        <v>7812</v>
      </c>
      <c r="L31" s="67">
        <f t="shared" si="2"/>
        <v>1.3402793984426564E-2</v>
      </c>
      <c r="M31" s="20">
        <f t="shared" si="3"/>
        <v>10682</v>
      </c>
      <c r="N31" s="68">
        <f>I31/$I$29</f>
        <v>0.28025011823398843</v>
      </c>
    </row>
    <row r="32" spans="2:18" x14ac:dyDescent="0.25">
      <c r="B32" s="272"/>
      <c r="C32" s="275"/>
      <c r="D32" s="19" t="s">
        <v>46</v>
      </c>
      <c r="E32" s="20">
        <v>20450</v>
      </c>
      <c r="F32" s="20">
        <v>12114</v>
      </c>
      <c r="G32" s="20">
        <v>13618</v>
      </c>
      <c r="H32" s="20">
        <v>13736</v>
      </c>
      <c r="I32" s="20">
        <v>17692</v>
      </c>
      <c r="J32" s="67">
        <f t="shared" ref="J32:J41" si="8">I32/H32-1</f>
        <v>0.28800232964472916</v>
      </c>
      <c r="K32" s="20">
        <f t="shared" si="1"/>
        <v>3956</v>
      </c>
      <c r="L32" s="67">
        <f t="shared" si="2"/>
        <v>-0.13486552567237164</v>
      </c>
      <c r="M32" s="20">
        <f t="shared" si="3"/>
        <v>-2758</v>
      </c>
      <c r="N32" s="68">
        <f t="shared" ref="N32:N39" si="9">I32/$I$29</f>
        <v>6.1387988953493008E-3</v>
      </c>
    </row>
    <row r="33" spans="2:14" x14ac:dyDescent="0.25">
      <c r="B33" s="272"/>
      <c r="C33" s="275"/>
      <c r="D33" s="19" t="s">
        <v>47</v>
      </c>
      <c r="E33" s="20">
        <v>67472</v>
      </c>
      <c r="F33" s="20">
        <v>47142</v>
      </c>
      <c r="G33" s="20">
        <v>74490</v>
      </c>
      <c r="H33" s="20">
        <v>66924</v>
      </c>
      <c r="I33" s="20">
        <v>81749</v>
      </c>
      <c r="J33" s="67">
        <f t="shared" si="8"/>
        <v>0.22151993305839457</v>
      </c>
      <c r="K33" s="20">
        <f t="shared" si="1"/>
        <v>14825</v>
      </c>
      <c r="L33" s="67">
        <f t="shared" si="2"/>
        <v>0.21159888546359973</v>
      </c>
      <c r="M33" s="20">
        <f t="shared" si="3"/>
        <v>14277</v>
      </c>
      <c r="N33" s="68">
        <f t="shared" si="9"/>
        <v>2.8365400796739205E-2</v>
      </c>
    </row>
    <row r="34" spans="2:14" x14ac:dyDescent="0.25">
      <c r="B34" s="272"/>
      <c r="C34" s="275"/>
      <c r="D34" s="19" t="s">
        <v>48</v>
      </c>
      <c r="E34" s="20">
        <v>471100</v>
      </c>
      <c r="F34" s="20">
        <v>281990</v>
      </c>
      <c r="G34" s="20">
        <v>378277</v>
      </c>
      <c r="H34" s="20">
        <v>441114</v>
      </c>
      <c r="I34" s="20">
        <v>489204</v>
      </c>
      <c r="J34" s="67">
        <f t="shared" si="8"/>
        <v>0.10901943715230078</v>
      </c>
      <c r="K34" s="20">
        <f t="shared" si="1"/>
        <v>48090</v>
      </c>
      <c r="L34" s="67">
        <f t="shared" si="2"/>
        <v>3.8429208236043344E-2</v>
      </c>
      <c r="M34" s="20">
        <f t="shared" si="3"/>
        <v>18104</v>
      </c>
      <c r="N34" s="68">
        <f t="shared" si="9"/>
        <v>0.16974479848521701</v>
      </c>
    </row>
    <row r="35" spans="2:14" x14ac:dyDescent="0.25">
      <c r="B35" s="272"/>
      <c r="C35" s="275"/>
      <c r="D35" s="19" t="s">
        <v>49</v>
      </c>
      <c r="E35" s="20">
        <v>8003</v>
      </c>
      <c r="F35" s="20">
        <v>9600</v>
      </c>
      <c r="G35" s="20">
        <v>10967</v>
      </c>
      <c r="H35" s="20">
        <v>10606</v>
      </c>
      <c r="I35" s="20">
        <v>11345</v>
      </c>
      <c r="J35" s="67">
        <f t="shared" si="8"/>
        <v>6.9677541014520061E-2</v>
      </c>
      <c r="K35" s="20">
        <f t="shared" si="1"/>
        <v>739</v>
      </c>
      <c r="L35" s="67">
        <f t="shared" si="2"/>
        <v>0.41759340247407217</v>
      </c>
      <c r="M35" s="20">
        <f t="shared" si="3"/>
        <v>3342</v>
      </c>
      <c r="N35" s="68">
        <f t="shared" si="9"/>
        <v>3.9365065265508604E-3</v>
      </c>
    </row>
    <row r="36" spans="2:14" x14ac:dyDescent="0.25">
      <c r="B36" s="272"/>
      <c r="C36" s="275"/>
      <c r="D36" s="19" t="s">
        <v>50</v>
      </c>
      <c r="E36" s="20">
        <v>88940</v>
      </c>
      <c r="F36" s="20">
        <v>89465</v>
      </c>
      <c r="G36" s="20">
        <v>107425</v>
      </c>
      <c r="H36" s="20">
        <v>125237</v>
      </c>
      <c r="I36" s="20">
        <v>124231</v>
      </c>
      <c r="J36" s="67">
        <f t="shared" si="8"/>
        <v>-8.0327698683296811E-3</v>
      </c>
      <c r="K36" s="20">
        <f t="shared" si="1"/>
        <v>-1006</v>
      </c>
      <c r="L36" s="67">
        <f t="shared" si="2"/>
        <v>0.39679559253429275</v>
      </c>
      <c r="M36" s="20">
        <f t="shared" si="3"/>
        <v>35291</v>
      </c>
      <c r="N36" s="68">
        <f t="shared" si="9"/>
        <v>4.3105874156010575E-2</v>
      </c>
    </row>
    <row r="37" spans="2:14" x14ac:dyDescent="0.25">
      <c r="B37" s="272"/>
      <c r="C37" s="275"/>
      <c r="D37" s="19" t="s">
        <v>51</v>
      </c>
      <c r="E37" s="20">
        <v>36471</v>
      </c>
      <c r="F37" s="20">
        <v>36202</v>
      </c>
      <c r="G37" s="20">
        <v>42224</v>
      </c>
      <c r="H37" s="20">
        <v>40151</v>
      </c>
      <c r="I37" s="20">
        <v>43154</v>
      </c>
      <c r="J37" s="67">
        <f t="shared" si="8"/>
        <v>7.479265771711785E-2</v>
      </c>
      <c r="K37" s="20">
        <f t="shared" si="1"/>
        <v>3003</v>
      </c>
      <c r="L37" s="67">
        <f t="shared" si="2"/>
        <v>0.18324147953168279</v>
      </c>
      <c r="M37" s="20">
        <f t="shared" si="3"/>
        <v>6683</v>
      </c>
      <c r="N37" s="68">
        <f t="shared" si="9"/>
        <v>1.4973645010733876E-2</v>
      </c>
    </row>
    <row r="38" spans="2:14" x14ac:dyDescent="0.25">
      <c r="B38" s="272"/>
      <c r="C38" s="275"/>
      <c r="D38" s="19" t="s">
        <v>52</v>
      </c>
      <c r="E38" s="20">
        <v>164115</v>
      </c>
      <c r="F38" s="20">
        <v>89027</v>
      </c>
      <c r="G38" s="20">
        <v>136089</v>
      </c>
      <c r="H38" s="20">
        <v>150809</v>
      </c>
      <c r="I38" s="20">
        <v>145872</v>
      </c>
      <c r="J38" s="21">
        <f t="shared" si="8"/>
        <v>-3.2736773004263697E-2</v>
      </c>
      <c r="K38" s="20">
        <f t="shared" si="1"/>
        <v>-4937</v>
      </c>
      <c r="L38" s="21">
        <f t="shared" si="2"/>
        <v>-0.11115985741705514</v>
      </c>
      <c r="M38" s="20">
        <f t="shared" si="3"/>
        <v>-18243</v>
      </c>
      <c r="N38" s="22">
        <f t="shared" si="9"/>
        <v>5.0614903485326324E-2</v>
      </c>
    </row>
    <row r="39" spans="2:14" x14ac:dyDescent="0.25">
      <c r="B39" s="272"/>
      <c r="C39" s="276"/>
      <c r="D39" s="23" t="s">
        <v>53</v>
      </c>
      <c r="E39" s="69">
        <v>46117</v>
      </c>
      <c r="F39" s="69">
        <v>36529</v>
      </c>
      <c r="G39" s="69">
        <v>45326</v>
      </c>
      <c r="H39" s="69">
        <v>51812</v>
      </c>
      <c r="I39" s="69">
        <v>59839</v>
      </c>
      <c r="J39" s="25">
        <f t="shared" si="8"/>
        <v>0.15492549988419668</v>
      </c>
      <c r="K39" s="69">
        <f t="shared" si="1"/>
        <v>8027</v>
      </c>
      <c r="L39" s="25">
        <f t="shared" si="2"/>
        <v>0.29754754212112666</v>
      </c>
      <c r="M39" s="69">
        <f t="shared" si="3"/>
        <v>13722</v>
      </c>
      <c r="N39" s="46">
        <f t="shared" si="9"/>
        <v>2.0763033410513613E-2</v>
      </c>
    </row>
    <row r="40" spans="2:14" x14ac:dyDescent="0.25">
      <c r="B40" s="272"/>
      <c r="C40" s="287" t="s">
        <v>22</v>
      </c>
      <c r="D40" s="63" t="s">
        <v>43</v>
      </c>
      <c r="E40" s="73">
        <v>7.2253580113129221</v>
      </c>
      <c r="F40" s="73">
        <v>6.3811666398843006</v>
      </c>
      <c r="G40" s="73">
        <v>6.575443514558736</v>
      </c>
      <c r="H40" s="73">
        <v>6.6110571276279604</v>
      </c>
      <c r="I40" s="73">
        <v>6.625981138235308</v>
      </c>
      <c r="J40" s="65">
        <f t="shared" si="8"/>
        <v>2.2574318023935724E-3</v>
      </c>
      <c r="K40" s="73">
        <f t="shared" si="1"/>
        <v>1.4924010607347604E-2</v>
      </c>
      <c r="L40" s="65">
        <f t="shared" si="2"/>
        <v>-8.2954626212175864E-2</v>
      </c>
      <c r="M40" s="73">
        <f t="shared" si="3"/>
        <v>-0.59937687307761411</v>
      </c>
      <c r="N40" s="65"/>
    </row>
    <row r="41" spans="2:14" x14ac:dyDescent="0.25">
      <c r="B41" s="272"/>
      <c r="C41" s="288"/>
      <c r="D41" s="26" t="s">
        <v>44</v>
      </c>
      <c r="E41" s="35">
        <v>7.7557068277203403</v>
      </c>
      <c r="F41" s="35">
        <v>7.2308130266454107</v>
      </c>
      <c r="G41" s="35">
        <v>7.2205562876170806</v>
      </c>
      <c r="H41" s="35">
        <v>7.2048057386634614</v>
      </c>
      <c r="I41" s="35">
        <v>7.4121032226799128</v>
      </c>
      <c r="J41" s="36">
        <f t="shared" si="8"/>
        <v>2.8772112883491463E-2</v>
      </c>
      <c r="K41" s="37">
        <f t="shared" si="1"/>
        <v>0.20729748401645143</v>
      </c>
      <c r="L41" s="36">
        <f t="shared" si="2"/>
        <v>-4.4303325624986734E-2</v>
      </c>
      <c r="M41" s="37">
        <f t="shared" si="3"/>
        <v>-0.34360360504042742</v>
      </c>
      <c r="N41" s="38"/>
    </row>
    <row r="42" spans="2:14" x14ac:dyDescent="0.25">
      <c r="B42" s="272"/>
      <c r="C42" s="288"/>
      <c r="D42" s="4" t="s">
        <v>45</v>
      </c>
      <c r="E42" s="39">
        <v>8.0254357611092644</v>
      </c>
      <c r="F42" s="39">
        <v>7.164842426296171</v>
      </c>
      <c r="G42" s="39">
        <v>7.2474007241185694</v>
      </c>
      <c r="H42" s="39">
        <v>7.4536678097510061</v>
      </c>
      <c r="I42" s="39">
        <v>7.2665766981556459</v>
      </c>
      <c r="J42" s="74">
        <f t="shared" si="0"/>
        <v>-2.5100543299045985E-2</v>
      </c>
      <c r="K42" s="41">
        <f t="shared" si="1"/>
        <v>-0.18709111159536018</v>
      </c>
      <c r="L42" s="74">
        <f t="shared" si="2"/>
        <v>-9.4556742529919635E-2</v>
      </c>
      <c r="M42" s="41">
        <f t="shared" si="3"/>
        <v>-0.75885906295361849</v>
      </c>
      <c r="N42" s="75"/>
    </row>
    <row r="43" spans="2:14" x14ac:dyDescent="0.25">
      <c r="B43" s="272"/>
      <c r="C43" s="288"/>
      <c r="D43" s="4" t="s">
        <v>46</v>
      </c>
      <c r="E43" s="39">
        <v>5.8528906697195193</v>
      </c>
      <c r="F43" s="39">
        <v>5.2922673656618615</v>
      </c>
      <c r="G43" s="39">
        <v>4.3328030544066181</v>
      </c>
      <c r="H43" s="39">
        <v>3.6786288162828065</v>
      </c>
      <c r="I43" s="39">
        <v>5.6433811802232858</v>
      </c>
      <c r="J43" s="74">
        <f t="shared" si="0"/>
        <v>0.53409910650507797</v>
      </c>
      <c r="K43" s="41">
        <f t="shared" si="1"/>
        <v>1.9647523639404794</v>
      </c>
      <c r="L43" s="74">
        <f t="shared" si="2"/>
        <v>-3.5795900063561814E-2</v>
      </c>
      <c r="M43" s="41">
        <f t="shared" si="3"/>
        <v>-0.20950948949623349</v>
      </c>
      <c r="N43" s="75"/>
    </row>
    <row r="44" spans="2:14" x14ac:dyDescent="0.25">
      <c r="B44" s="272"/>
      <c r="C44" s="288"/>
      <c r="D44" s="4" t="s">
        <v>47</v>
      </c>
      <c r="E44" s="39">
        <v>5.6485558811218084</v>
      </c>
      <c r="F44" s="39">
        <v>5.638995215311005</v>
      </c>
      <c r="G44" s="39">
        <v>6.9209328254204214</v>
      </c>
      <c r="H44" s="39">
        <v>4.0842182350787262</v>
      </c>
      <c r="I44" s="39">
        <v>4.7806432748538015</v>
      </c>
      <c r="J44" s="74">
        <f t="shared" si="0"/>
        <v>0.17051611830964042</v>
      </c>
      <c r="K44" s="41">
        <f t="shared" si="1"/>
        <v>0.69642503977507531</v>
      </c>
      <c r="L44" s="74">
        <f t="shared" si="2"/>
        <v>-0.1536521235752808</v>
      </c>
      <c r="M44" s="41">
        <f t="shared" si="3"/>
        <v>-0.86791260626800693</v>
      </c>
      <c r="N44" s="75"/>
    </row>
    <row r="45" spans="2:14" x14ac:dyDescent="0.25">
      <c r="B45" s="272"/>
      <c r="C45" s="288"/>
      <c r="D45" s="4" t="s">
        <v>48</v>
      </c>
      <c r="E45" s="39">
        <v>6.8203205304532881</v>
      </c>
      <c r="F45" s="39">
        <v>5.8120697473102769</v>
      </c>
      <c r="G45" s="39">
        <v>6.0842648738198255</v>
      </c>
      <c r="H45" s="39">
        <v>6.1392882492936769</v>
      </c>
      <c r="I45" s="39">
        <v>6.305475355743452</v>
      </c>
      <c r="J45" s="74">
        <f t="shared" si="0"/>
        <v>2.7069441880155143E-2</v>
      </c>
      <c r="K45" s="41">
        <f t="shared" si="1"/>
        <v>0.16618710644977508</v>
      </c>
      <c r="L45" s="74">
        <f t="shared" si="2"/>
        <v>-7.5486947044645536E-2</v>
      </c>
      <c r="M45" s="41">
        <f t="shared" si="3"/>
        <v>-0.51484517470983615</v>
      </c>
      <c r="N45" s="75"/>
    </row>
    <row r="46" spans="2:14" x14ac:dyDescent="0.25">
      <c r="B46" s="272"/>
      <c r="C46" s="288"/>
      <c r="D46" s="4" t="s">
        <v>49</v>
      </c>
      <c r="E46" s="39">
        <v>2.0868318122555412</v>
      </c>
      <c r="F46" s="39">
        <v>2.452733776188043</v>
      </c>
      <c r="G46" s="39">
        <v>2.3955875928352994</v>
      </c>
      <c r="H46" s="39">
        <v>2.3459411634594116</v>
      </c>
      <c r="I46" s="39">
        <v>2.2301946137212503</v>
      </c>
      <c r="J46" s="74">
        <f t="shared" si="0"/>
        <v>-4.9339067637773626E-2</v>
      </c>
      <c r="K46" s="41">
        <f t="shared" si="1"/>
        <v>-0.11574654973816134</v>
      </c>
      <c r="L46" s="74">
        <f t="shared" si="2"/>
        <v>6.8698780909783208E-2</v>
      </c>
      <c r="M46" s="41">
        <f t="shared" si="3"/>
        <v>0.14336280146570912</v>
      </c>
      <c r="N46" s="75"/>
    </row>
    <row r="47" spans="2:14" x14ac:dyDescent="0.25">
      <c r="B47" s="272"/>
      <c r="C47" s="288"/>
      <c r="D47" s="4" t="s">
        <v>50</v>
      </c>
      <c r="E47" s="39">
        <v>7.7588763848905176</v>
      </c>
      <c r="F47" s="39">
        <v>6.8566063764561616</v>
      </c>
      <c r="G47" s="39">
        <v>6.1649928263988523</v>
      </c>
      <c r="H47" s="39">
        <v>6.6392938556963363</v>
      </c>
      <c r="I47" s="39">
        <v>6.0692266353998727</v>
      </c>
      <c r="J47" s="74">
        <f t="shared" si="0"/>
        <v>-8.5862628268420615E-2</v>
      </c>
      <c r="K47" s="41">
        <f t="shared" si="1"/>
        <v>-0.57006722029646362</v>
      </c>
      <c r="L47" s="74">
        <f t="shared" si="2"/>
        <v>-0.21776990193851209</v>
      </c>
      <c r="M47" s="41">
        <f t="shared" si="3"/>
        <v>-1.6896497494906448</v>
      </c>
      <c r="N47" s="75"/>
    </row>
    <row r="48" spans="2:14" x14ac:dyDescent="0.25">
      <c r="B48" s="272"/>
      <c r="C48" s="288"/>
      <c r="D48" s="4" t="s">
        <v>51</v>
      </c>
      <c r="E48" s="39">
        <v>2.2805777888944472</v>
      </c>
      <c r="F48" s="39">
        <v>2.197656771687003</v>
      </c>
      <c r="G48" s="39">
        <v>2.1155368505436143</v>
      </c>
      <c r="H48" s="39">
        <v>2.5199899579489111</v>
      </c>
      <c r="I48" s="39">
        <v>2.2043213975583593</v>
      </c>
      <c r="J48" s="74">
        <f t="shared" si="0"/>
        <v>-0.125265800919097</v>
      </c>
      <c r="K48" s="41">
        <f t="shared" si="1"/>
        <v>-0.3156685603905518</v>
      </c>
      <c r="L48" s="74">
        <f t="shared" si="2"/>
        <v>-3.3437312117757023E-2</v>
      </c>
      <c r="M48" s="41">
        <f t="shared" si="3"/>
        <v>-7.6256391336087859E-2</v>
      </c>
      <c r="N48" s="75"/>
    </row>
    <row r="49" spans="2:14" x14ac:dyDescent="0.25">
      <c r="B49" s="272"/>
      <c r="C49" s="288"/>
      <c r="D49" s="4" t="s">
        <v>52</v>
      </c>
      <c r="E49" s="39">
        <v>7.4095895977245023</v>
      </c>
      <c r="F49" s="39">
        <v>5.8313355603589443</v>
      </c>
      <c r="G49" s="39">
        <v>6.7605067064083455</v>
      </c>
      <c r="H49" s="39">
        <v>6.8220845019451737</v>
      </c>
      <c r="I49" s="39">
        <v>6.8866018317439339</v>
      </c>
      <c r="J49" s="40">
        <f t="shared" si="0"/>
        <v>9.4571285038120845E-3</v>
      </c>
      <c r="K49" s="41">
        <f t="shared" si="1"/>
        <v>6.4517329798760237E-2</v>
      </c>
      <c r="L49" s="40">
        <f t="shared" si="2"/>
        <v>-7.0582555090659693E-2</v>
      </c>
      <c r="M49" s="41">
        <f t="shared" si="3"/>
        <v>-0.5229877659805684</v>
      </c>
      <c r="N49" s="42"/>
    </row>
    <row r="50" spans="2:14" x14ac:dyDescent="0.25">
      <c r="B50" s="272"/>
      <c r="C50" s="289"/>
      <c r="D50" s="32" t="s">
        <v>53</v>
      </c>
      <c r="E50" s="76">
        <v>5.753836556456644</v>
      </c>
      <c r="F50" s="76">
        <v>4.7061324400927598</v>
      </c>
      <c r="G50" s="76">
        <v>4.9786906854130049</v>
      </c>
      <c r="H50" s="76">
        <v>5.0671882640586796</v>
      </c>
      <c r="I50" s="76">
        <v>5.3918724094431427</v>
      </c>
      <c r="J50" s="61">
        <f t="shared" si="0"/>
        <v>6.4075800713273567E-2</v>
      </c>
      <c r="K50" s="77">
        <f t="shared" si="1"/>
        <v>0.32468414538446311</v>
      </c>
      <c r="L50" s="61">
        <f t="shared" si="2"/>
        <v>-6.2908312299438718E-2</v>
      </c>
      <c r="M50" s="77">
        <f t="shared" si="3"/>
        <v>-0.36196414701350133</v>
      </c>
      <c r="N50" s="55"/>
    </row>
    <row r="51" spans="2:14" x14ac:dyDescent="0.25">
      <c r="B51" s="272"/>
      <c r="C51" s="280" t="s">
        <v>34</v>
      </c>
      <c r="D51" s="63" t="s">
        <v>43</v>
      </c>
      <c r="E51" s="65">
        <v>0.69420000000000004</v>
      </c>
      <c r="F51" s="65">
        <v>0.54899999999999993</v>
      </c>
      <c r="G51" s="65">
        <v>0.68879999999999997</v>
      </c>
      <c r="H51" s="65">
        <v>18.428800000000003</v>
      </c>
      <c r="I51" s="65">
        <v>0.75439999999999996</v>
      </c>
      <c r="J51" s="65">
        <f t="shared" si="0"/>
        <v>-0.95906407362389301</v>
      </c>
      <c r="K51" s="73">
        <f t="shared" ref="K51" si="10">(I51-H51)*100</f>
        <v>-1767.4400000000003</v>
      </c>
      <c r="L51" s="65">
        <f t="shared" si="2"/>
        <v>8.6718524920772033E-2</v>
      </c>
      <c r="M51" s="73">
        <f t="shared" ref="M51" si="11">(I51-E51)*100</f>
        <v>6.0199999999999925</v>
      </c>
      <c r="N51" s="65"/>
    </row>
    <row r="52" spans="2:14" x14ac:dyDescent="0.25">
      <c r="B52" s="272"/>
      <c r="C52" s="281"/>
      <c r="D52" s="15" t="s">
        <v>44</v>
      </c>
      <c r="E52" s="18">
        <v>0.75</v>
      </c>
      <c r="F52" s="18">
        <v>0.65239999999999998</v>
      </c>
      <c r="G52" s="18">
        <v>0.76670000000000005</v>
      </c>
      <c r="H52" s="18">
        <v>0.79319999999999991</v>
      </c>
      <c r="I52" s="18">
        <v>0.7923</v>
      </c>
      <c r="J52" s="17">
        <f t="shared" si="0"/>
        <v>-1.1346444780634402E-3</v>
      </c>
      <c r="K52" s="44">
        <f>(I52-H52)*100</f>
        <v>-8.9999999999990088E-2</v>
      </c>
      <c r="L52" s="17">
        <f t="shared" si="2"/>
        <v>5.6400000000000006E-2</v>
      </c>
      <c r="M52" s="44">
        <f>(I52-E52)*100</f>
        <v>4.2300000000000004</v>
      </c>
      <c r="N52" s="18"/>
    </row>
    <row r="53" spans="2:14" x14ac:dyDescent="0.25">
      <c r="B53" s="272"/>
      <c r="C53" s="281"/>
      <c r="D53" s="19" t="s">
        <v>45</v>
      </c>
      <c r="E53" s="68">
        <v>0.64760000000000006</v>
      </c>
      <c r="F53" s="68">
        <v>0.41299999999999998</v>
      </c>
      <c r="G53" s="68">
        <v>0.63939999999999997</v>
      </c>
      <c r="H53" s="68">
        <v>0.6966</v>
      </c>
      <c r="I53" s="68">
        <v>0.70640000000000003</v>
      </c>
      <c r="J53" s="67">
        <f t="shared" si="0"/>
        <v>1.4068331897789221E-2</v>
      </c>
      <c r="K53" s="45">
        <f t="shared" ref="K53:K61" si="12">(I53-H53)*100</f>
        <v>0.98000000000000309</v>
      </c>
      <c r="L53" s="67">
        <f t="shared" si="2"/>
        <v>9.0796788140827589E-2</v>
      </c>
      <c r="M53" s="45">
        <f t="shared" ref="M53:M61" si="13">(I53-E53)*100</f>
        <v>5.8799999999999963</v>
      </c>
      <c r="N53" s="68"/>
    </row>
    <row r="54" spans="2:14" x14ac:dyDescent="0.25">
      <c r="B54" s="272"/>
      <c r="C54" s="281"/>
      <c r="D54" s="19" t="s">
        <v>46</v>
      </c>
      <c r="E54" s="68">
        <v>0.60489999999999999</v>
      </c>
      <c r="F54" s="68">
        <v>0.50350000000000006</v>
      </c>
      <c r="G54" s="68">
        <v>0.50549999999999995</v>
      </c>
      <c r="H54" s="68">
        <v>0.502</v>
      </c>
      <c r="I54" s="68">
        <v>0.64379999999999993</v>
      </c>
      <c r="J54" s="67">
        <f t="shared" si="0"/>
        <v>0.28247011952191214</v>
      </c>
      <c r="K54" s="45">
        <f t="shared" si="12"/>
        <v>14.179999999999993</v>
      </c>
      <c r="L54" s="67">
        <f t="shared" si="2"/>
        <v>6.4308150107455608E-2</v>
      </c>
      <c r="M54" s="45">
        <f t="shared" si="13"/>
        <v>3.8899999999999935</v>
      </c>
      <c r="N54" s="68"/>
    </row>
    <row r="55" spans="2:14" x14ac:dyDescent="0.25">
      <c r="B55" s="272"/>
      <c r="C55" s="281"/>
      <c r="D55" s="19" t="s">
        <v>47</v>
      </c>
      <c r="E55" s="68">
        <v>0.55259999999999998</v>
      </c>
      <c r="F55" s="68">
        <v>0.36749999999999999</v>
      </c>
      <c r="G55" s="68">
        <v>0.54430000000000001</v>
      </c>
      <c r="H55" s="68">
        <v>0.52170000000000005</v>
      </c>
      <c r="I55" s="68">
        <v>0.63280000000000003</v>
      </c>
      <c r="J55" s="67">
        <f t="shared" si="0"/>
        <v>0.21295763848955329</v>
      </c>
      <c r="K55" s="45">
        <f t="shared" si="12"/>
        <v>11.109999999999998</v>
      </c>
      <c r="L55" s="67">
        <f t="shared" si="2"/>
        <v>0.14513210278682598</v>
      </c>
      <c r="M55" s="45">
        <f t="shared" si="13"/>
        <v>8.0200000000000049</v>
      </c>
      <c r="N55" s="68"/>
    </row>
    <row r="56" spans="2:14" x14ac:dyDescent="0.25">
      <c r="B56" s="272"/>
      <c r="C56" s="281"/>
      <c r="D56" s="19" t="s">
        <v>48</v>
      </c>
      <c r="E56" s="68">
        <v>0.73010000000000008</v>
      </c>
      <c r="F56" s="68">
        <v>0.60299999999999998</v>
      </c>
      <c r="G56" s="68">
        <v>0.69769999999999999</v>
      </c>
      <c r="H56" s="68">
        <v>0.75659999999999994</v>
      </c>
      <c r="I56" s="68">
        <v>0.80830000000000002</v>
      </c>
      <c r="J56" s="67">
        <f t="shared" si="0"/>
        <v>6.8332011630980904E-2</v>
      </c>
      <c r="K56" s="45">
        <f t="shared" si="12"/>
        <v>5.1700000000000079</v>
      </c>
      <c r="L56" s="67">
        <f t="shared" si="2"/>
        <v>0.10710861525818371</v>
      </c>
      <c r="M56" s="45">
        <f t="shared" si="13"/>
        <v>7.8199999999999932</v>
      </c>
      <c r="N56" s="68"/>
    </row>
    <row r="57" spans="2:14" x14ac:dyDescent="0.25">
      <c r="B57" s="272"/>
      <c r="C57" s="281"/>
      <c r="D57" s="19" t="s">
        <v>49</v>
      </c>
      <c r="E57" s="68">
        <v>0.45679999999999998</v>
      </c>
      <c r="F57" s="68">
        <v>0.51200000000000001</v>
      </c>
      <c r="G57" s="68">
        <v>0.5514</v>
      </c>
      <c r="H57" s="68">
        <v>0.53320000000000001</v>
      </c>
      <c r="I57" s="68">
        <v>0.56189999999999996</v>
      </c>
      <c r="J57" s="67">
        <f t="shared" si="0"/>
        <v>5.382595648912214E-2</v>
      </c>
      <c r="K57" s="45">
        <f t="shared" si="12"/>
        <v>2.8699999999999948</v>
      </c>
      <c r="L57" s="67">
        <f t="shared" si="2"/>
        <v>0.23007880910682998</v>
      </c>
      <c r="M57" s="45">
        <f t="shared" si="13"/>
        <v>10.509999999999998</v>
      </c>
      <c r="N57" s="68"/>
    </row>
    <row r="58" spans="2:14" x14ac:dyDescent="0.25">
      <c r="B58" s="272"/>
      <c r="C58" s="281"/>
      <c r="D58" s="19" t="s">
        <v>50</v>
      </c>
      <c r="E58" s="68">
        <v>0.71939999999999993</v>
      </c>
      <c r="F58" s="68">
        <v>0.85939999999999994</v>
      </c>
      <c r="G58" s="68">
        <v>0.74739999999999995</v>
      </c>
      <c r="H58" s="68">
        <v>0.87129999999999996</v>
      </c>
      <c r="I58" s="68">
        <v>0.86329999999999996</v>
      </c>
      <c r="J58" s="67">
        <f t="shared" si="0"/>
        <v>-9.1816825433260751E-3</v>
      </c>
      <c r="K58" s="45">
        <f t="shared" si="12"/>
        <v>-0.80000000000000071</v>
      </c>
      <c r="L58" s="67">
        <f t="shared" si="2"/>
        <v>0.20002780094523209</v>
      </c>
      <c r="M58" s="45">
        <f t="shared" si="13"/>
        <v>14.390000000000002</v>
      </c>
      <c r="N58" s="68"/>
    </row>
    <row r="59" spans="2:14" x14ac:dyDescent="0.25">
      <c r="B59" s="272"/>
      <c r="C59" s="281"/>
      <c r="D59" s="19" t="s">
        <v>51</v>
      </c>
      <c r="E59" s="68">
        <v>0.44890000000000002</v>
      </c>
      <c r="F59" s="68">
        <v>0.48560000000000003</v>
      </c>
      <c r="G59" s="68">
        <v>0.498</v>
      </c>
      <c r="H59" s="68">
        <v>0.48670000000000002</v>
      </c>
      <c r="I59" s="68">
        <v>0.57379999999999998</v>
      </c>
      <c r="J59" s="67">
        <f t="shared" si="0"/>
        <v>0.17896034518183668</v>
      </c>
      <c r="K59" s="45">
        <f t="shared" si="12"/>
        <v>8.7099999999999955</v>
      </c>
      <c r="L59" s="67">
        <f t="shared" si="2"/>
        <v>0.27823568723546432</v>
      </c>
      <c r="M59" s="45">
        <f t="shared" si="13"/>
        <v>12.489999999999995</v>
      </c>
      <c r="N59" s="68"/>
    </row>
    <row r="60" spans="2:14" x14ac:dyDescent="0.25">
      <c r="B60" s="272"/>
      <c r="C60" s="281"/>
      <c r="D60" s="19" t="s">
        <v>52</v>
      </c>
      <c r="E60" s="22">
        <v>0.79400000000000004</v>
      </c>
      <c r="F60" s="22">
        <v>0.5484</v>
      </c>
      <c r="G60" s="22">
        <v>0.70709999999999995</v>
      </c>
      <c r="H60" s="22">
        <v>0.78359999999999996</v>
      </c>
      <c r="I60" s="22">
        <v>0.75800000000000001</v>
      </c>
      <c r="J60" s="21">
        <f t="shared" si="0"/>
        <v>-3.2669729453802865E-2</v>
      </c>
      <c r="K60" s="45">
        <f t="shared" si="12"/>
        <v>-2.5599999999999956</v>
      </c>
      <c r="L60" s="21">
        <f t="shared" si="2"/>
        <v>-4.534005037783384E-2</v>
      </c>
      <c r="M60" s="45">
        <f t="shared" si="13"/>
        <v>-3.6000000000000032</v>
      </c>
      <c r="N60" s="22"/>
    </row>
    <row r="61" spans="2:14" x14ac:dyDescent="0.25">
      <c r="B61" s="272"/>
      <c r="C61" s="282"/>
      <c r="D61" s="23" t="s">
        <v>53</v>
      </c>
      <c r="E61" s="46">
        <v>0.45450000000000002</v>
      </c>
      <c r="F61" s="46">
        <v>0.43780000000000002</v>
      </c>
      <c r="G61" s="46">
        <v>0.4904</v>
      </c>
      <c r="H61" s="46">
        <v>0.56479999999999997</v>
      </c>
      <c r="I61" s="46">
        <v>0.64069999999999994</v>
      </c>
      <c r="J61" s="25">
        <f t="shared" si="0"/>
        <v>0.134383852691218</v>
      </c>
      <c r="K61" s="78">
        <f t="shared" si="12"/>
        <v>7.5899999999999963</v>
      </c>
      <c r="L61" s="25">
        <f t="shared" si="2"/>
        <v>0.40968096809680943</v>
      </c>
      <c r="M61" s="78">
        <f t="shared" si="13"/>
        <v>18.61999999999999</v>
      </c>
      <c r="N61" s="46"/>
    </row>
    <row r="62" spans="2:14" x14ac:dyDescent="0.25">
      <c r="B62" s="272"/>
      <c r="C62" s="283" t="s">
        <v>54</v>
      </c>
      <c r="D62" s="63" t="s">
        <v>43</v>
      </c>
      <c r="E62" s="64">
        <v>132550</v>
      </c>
      <c r="F62" s="64">
        <v>108506</v>
      </c>
      <c r="G62" s="64">
        <v>124412</v>
      </c>
      <c r="H62" s="64">
        <v>380751</v>
      </c>
      <c r="I62" s="64">
        <v>127349</v>
      </c>
      <c r="J62" s="65">
        <f t="shared" si="0"/>
        <v>-0.66553206688885913</v>
      </c>
      <c r="K62" s="64">
        <f t="shared" ref="K62:K63" si="14">I62-H62</f>
        <v>-253402</v>
      </c>
      <c r="L62" s="65">
        <f t="shared" si="2"/>
        <v>-3.9238023387401011E-2</v>
      </c>
      <c r="M62" s="64">
        <f t="shared" ref="M62:M63" si="15">I62-E62</f>
        <v>-5201</v>
      </c>
      <c r="N62" s="65">
        <f t="shared" ref="N62:N63" si="16">I62/$I$62</f>
        <v>1</v>
      </c>
    </row>
    <row r="63" spans="2:14" x14ac:dyDescent="0.25">
      <c r="B63" s="272"/>
      <c r="C63" s="284"/>
      <c r="D63" s="26" t="s">
        <v>44</v>
      </c>
      <c r="E63" s="27">
        <v>47140</v>
      </c>
      <c r="F63" s="27">
        <v>38935</v>
      </c>
      <c r="G63" s="27">
        <v>44073</v>
      </c>
      <c r="H63" s="27">
        <v>46343</v>
      </c>
      <c r="I63" s="27">
        <v>46333</v>
      </c>
      <c r="J63" s="36">
        <f t="shared" si="0"/>
        <v>-2.1578231879681997E-4</v>
      </c>
      <c r="K63" s="27">
        <f t="shared" si="14"/>
        <v>-10</v>
      </c>
      <c r="L63" s="36">
        <f t="shared" si="2"/>
        <v>-1.7119219346627079E-2</v>
      </c>
      <c r="M63" s="27">
        <f t="shared" si="15"/>
        <v>-807</v>
      </c>
      <c r="N63" s="38">
        <f t="shared" si="16"/>
        <v>0.36382696369818374</v>
      </c>
    </row>
    <row r="64" spans="2:14" x14ac:dyDescent="0.25">
      <c r="B64" s="272"/>
      <c r="C64" s="284"/>
      <c r="D64" s="4" t="s">
        <v>45</v>
      </c>
      <c r="E64" s="29">
        <v>41020</v>
      </c>
      <c r="F64" s="29">
        <v>34133</v>
      </c>
      <c r="G64" s="29">
        <v>39030</v>
      </c>
      <c r="H64" s="29">
        <v>38275</v>
      </c>
      <c r="I64" s="29">
        <v>38115</v>
      </c>
      <c r="J64" s="74">
        <f>I64/H64-1</f>
        <v>-4.1802743305029422E-3</v>
      </c>
      <c r="K64" s="29">
        <f>I64-H64</f>
        <v>-160</v>
      </c>
      <c r="L64" s="74">
        <f>I64/E64-1</f>
        <v>-7.0819112627986347E-2</v>
      </c>
      <c r="M64" s="29">
        <f>I64-E64</f>
        <v>-2905</v>
      </c>
      <c r="N64" s="75">
        <f>I64/$I$62</f>
        <v>0.29929563640075696</v>
      </c>
    </row>
    <row r="65" spans="2:14" x14ac:dyDescent="0.25">
      <c r="B65" s="272"/>
      <c r="C65" s="284"/>
      <c r="D65" s="4" t="s">
        <v>46</v>
      </c>
      <c r="E65" s="29">
        <v>1127</v>
      </c>
      <c r="F65" s="29">
        <v>802</v>
      </c>
      <c r="G65" s="29">
        <v>898</v>
      </c>
      <c r="H65" s="29">
        <v>912</v>
      </c>
      <c r="I65" s="29">
        <v>916</v>
      </c>
      <c r="J65" s="74">
        <f t="shared" ref="J65:J72" si="17">I65/H65-1</f>
        <v>4.3859649122806044E-3</v>
      </c>
      <c r="K65" s="29">
        <f t="shared" ref="K65:K72" si="18">I65-H65</f>
        <v>4</v>
      </c>
      <c r="L65" s="74">
        <f t="shared" ref="L65:L72" si="19">I65/E65-1</f>
        <v>-0.18722271517302569</v>
      </c>
      <c r="M65" s="29">
        <f t="shared" ref="M65:M72" si="20">I65-E65</f>
        <v>-211</v>
      </c>
      <c r="N65" s="75">
        <f t="shared" ref="N65:N72" si="21">I65/$I$62</f>
        <v>7.1928322955029092E-3</v>
      </c>
    </row>
    <row r="66" spans="2:14" x14ac:dyDescent="0.25">
      <c r="B66" s="272"/>
      <c r="C66" s="284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4306</v>
      </c>
      <c r="J66" s="74">
        <f t="shared" si="17"/>
        <v>7.0159027128158247E-3</v>
      </c>
      <c r="K66" s="29">
        <f t="shared" si="18"/>
        <v>30</v>
      </c>
      <c r="L66" s="74">
        <f t="shared" si="19"/>
        <v>5.7985257985257999E-2</v>
      </c>
      <c r="M66" s="29">
        <f t="shared" si="20"/>
        <v>236</v>
      </c>
      <c r="N66" s="75">
        <f t="shared" si="21"/>
        <v>3.3812593738466734E-2</v>
      </c>
    </row>
    <row r="67" spans="2:14" x14ac:dyDescent="0.25">
      <c r="B67" s="272"/>
      <c r="C67" s="284"/>
      <c r="D67" s="4" t="s">
        <v>48</v>
      </c>
      <c r="E67" s="29">
        <v>21508</v>
      </c>
      <c r="F67" s="29">
        <v>15588</v>
      </c>
      <c r="G67" s="29">
        <v>18073</v>
      </c>
      <c r="H67" s="29">
        <v>19434</v>
      </c>
      <c r="I67" s="29">
        <v>20174</v>
      </c>
      <c r="J67" s="74">
        <f t="shared" si="17"/>
        <v>3.8077595965833044E-2</v>
      </c>
      <c r="K67" s="29">
        <f t="shared" si="18"/>
        <v>740</v>
      </c>
      <c r="L67" s="74">
        <f t="shared" si="19"/>
        <v>-6.202343314115677E-2</v>
      </c>
      <c r="M67" s="29">
        <f t="shared" si="20"/>
        <v>-1334</v>
      </c>
      <c r="N67" s="75">
        <f t="shared" si="21"/>
        <v>0.15841506411514814</v>
      </c>
    </row>
    <row r="68" spans="2:14" x14ac:dyDescent="0.25">
      <c r="B68" s="272"/>
      <c r="C68" s="284"/>
      <c r="D68" s="4" t="s">
        <v>49</v>
      </c>
      <c r="E68" s="29">
        <v>584</v>
      </c>
      <c r="F68" s="29">
        <v>625</v>
      </c>
      <c r="G68" s="29">
        <v>663</v>
      </c>
      <c r="H68" s="29">
        <v>663</v>
      </c>
      <c r="I68" s="29">
        <v>673</v>
      </c>
      <c r="J68" s="74">
        <f t="shared" si="17"/>
        <v>1.5082956259426794E-2</v>
      </c>
      <c r="K68" s="29">
        <f t="shared" si="18"/>
        <v>10</v>
      </c>
      <c r="L68" s="74">
        <f t="shared" si="19"/>
        <v>0.15239726027397271</v>
      </c>
      <c r="M68" s="29">
        <f t="shared" si="20"/>
        <v>89</v>
      </c>
      <c r="N68" s="75">
        <f t="shared" si="21"/>
        <v>5.2846901035736443E-3</v>
      </c>
    </row>
    <row r="69" spans="2:14" x14ac:dyDescent="0.25">
      <c r="B69" s="272"/>
      <c r="C69" s="284"/>
      <c r="D69" s="4" t="s">
        <v>50</v>
      </c>
      <c r="E69" s="29">
        <v>4121</v>
      </c>
      <c r="F69" s="29">
        <v>3470</v>
      </c>
      <c r="G69" s="29">
        <v>4791</v>
      </c>
      <c r="H69" s="29">
        <v>4791</v>
      </c>
      <c r="I69" s="29">
        <v>4797</v>
      </c>
      <c r="J69" s="74">
        <f t="shared" si="17"/>
        <v>1.2523481527864089E-3</v>
      </c>
      <c r="K69" s="29">
        <f t="shared" si="18"/>
        <v>6</v>
      </c>
      <c r="L69" s="74">
        <f t="shared" si="19"/>
        <v>0.16403785488959</v>
      </c>
      <c r="M69" s="29">
        <f t="shared" si="20"/>
        <v>676</v>
      </c>
      <c r="N69" s="75">
        <f t="shared" si="21"/>
        <v>3.7668140307344382E-2</v>
      </c>
    </row>
    <row r="70" spans="2:14" x14ac:dyDescent="0.25">
      <c r="B70" s="272"/>
      <c r="C70" s="284"/>
      <c r="D70" s="4" t="s">
        <v>51</v>
      </c>
      <c r="E70" s="29">
        <v>2708</v>
      </c>
      <c r="F70" s="29">
        <v>2485</v>
      </c>
      <c r="G70" s="29">
        <v>2826</v>
      </c>
      <c r="H70" s="29">
        <v>2750</v>
      </c>
      <c r="I70" s="29">
        <v>2507</v>
      </c>
      <c r="J70" s="74">
        <f t="shared" si="17"/>
        <v>-8.8363636363636311E-2</v>
      </c>
      <c r="K70" s="29">
        <f t="shared" si="18"/>
        <v>-243</v>
      </c>
      <c r="L70" s="74">
        <f t="shared" si="19"/>
        <v>-7.4224519940915834E-2</v>
      </c>
      <c r="M70" s="29">
        <f t="shared" si="20"/>
        <v>-201</v>
      </c>
      <c r="N70" s="75">
        <f t="shared" si="21"/>
        <v>1.968605956858711E-2</v>
      </c>
    </row>
    <row r="71" spans="2:14" x14ac:dyDescent="0.25">
      <c r="B71" s="272"/>
      <c r="C71" s="284"/>
      <c r="D71" s="4" t="s">
        <v>52</v>
      </c>
      <c r="E71" s="29">
        <v>6890</v>
      </c>
      <c r="F71" s="29">
        <v>5411</v>
      </c>
      <c r="G71" s="29">
        <v>6415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5.0373383379531837E-2</v>
      </c>
    </row>
    <row r="72" spans="2:14" x14ac:dyDescent="0.25">
      <c r="B72" s="273"/>
      <c r="C72" s="285"/>
      <c r="D72" s="32" t="s">
        <v>53</v>
      </c>
      <c r="E72" s="71">
        <v>3382</v>
      </c>
      <c r="F72" s="71">
        <v>2781</v>
      </c>
      <c r="G72" s="71">
        <v>3081</v>
      </c>
      <c r="H72" s="71">
        <v>3058</v>
      </c>
      <c r="I72" s="71">
        <v>3113</v>
      </c>
      <c r="J72" s="61">
        <f t="shared" si="17"/>
        <v>1.7985611510791477E-2</v>
      </c>
      <c r="K72" s="71">
        <f t="shared" si="18"/>
        <v>55</v>
      </c>
      <c r="L72" s="61">
        <f t="shared" si="19"/>
        <v>-7.953873447664106E-2</v>
      </c>
      <c r="M72" s="71">
        <f t="shared" si="20"/>
        <v>-269</v>
      </c>
      <c r="N72" s="55">
        <f t="shared" si="21"/>
        <v>2.4444636392904538E-2</v>
      </c>
    </row>
    <row r="73" spans="2:14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47"/>
    </row>
    <row r="74" spans="2:14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</row>
    <row r="76" spans="2:14" x14ac:dyDescent="0.25">
      <c r="B76" s="56"/>
    </row>
    <row r="77" spans="2:14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75" x14ac:dyDescent="0.25">
      <c r="B79" s="4"/>
      <c r="C79" s="4"/>
      <c r="D79" s="4"/>
      <c r="E79" s="13" t="s">
        <v>230</v>
      </c>
      <c r="F79" s="13" t="s">
        <v>231</v>
      </c>
      <c r="G79" s="13" t="s">
        <v>232</v>
      </c>
      <c r="H79" s="13" t="s">
        <v>233</v>
      </c>
      <c r="I79" s="13" t="s">
        <v>234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septiembre 2024</v>
      </c>
    </row>
    <row r="80" spans="2:14" ht="15" customHeight="1" x14ac:dyDescent="0.25">
      <c r="B80" s="271" t="s">
        <v>42</v>
      </c>
      <c r="C80" s="274" t="s">
        <v>8</v>
      </c>
      <c r="D80" s="63" t="s">
        <v>43</v>
      </c>
      <c r="E80" s="64">
        <v>3620829</v>
      </c>
      <c r="F80" s="64">
        <v>1311969</v>
      </c>
      <c r="G80" s="64">
        <v>3492085</v>
      </c>
      <c r="H80" s="64">
        <v>3849133</v>
      </c>
      <c r="I80" s="64">
        <v>4095618</v>
      </c>
      <c r="J80" s="65">
        <f t="shared" ref="J80:J81" si="22">I80/H80-1</f>
        <v>6.4036498608907477E-2</v>
      </c>
      <c r="K80" s="64">
        <f t="shared" ref="K80:K81" si="23">I80-H80</f>
        <v>246485</v>
      </c>
      <c r="L80" s="65">
        <f t="shared" ref="L80:L81" si="24">I80/E80-1</f>
        <v>0.13112715347783621</v>
      </c>
      <c r="M80" s="64">
        <f t="shared" ref="M80:M81" si="25">I80-E80</f>
        <v>474789</v>
      </c>
      <c r="N80" s="65">
        <f t="shared" ref="N80:N81" si="26">I80/$I$80</f>
        <v>1</v>
      </c>
    </row>
    <row r="81" spans="2:15" ht="15" customHeight="1" x14ac:dyDescent="0.25">
      <c r="B81" s="272"/>
      <c r="C81" s="275"/>
      <c r="D81" s="15" t="s">
        <v>44</v>
      </c>
      <c r="E81" s="16">
        <v>1326830</v>
      </c>
      <c r="F81" s="16">
        <v>505565</v>
      </c>
      <c r="G81" s="16">
        <v>1298122</v>
      </c>
      <c r="H81" s="16">
        <v>1400057</v>
      </c>
      <c r="I81" s="16">
        <v>1449683</v>
      </c>
      <c r="J81" s="18">
        <f t="shared" si="22"/>
        <v>3.5445699710797474E-2</v>
      </c>
      <c r="K81" s="16">
        <f t="shared" si="23"/>
        <v>49626</v>
      </c>
      <c r="L81" s="18">
        <f t="shared" si="24"/>
        <v>9.2591364379762231E-2</v>
      </c>
      <c r="M81" s="16">
        <f t="shared" si="25"/>
        <v>122853</v>
      </c>
      <c r="N81" s="18">
        <f t="shared" si="26"/>
        <v>0.35395952454550206</v>
      </c>
      <c r="O81" s="79"/>
    </row>
    <row r="82" spans="2:15" x14ac:dyDescent="0.25">
      <c r="B82" s="272"/>
      <c r="C82" s="275"/>
      <c r="D82" s="19" t="s">
        <v>45</v>
      </c>
      <c r="E82" s="20">
        <v>972864</v>
      </c>
      <c r="F82" s="20">
        <v>235520</v>
      </c>
      <c r="G82" s="20">
        <v>914043</v>
      </c>
      <c r="H82" s="20">
        <v>974839</v>
      </c>
      <c r="I82" s="20">
        <v>1033377</v>
      </c>
      <c r="J82" s="68">
        <f>I82/H82-1</f>
        <v>6.0048890124420495E-2</v>
      </c>
      <c r="K82" s="20">
        <f>I82-H82</f>
        <v>58538</v>
      </c>
      <c r="L82" s="68">
        <f>I82/E82-1</f>
        <v>6.2200883165581144E-2</v>
      </c>
      <c r="M82" s="20">
        <f>I82-E82</f>
        <v>60513</v>
      </c>
      <c r="N82" s="68">
        <f>I82/$I$80</f>
        <v>0.25231283776953806</v>
      </c>
      <c r="O82" s="79"/>
    </row>
    <row r="83" spans="2:15" x14ac:dyDescent="0.25">
      <c r="B83" s="272"/>
      <c r="C83" s="275"/>
      <c r="D83" s="19" t="s">
        <v>46</v>
      </c>
      <c r="E83" s="20">
        <v>33380</v>
      </c>
      <c r="F83" s="20">
        <v>11501</v>
      </c>
      <c r="G83" s="20">
        <v>25651</v>
      </c>
      <c r="H83" s="20">
        <v>37060</v>
      </c>
      <c r="I83" s="20">
        <v>32035</v>
      </c>
      <c r="J83" s="68">
        <f t="shared" ref="J83:J136" si="27">I83/H83-1</f>
        <v>-0.13559093362115493</v>
      </c>
      <c r="K83" s="20">
        <f t="shared" ref="K83:K112" si="28">I83-H83</f>
        <v>-5025</v>
      </c>
      <c r="L83" s="68">
        <f t="shared" ref="L83:L136" si="29">I83/E83-1</f>
        <v>-4.0293588975434447E-2</v>
      </c>
      <c r="M83" s="20">
        <f t="shared" ref="M83:M112" si="30">I83-E83</f>
        <v>-1345</v>
      </c>
      <c r="N83" s="68">
        <f t="shared" ref="N83:N90" si="31">I83/$I$80</f>
        <v>7.8217743939986584E-3</v>
      </c>
      <c r="O83" s="79"/>
    </row>
    <row r="84" spans="2:15" x14ac:dyDescent="0.25">
      <c r="B84" s="272"/>
      <c r="C84" s="275"/>
      <c r="D84" s="19" t="s">
        <v>47</v>
      </c>
      <c r="E84" s="20">
        <v>103641</v>
      </c>
      <c r="F84" s="20">
        <v>34184</v>
      </c>
      <c r="G84" s="20">
        <v>117560</v>
      </c>
      <c r="H84" s="20">
        <v>137595</v>
      </c>
      <c r="I84" s="20">
        <v>175857</v>
      </c>
      <c r="J84" s="68">
        <f t="shared" si="27"/>
        <v>0.27807696500599577</v>
      </c>
      <c r="K84" s="20">
        <f t="shared" si="28"/>
        <v>38262</v>
      </c>
      <c r="L84" s="68">
        <f t="shared" si="29"/>
        <v>0.69678988045271661</v>
      </c>
      <c r="M84" s="20">
        <f t="shared" si="30"/>
        <v>72216</v>
      </c>
      <c r="N84" s="68">
        <f t="shared" si="31"/>
        <v>4.2937842347601757E-2</v>
      </c>
      <c r="O84" s="79"/>
    </row>
    <row r="85" spans="2:15" x14ac:dyDescent="0.25">
      <c r="B85" s="272"/>
      <c r="C85" s="275"/>
      <c r="D85" s="19" t="s">
        <v>48</v>
      </c>
      <c r="E85" s="20">
        <v>596001</v>
      </c>
      <c r="F85" s="20">
        <v>210211</v>
      </c>
      <c r="G85" s="20">
        <v>523202</v>
      </c>
      <c r="H85" s="20">
        <v>598329</v>
      </c>
      <c r="I85" s="20">
        <v>691297</v>
      </c>
      <c r="J85" s="68">
        <f t="shared" si="27"/>
        <v>0.15537939829090686</v>
      </c>
      <c r="K85" s="20">
        <f t="shared" si="28"/>
        <v>92968</v>
      </c>
      <c r="L85" s="68">
        <f t="shared" si="29"/>
        <v>0.15989234917391082</v>
      </c>
      <c r="M85" s="20">
        <f t="shared" si="30"/>
        <v>95296</v>
      </c>
      <c r="N85" s="68">
        <f t="shared" si="31"/>
        <v>0.16878942323234247</v>
      </c>
      <c r="O85" s="79"/>
    </row>
    <row r="86" spans="2:15" x14ac:dyDescent="0.25">
      <c r="B86" s="272"/>
      <c r="C86" s="275"/>
      <c r="D86" s="19" t="s">
        <v>49</v>
      </c>
      <c r="E86" s="20">
        <v>39423</v>
      </c>
      <c r="F86" s="20">
        <v>21073</v>
      </c>
      <c r="G86" s="20">
        <v>37456</v>
      </c>
      <c r="H86" s="20">
        <v>44189</v>
      </c>
      <c r="I86" s="20">
        <v>41777</v>
      </c>
      <c r="J86" s="68">
        <f t="shared" si="27"/>
        <v>-5.4583719930299424E-2</v>
      </c>
      <c r="K86" s="20">
        <f t="shared" si="28"/>
        <v>-2412</v>
      </c>
      <c r="L86" s="68">
        <f t="shared" si="29"/>
        <v>5.9711336022119088E-2</v>
      </c>
      <c r="M86" s="20">
        <f t="shared" si="30"/>
        <v>2354</v>
      </c>
      <c r="N86" s="68">
        <f t="shared" si="31"/>
        <v>1.0200414198785141E-2</v>
      </c>
      <c r="O86" s="79"/>
    </row>
    <row r="87" spans="2:15" x14ac:dyDescent="0.25">
      <c r="B87" s="272"/>
      <c r="C87" s="275"/>
      <c r="D87" s="19" t="s">
        <v>50</v>
      </c>
      <c r="E87" s="20">
        <v>107268</v>
      </c>
      <c r="F87" s="20">
        <v>69853</v>
      </c>
      <c r="G87" s="20">
        <v>146094</v>
      </c>
      <c r="H87" s="20">
        <v>187734</v>
      </c>
      <c r="I87" s="20">
        <v>181355</v>
      </c>
      <c r="J87" s="68">
        <f t="shared" si="27"/>
        <v>-3.3978927631649003E-2</v>
      </c>
      <c r="K87" s="20">
        <f t="shared" si="28"/>
        <v>-6379</v>
      </c>
      <c r="L87" s="68">
        <f t="shared" si="29"/>
        <v>0.69067196181526636</v>
      </c>
      <c r="M87" s="20">
        <f t="shared" si="30"/>
        <v>74087</v>
      </c>
      <c r="N87" s="68">
        <f t="shared" si="31"/>
        <v>4.4280252699348426E-2</v>
      </c>
      <c r="O87" s="79"/>
    </row>
    <row r="88" spans="2:15" x14ac:dyDescent="0.25">
      <c r="B88" s="272"/>
      <c r="C88" s="275"/>
      <c r="D88" s="19" t="s">
        <v>51</v>
      </c>
      <c r="E88" s="20">
        <v>159130</v>
      </c>
      <c r="F88" s="20">
        <v>103599</v>
      </c>
      <c r="G88" s="20">
        <v>157983</v>
      </c>
      <c r="H88" s="20">
        <v>174312</v>
      </c>
      <c r="I88" s="20">
        <v>181820</v>
      </c>
      <c r="J88" s="68">
        <f t="shared" si="27"/>
        <v>4.307219239065585E-2</v>
      </c>
      <c r="K88" s="20">
        <f t="shared" si="28"/>
        <v>7508</v>
      </c>
      <c r="L88" s="68">
        <f t="shared" si="29"/>
        <v>0.14258782127820013</v>
      </c>
      <c r="M88" s="20">
        <f t="shared" si="30"/>
        <v>22690</v>
      </c>
      <c r="N88" s="68">
        <f t="shared" si="31"/>
        <v>4.4393788678533982E-2</v>
      </c>
      <c r="O88" s="79"/>
    </row>
    <row r="89" spans="2:15" ht="18" customHeight="1" x14ac:dyDescent="0.25">
      <c r="B89" s="272"/>
      <c r="C89" s="275"/>
      <c r="D89" s="19" t="s">
        <v>52</v>
      </c>
      <c r="E89" s="20">
        <v>186886</v>
      </c>
      <c r="F89" s="20">
        <v>77584</v>
      </c>
      <c r="G89" s="20">
        <v>190426</v>
      </c>
      <c r="H89" s="20">
        <v>205238</v>
      </c>
      <c r="I89" s="20">
        <v>213816</v>
      </c>
      <c r="J89" s="22">
        <f t="shared" si="27"/>
        <v>4.1795379023377821E-2</v>
      </c>
      <c r="K89" s="20">
        <f t="shared" si="28"/>
        <v>8578</v>
      </c>
      <c r="L89" s="22">
        <f t="shared" si="29"/>
        <v>0.14409854135676303</v>
      </c>
      <c r="M89" s="20">
        <f t="shared" si="30"/>
        <v>26930</v>
      </c>
      <c r="N89" s="22">
        <f t="shared" si="31"/>
        <v>5.2206040700084826E-2</v>
      </c>
      <c r="O89" s="79"/>
    </row>
    <row r="90" spans="2:15" x14ac:dyDescent="0.25">
      <c r="B90" s="272"/>
      <c r="C90" s="276"/>
      <c r="D90" s="23" t="s">
        <v>53</v>
      </c>
      <c r="E90" s="69">
        <v>95406</v>
      </c>
      <c r="F90" s="69">
        <v>42879</v>
      </c>
      <c r="G90" s="69">
        <v>81548</v>
      </c>
      <c r="H90" s="69">
        <v>89780</v>
      </c>
      <c r="I90" s="69">
        <v>94601</v>
      </c>
      <c r="J90" s="46">
        <f t="shared" si="27"/>
        <v>5.3697928269102357E-2</v>
      </c>
      <c r="K90" s="69">
        <f t="shared" si="28"/>
        <v>4821</v>
      </c>
      <c r="L90" s="46">
        <f t="shared" si="29"/>
        <v>-8.4376244680628432E-3</v>
      </c>
      <c r="M90" s="69">
        <f t="shared" si="30"/>
        <v>-805</v>
      </c>
      <c r="N90" s="46">
        <f t="shared" si="31"/>
        <v>2.309810143426462E-2</v>
      </c>
      <c r="O90" s="79"/>
    </row>
    <row r="91" spans="2:15" x14ac:dyDescent="0.25">
      <c r="B91" s="272"/>
      <c r="C91" s="277" t="s">
        <v>18</v>
      </c>
      <c r="D91" s="63" t="s">
        <v>43</v>
      </c>
      <c r="E91" s="64">
        <v>4330865</v>
      </c>
      <c r="F91" s="64">
        <v>1477278</v>
      </c>
      <c r="G91" s="64">
        <v>4116712</v>
      </c>
      <c r="H91" s="64">
        <v>4555390</v>
      </c>
      <c r="I91" s="64">
        <v>4846999</v>
      </c>
      <c r="J91" s="65">
        <f t="shared" si="27"/>
        <v>6.4014058071866442E-2</v>
      </c>
      <c r="K91" s="64">
        <f t="shared" si="28"/>
        <v>291609</v>
      </c>
      <c r="L91" s="65">
        <f t="shared" si="29"/>
        <v>0.11917573048340224</v>
      </c>
      <c r="M91" s="64">
        <f t="shared" si="30"/>
        <v>516134</v>
      </c>
      <c r="N91" s="65">
        <f t="shared" ref="N91:N92" si="32">I91/$I$91</f>
        <v>1</v>
      </c>
    </row>
    <row r="92" spans="2:15" x14ac:dyDescent="0.25">
      <c r="B92" s="272"/>
      <c r="C92" s="278"/>
      <c r="D92" s="26" t="s">
        <v>44</v>
      </c>
      <c r="E92" s="27">
        <v>1604718</v>
      </c>
      <c r="F92" s="27">
        <v>579611</v>
      </c>
      <c r="G92" s="27">
        <v>1558686</v>
      </c>
      <c r="H92" s="27">
        <v>1686480</v>
      </c>
      <c r="I92" s="27">
        <v>1747927</v>
      </c>
      <c r="J92" s="80">
        <f t="shared" si="27"/>
        <v>3.6435060006640985E-2</v>
      </c>
      <c r="K92" s="27">
        <f t="shared" si="28"/>
        <v>61447</v>
      </c>
      <c r="L92" s="80">
        <f t="shared" si="29"/>
        <v>8.9242471262863665E-2</v>
      </c>
      <c r="M92" s="27">
        <f t="shared" si="30"/>
        <v>143209</v>
      </c>
      <c r="N92" s="38">
        <f t="shared" si="32"/>
        <v>0.36062045814327587</v>
      </c>
    </row>
    <row r="93" spans="2:15" x14ac:dyDescent="0.25">
      <c r="B93" s="272"/>
      <c r="C93" s="278"/>
      <c r="D93" s="4" t="s">
        <v>45</v>
      </c>
      <c r="E93" s="29">
        <v>1188723</v>
      </c>
      <c r="F93" s="29">
        <v>269519</v>
      </c>
      <c r="G93" s="29">
        <v>1092077</v>
      </c>
      <c r="H93" s="29">
        <v>1177799</v>
      </c>
      <c r="I93" s="29">
        <v>1245078</v>
      </c>
      <c r="J93" s="81">
        <f t="shared" si="27"/>
        <v>5.7122649959797878E-2</v>
      </c>
      <c r="K93" s="29">
        <f t="shared" si="28"/>
        <v>67279</v>
      </c>
      <c r="L93" s="81">
        <f t="shared" si="29"/>
        <v>4.7408016838237366E-2</v>
      </c>
      <c r="M93" s="29">
        <f t="shared" si="30"/>
        <v>56355</v>
      </c>
      <c r="N93" s="75">
        <f>I93/$I$91</f>
        <v>0.25687605877368658</v>
      </c>
    </row>
    <row r="94" spans="2:15" x14ac:dyDescent="0.25">
      <c r="B94" s="272"/>
      <c r="C94" s="278"/>
      <c r="D94" s="4" t="s">
        <v>46</v>
      </c>
      <c r="E94" s="29">
        <v>37865</v>
      </c>
      <c r="F94" s="29">
        <v>12698</v>
      </c>
      <c r="G94" s="29">
        <v>28629</v>
      </c>
      <c r="H94" s="29">
        <v>39892</v>
      </c>
      <c r="I94" s="29">
        <v>35375</v>
      </c>
      <c r="J94" s="81">
        <f t="shared" si="27"/>
        <v>-0.11323072295197034</v>
      </c>
      <c r="K94" s="29">
        <f t="shared" si="28"/>
        <v>-4517</v>
      </c>
      <c r="L94" s="81">
        <f t="shared" si="29"/>
        <v>-6.5759936616928583E-2</v>
      </c>
      <c r="M94" s="29">
        <f t="shared" si="30"/>
        <v>-2490</v>
      </c>
      <c r="N94" s="75">
        <f t="shared" ref="N94:N101" si="33">I94/$I$91</f>
        <v>7.2983303689561317E-3</v>
      </c>
    </row>
    <row r="95" spans="2:15" x14ac:dyDescent="0.25">
      <c r="B95" s="272"/>
      <c r="C95" s="278"/>
      <c r="D95" s="4" t="s">
        <v>47</v>
      </c>
      <c r="E95" s="29">
        <v>120888</v>
      </c>
      <c r="F95" s="29">
        <v>40371</v>
      </c>
      <c r="G95" s="29">
        <v>138765</v>
      </c>
      <c r="H95" s="29">
        <v>159652</v>
      </c>
      <c r="I95" s="29">
        <v>203839</v>
      </c>
      <c r="J95" s="81">
        <f t="shared" si="27"/>
        <v>0.27677072632976718</v>
      </c>
      <c r="K95" s="29">
        <f t="shared" si="28"/>
        <v>44187</v>
      </c>
      <c r="L95" s="81">
        <f t="shared" si="29"/>
        <v>0.68618059691615385</v>
      </c>
      <c r="M95" s="29">
        <f t="shared" si="30"/>
        <v>82951</v>
      </c>
      <c r="N95" s="75">
        <f t="shared" si="33"/>
        <v>4.2054681670039541E-2</v>
      </c>
    </row>
    <row r="96" spans="2:15" x14ac:dyDescent="0.25">
      <c r="B96" s="272"/>
      <c r="C96" s="278"/>
      <c r="D96" s="4" t="s">
        <v>48</v>
      </c>
      <c r="E96" s="29">
        <v>708591</v>
      </c>
      <c r="F96" s="29">
        <v>232764</v>
      </c>
      <c r="G96" s="29">
        <v>604155</v>
      </c>
      <c r="H96" s="29">
        <v>699601</v>
      </c>
      <c r="I96" s="29">
        <v>804878</v>
      </c>
      <c r="J96" s="81">
        <f t="shared" si="27"/>
        <v>0.1504814887342929</v>
      </c>
      <c r="K96" s="29">
        <f t="shared" si="28"/>
        <v>105277</v>
      </c>
      <c r="L96" s="81">
        <f t="shared" si="29"/>
        <v>0.13588515801075651</v>
      </c>
      <c r="M96" s="29">
        <f t="shared" si="30"/>
        <v>96287</v>
      </c>
      <c r="N96" s="75">
        <f t="shared" si="33"/>
        <v>0.16605697669836531</v>
      </c>
    </row>
    <row r="97" spans="2:14" x14ac:dyDescent="0.25">
      <c r="B97" s="272"/>
      <c r="C97" s="278"/>
      <c r="D97" s="4" t="s">
        <v>49</v>
      </c>
      <c r="E97" s="29">
        <v>41336</v>
      </c>
      <c r="F97" s="29">
        <v>21851</v>
      </c>
      <c r="G97" s="29">
        <v>39143</v>
      </c>
      <c r="H97" s="29">
        <v>46340</v>
      </c>
      <c r="I97" s="29">
        <v>43855</v>
      </c>
      <c r="J97" s="81">
        <f t="shared" si="27"/>
        <v>-5.3625377643504502E-2</v>
      </c>
      <c r="K97" s="29">
        <f t="shared" si="28"/>
        <v>-2485</v>
      </c>
      <c r="L97" s="81">
        <f t="shared" si="29"/>
        <v>6.0939616798916241E-2</v>
      </c>
      <c r="M97" s="29">
        <f t="shared" si="30"/>
        <v>2519</v>
      </c>
      <c r="N97" s="75">
        <f t="shared" si="33"/>
        <v>9.0478665252458276E-3</v>
      </c>
    </row>
    <row r="98" spans="2:14" x14ac:dyDescent="0.25">
      <c r="B98" s="272"/>
      <c r="C98" s="278"/>
      <c r="D98" s="4" t="s">
        <v>50</v>
      </c>
      <c r="E98" s="29">
        <v>129126</v>
      </c>
      <c r="F98" s="29">
        <v>81129</v>
      </c>
      <c r="G98" s="29">
        <v>171217</v>
      </c>
      <c r="H98" s="29">
        <v>213329</v>
      </c>
      <c r="I98" s="29">
        <v>211792</v>
      </c>
      <c r="J98" s="81">
        <f t="shared" si="27"/>
        <v>-7.2048338481874863E-3</v>
      </c>
      <c r="K98" s="29">
        <f t="shared" si="28"/>
        <v>-1537</v>
      </c>
      <c r="L98" s="81">
        <f t="shared" si="29"/>
        <v>0.64019639731734901</v>
      </c>
      <c r="M98" s="29">
        <f t="shared" si="30"/>
        <v>82666</v>
      </c>
      <c r="N98" s="75">
        <f t="shared" si="33"/>
        <v>4.3695490756239068E-2</v>
      </c>
    </row>
    <row r="99" spans="2:14" x14ac:dyDescent="0.25">
      <c r="B99" s="272"/>
      <c r="C99" s="278"/>
      <c r="D99" s="4" t="s">
        <v>51</v>
      </c>
      <c r="E99" s="29">
        <v>165875</v>
      </c>
      <c r="F99" s="29">
        <v>106775</v>
      </c>
      <c r="G99" s="29">
        <v>165117</v>
      </c>
      <c r="H99" s="29">
        <v>182016</v>
      </c>
      <c r="I99" s="29">
        <v>189705</v>
      </c>
      <c r="J99" s="81">
        <f t="shared" si="27"/>
        <v>4.2243539029535926E-2</v>
      </c>
      <c r="K99" s="29">
        <f t="shared" si="28"/>
        <v>7689</v>
      </c>
      <c r="L99" s="81">
        <f t="shared" si="29"/>
        <v>0.1436623963828183</v>
      </c>
      <c r="M99" s="29">
        <f t="shared" si="30"/>
        <v>23830</v>
      </c>
      <c r="N99" s="75">
        <f t="shared" si="33"/>
        <v>3.9138650534072734E-2</v>
      </c>
    </row>
    <row r="100" spans="2:14" x14ac:dyDescent="0.25">
      <c r="B100" s="272"/>
      <c r="C100" s="278"/>
      <c r="D100" s="4" t="s">
        <v>52</v>
      </c>
      <c r="E100" s="29">
        <v>224428</v>
      </c>
      <c r="F100" s="29">
        <v>86363</v>
      </c>
      <c r="G100" s="29">
        <v>226073</v>
      </c>
      <c r="H100" s="29">
        <v>244622</v>
      </c>
      <c r="I100" s="29">
        <v>256066</v>
      </c>
      <c r="J100" s="31">
        <f t="shared" si="27"/>
        <v>4.6782382614809714E-2</v>
      </c>
      <c r="K100" s="29">
        <f t="shared" si="28"/>
        <v>11444</v>
      </c>
      <c r="L100" s="31">
        <f t="shared" si="29"/>
        <v>0.14097171475929926</v>
      </c>
      <c r="M100" s="29">
        <f t="shared" si="30"/>
        <v>31638</v>
      </c>
      <c r="N100" s="42">
        <f t="shared" si="33"/>
        <v>5.2829802523169489E-2</v>
      </c>
    </row>
    <row r="101" spans="2:14" x14ac:dyDescent="0.25">
      <c r="B101" s="272"/>
      <c r="C101" s="279"/>
      <c r="D101" s="32" t="s">
        <v>53</v>
      </c>
      <c r="E101" s="71">
        <v>109315</v>
      </c>
      <c r="F101" s="71">
        <v>46197</v>
      </c>
      <c r="G101" s="71">
        <v>92850</v>
      </c>
      <c r="H101" s="71">
        <v>105659</v>
      </c>
      <c r="I101" s="71">
        <v>108484</v>
      </c>
      <c r="J101" s="72">
        <f t="shared" si="27"/>
        <v>2.6736955678172247E-2</v>
      </c>
      <c r="K101" s="71">
        <f t="shared" si="28"/>
        <v>2825</v>
      </c>
      <c r="L101" s="72">
        <f t="shared" si="29"/>
        <v>-7.6018844623336745E-3</v>
      </c>
      <c r="M101" s="71">
        <f t="shared" si="30"/>
        <v>-831</v>
      </c>
      <c r="N101" s="55">
        <f t="shared" si="33"/>
        <v>2.2381684006949454E-2</v>
      </c>
    </row>
    <row r="102" spans="2:14" x14ac:dyDescent="0.25">
      <c r="B102" s="272"/>
      <c r="C102" s="274" t="s">
        <v>21</v>
      </c>
      <c r="D102" s="63" t="s">
        <v>43</v>
      </c>
      <c r="E102" s="64">
        <v>25578799</v>
      </c>
      <c r="F102" s="64">
        <v>7178852</v>
      </c>
      <c r="G102" s="64">
        <v>23015665</v>
      </c>
      <c r="H102" s="64">
        <v>25556749</v>
      </c>
      <c r="I102" s="64">
        <v>27044823</v>
      </c>
      <c r="J102" s="65">
        <f t="shared" si="27"/>
        <v>5.8226263442192838E-2</v>
      </c>
      <c r="K102" s="64">
        <f t="shared" si="28"/>
        <v>1488074</v>
      </c>
      <c r="L102" s="65">
        <f t="shared" si="29"/>
        <v>5.7314027918198951E-2</v>
      </c>
      <c r="M102" s="64">
        <f t="shared" si="30"/>
        <v>1466024</v>
      </c>
      <c r="N102" s="65">
        <f t="shared" ref="N102:N103" si="34">I102/$I$102</f>
        <v>1</v>
      </c>
    </row>
    <row r="103" spans="2:14" x14ac:dyDescent="0.25">
      <c r="B103" s="272"/>
      <c r="C103" s="275"/>
      <c r="D103" s="15" t="s">
        <v>44</v>
      </c>
      <c r="E103" s="16">
        <v>9847763</v>
      </c>
      <c r="F103" s="16">
        <v>3053438</v>
      </c>
      <c r="G103" s="16">
        <v>9333775</v>
      </c>
      <c r="H103" s="16">
        <v>10077442</v>
      </c>
      <c r="I103" s="16">
        <v>10350937</v>
      </c>
      <c r="J103" s="18">
        <f t="shared" si="27"/>
        <v>2.7139327619052578E-2</v>
      </c>
      <c r="K103" s="16">
        <f t="shared" si="28"/>
        <v>273495</v>
      </c>
      <c r="L103" s="18">
        <f t="shared" si="29"/>
        <v>5.1095258892806417E-2</v>
      </c>
      <c r="M103" s="16">
        <f t="shared" si="30"/>
        <v>503174</v>
      </c>
      <c r="N103" s="18">
        <f t="shared" si="34"/>
        <v>0.38273265829841074</v>
      </c>
    </row>
    <row r="104" spans="2:14" x14ac:dyDescent="0.25">
      <c r="B104" s="272"/>
      <c r="C104" s="275"/>
      <c r="D104" s="19" t="s">
        <v>45</v>
      </c>
      <c r="E104" s="20">
        <v>7573908</v>
      </c>
      <c r="F104" s="20">
        <v>1499277</v>
      </c>
      <c r="G104" s="20">
        <v>6487078</v>
      </c>
      <c r="H104" s="20">
        <v>7196338</v>
      </c>
      <c r="I104" s="20">
        <v>7492248</v>
      </c>
      <c r="J104" s="68">
        <f t="shared" si="27"/>
        <v>4.1119524958388665E-2</v>
      </c>
      <c r="K104" s="20">
        <f t="shared" si="28"/>
        <v>295910</v>
      </c>
      <c r="L104" s="68">
        <f t="shared" si="29"/>
        <v>-1.0781752300133562E-2</v>
      </c>
      <c r="M104" s="20">
        <f t="shared" si="30"/>
        <v>-81660</v>
      </c>
      <c r="N104" s="68">
        <f>I104/$I$102</f>
        <v>0.27703076481587624</v>
      </c>
    </row>
    <row r="105" spans="2:14" x14ac:dyDescent="0.25">
      <c r="B105" s="272"/>
      <c r="C105" s="275"/>
      <c r="D105" s="19" t="s">
        <v>46</v>
      </c>
      <c r="E105" s="20">
        <v>171426</v>
      </c>
      <c r="F105" s="20">
        <v>52951</v>
      </c>
      <c r="G105" s="20">
        <v>119118</v>
      </c>
      <c r="H105" s="20">
        <v>124202</v>
      </c>
      <c r="I105" s="20">
        <v>142297</v>
      </c>
      <c r="J105" s="68">
        <f t="shared" si="27"/>
        <v>0.14569008550586937</v>
      </c>
      <c r="K105" s="20">
        <f t="shared" si="28"/>
        <v>18095</v>
      </c>
      <c r="L105" s="68">
        <f t="shared" si="29"/>
        <v>-0.16992171549239909</v>
      </c>
      <c r="M105" s="20">
        <f t="shared" si="30"/>
        <v>-29129</v>
      </c>
      <c r="N105" s="68">
        <f t="shared" ref="N105:N112" si="35">I105/$I$102</f>
        <v>5.2615245439025429E-3</v>
      </c>
    </row>
    <row r="106" spans="2:14" x14ac:dyDescent="0.25">
      <c r="B106" s="272"/>
      <c r="C106" s="275"/>
      <c r="D106" s="19" t="s">
        <v>47</v>
      </c>
      <c r="E106" s="20">
        <v>630914</v>
      </c>
      <c r="F106" s="20">
        <v>206512</v>
      </c>
      <c r="G106" s="20">
        <v>728683</v>
      </c>
      <c r="H106" s="20">
        <v>789742</v>
      </c>
      <c r="I106" s="20">
        <v>1039569</v>
      </c>
      <c r="J106" s="68">
        <f t="shared" si="27"/>
        <v>0.31634001990523486</v>
      </c>
      <c r="K106" s="20">
        <f t="shared" si="28"/>
        <v>249827</v>
      </c>
      <c r="L106" s="68">
        <f t="shared" si="29"/>
        <v>0.64771902351192079</v>
      </c>
      <c r="M106" s="20">
        <f t="shared" si="30"/>
        <v>408655</v>
      </c>
      <c r="N106" s="68">
        <f t="shared" si="35"/>
        <v>3.8438742971251834E-2</v>
      </c>
    </row>
    <row r="107" spans="2:14" x14ac:dyDescent="0.25">
      <c r="B107" s="272"/>
      <c r="C107" s="275"/>
      <c r="D107" s="19" t="s">
        <v>48</v>
      </c>
      <c r="E107" s="20">
        <v>4147957</v>
      </c>
      <c r="F107" s="20">
        <v>1092978</v>
      </c>
      <c r="G107" s="20">
        <v>3164473</v>
      </c>
      <c r="H107" s="20">
        <v>3797412</v>
      </c>
      <c r="I107" s="20">
        <v>4309024</v>
      </c>
      <c r="J107" s="68">
        <f t="shared" si="27"/>
        <v>0.13472649267448467</v>
      </c>
      <c r="K107" s="20">
        <f t="shared" si="28"/>
        <v>511612</v>
      </c>
      <c r="L107" s="68">
        <f t="shared" si="29"/>
        <v>3.8830441106308511E-2</v>
      </c>
      <c r="M107" s="20">
        <f t="shared" si="30"/>
        <v>161067</v>
      </c>
      <c r="N107" s="68">
        <f t="shared" si="35"/>
        <v>0.1593289776753207</v>
      </c>
    </row>
    <row r="108" spans="2:14" x14ac:dyDescent="0.25">
      <c r="B108" s="272"/>
      <c r="C108" s="275"/>
      <c r="D108" s="19" t="s">
        <v>49</v>
      </c>
      <c r="E108" s="20">
        <v>98308</v>
      </c>
      <c r="F108" s="20">
        <v>49897</v>
      </c>
      <c r="G108" s="20">
        <v>100995</v>
      </c>
      <c r="H108" s="20">
        <v>112147</v>
      </c>
      <c r="I108" s="20">
        <v>111822</v>
      </c>
      <c r="J108" s="68">
        <f t="shared" si="27"/>
        <v>-2.8979821127627092E-3</v>
      </c>
      <c r="K108" s="20">
        <f t="shared" si="28"/>
        <v>-325</v>
      </c>
      <c r="L108" s="68">
        <f t="shared" si="29"/>
        <v>0.13746592342433983</v>
      </c>
      <c r="M108" s="20">
        <f t="shared" si="30"/>
        <v>13514</v>
      </c>
      <c r="N108" s="68">
        <f t="shared" si="35"/>
        <v>4.1346915082417068E-3</v>
      </c>
    </row>
    <row r="109" spans="2:14" x14ac:dyDescent="0.25">
      <c r="B109" s="272"/>
      <c r="C109" s="275"/>
      <c r="D109" s="19" t="s">
        <v>50</v>
      </c>
      <c r="E109" s="20">
        <v>795524</v>
      </c>
      <c r="F109" s="20">
        <v>455604</v>
      </c>
      <c r="G109" s="20">
        <v>960692</v>
      </c>
      <c r="H109" s="20">
        <v>1064225</v>
      </c>
      <c r="I109" s="20">
        <v>1119703</v>
      </c>
      <c r="J109" s="68">
        <f t="shared" si="27"/>
        <v>5.2129953722192202E-2</v>
      </c>
      <c r="K109" s="20">
        <f t="shared" si="28"/>
        <v>55478</v>
      </c>
      <c r="L109" s="68">
        <f t="shared" si="29"/>
        <v>0.40750373338830759</v>
      </c>
      <c r="M109" s="20">
        <f t="shared" si="30"/>
        <v>324179</v>
      </c>
      <c r="N109" s="68">
        <f t="shared" si="35"/>
        <v>4.1401749976326341E-2</v>
      </c>
    </row>
    <row r="110" spans="2:14" x14ac:dyDescent="0.25">
      <c r="B110" s="272"/>
      <c r="C110" s="275"/>
      <c r="D110" s="19" t="s">
        <v>51</v>
      </c>
      <c r="E110" s="20">
        <v>366728</v>
      </c>
      <c r="F110" s="20">
        <v>220493</v>
      </c>
      <c r="G110" s="20">
        <v>385149</v>
      </c>
      <c r="H110" s="20">
        <v>418024</v>
      </c>
      <c r="I110" s="20">
        <v>432765</v>
      </c>
      <c r="J110" s="68">
        <f t="shared" si="27"/>
        <v>3.5263525539203533E-2</v>
      </c>
      <c r="K110" s="20">
        <f t="shared" si="28"/>
        <v>14741</v>
      </c>
      <c r="L110" s="68">
        <f t="shared" si="29"/>
        <v>0.18007078815907152</v>
      </c>
      <c r="M110" s="20">
        <f t="shared" si="30"/>
        <v>66037</v>
      </c>
      <c r="N110" s="68">
        <f t="shared" si="35"/>
        <v>1.6001768619450754E-2</v>
      </c>
    </row>
    <row r="111" spans="2:14" x14ac:dyDescent="0.25">
      <c r="B111" s="272"/>
      <c r="C111" s="275"/>
      <c r="D111" s="19" t="s">
        <v>52</v>
      </c>
      <c r="E111" s="20">
        <v>1400493</v>
      </c>
      <c r="F111" s="20">
        <v>377103</v>
      </c>
      <c r="G111" s="20">
        <v>1289839</v>
      </c>
      <c r="H111" s="20">
        <v>1393117</v>
      </c>
      <c r="I111" s="20">
        <v>1487889</v>
      </c>
      <c r="J111" s="22">
        <f t="shared" si="27"/>
        <v>6.8028744175830269E-2</v>
      </c>
      <c r="K111" s="20">
        <f t="shared" si="28"/>
        <v>94772</v>
      </c>
      <c r="L111" s="22">
        <f t="shared" si="29"/>
        <v>6.2403739254676793E-2</v>
      </c>
      <c r="M111" s="20">
        <f t="shared" si="30"/>
        <v>87396</v>
      </c>
      <c r="N111" s="22">
        <f t="shared" si="35"/>
        <v>5.5015667878469753E-2</v>
      </c>
    </row>
    <row r="112" spans="2:14" x14ac:dyDescent="0.25">
      <c r="B112" s="272"/>
      <c r="C112" s="276"/>
      <c r="D112" s="23" t="s">
        <v>53</v>
      </c>
      <c r="E112" s="69">
        <v>545778</v>
      </c>
      <c r="F112" s="69">
        <v>170599</v>
      </c>
      <c r="G112" s="69">
        <v>445863</v>
      </c>
      <c r="H112" s="69">
        <v>584100</v>
      </c>
      <c r="I112" s="69">
        <v>558569</v>
      </c>
      <c r="J112" s="46">
        <f t="shared" si="27"/>
        <v>-4.3709981167608269E-2</v>
      </c>
      <c r="K112" s="69">
        <f t="shared" si="28"/>
        <v>-25531</v>
      </c>
      <c r="L112" s="46">
        <f t="shared" si="29"/>
        <v>2.3436268959173834E-2</v>
      </c>
      <c r="M112" s="69">
        <f t="shared" si="30"/>
        <v>12791</v>
      </c>
      <c r="N112" s="46">
        <f t="shared" si="35"/>
        <v>2.0653453712749386E-2</v>
      </c>
    </row>
    <row r="113" spans="2:14" x14ac:dyDescent="0.25">
      <c r="B113" s="272"/>
      <c r="C113" s="277" t="s">
        <v>22</v>
      </c>
      <c r="D113" s="63" t="s">
        <v>43</v>
      </c>
      <c r="E113" s="73">
        <f t="shared" ref="E113:I123" si="36">E102/E80</f>
        <v>7.0643487996809569</v>
      </c>
      <c r="F113" s="73">
        <f t="shared" si="36"/>
        <v>5.4718152639277298</v>
      </c>
      <c r="G113" s="73">
        <f t="shared" si="36"/>
        <v>6.5908089293359122</v>
      </c>
      <c r="H113" s="73">
        <f t="shared" si="36"/>
        <v>6.6396118294691302</v>
      </c>
      <c r="I113" s="73">
        <f t="shared" si="36"/>
        <v>6.6033558305486499</v>
      </c>
      <c r="J113" s="65">
        <f t="shared" si="27"/>
        <v>-5.4605600224342243E-3</v>
      </c>
      <c r="K113" s="73">
        <f t="shared" ref="K113:K114" si="37">(I113-H113)</f>
        <v>-3.6255998920480259E-2</v>
      </c>
      <c r="L113" s="65">
        <f t="shared" si="29"/>
        <v>-6.525625817812486E-2</v>
      </c>
      <c r="M113" s="73">
        <f t="shared" ref="M113:M114" si="38">(I113-E113)</f>
        <v>-0.46099296913230692</v>
      </c>
      <c r="N113" s="65"/>
    </row>
    <row r="114" spans="2:14" x14ac:dyDescent="0.25">
      <c r="B114" s="272"/>
      <c r="C114" s="278"/>
      <c r="D114" s="26" t="s">
        <v>44</v>
      </c>
      <c r="E114" s="37">
        <f t="shared" si="36"/>
        <v>7.4220231680019291</v>
      </c>
      <c r="F114" s="37">
        <f t="shared" si="36"/>
        <v>6.0396546438143464</v>
      </c>
      <c r="G114" s="37">
        <f t="shared" si="36"/>
        <v>7.1902140168643625</v>
      </c>
      <c r="H114" s="37">
        <f t="shared" si="36"/>
        <v>7.1978798006081179</v>
      </c>
      <c r="I114" s="37">
        <f t="shared" si="36"/>
        <v>7.1401382233219266</v>
      </c>
      <c r="J114" s="80">
        <f t="shared" si="27"/>
        <v>-8.0220257750501789E-3</v>
      </c>
      <c r="K114" s="37">
        <f t="shared" si="37"/>
        <v>-5.7741577286191337E-2</v>
      </c>
      <c r="L114" s="80">
        <f t="shared" si="29"/>
        <v>-3.7979529071705653E-2</v>
      </c>
      <c r="M114" s="37">
        <f t="shared" si="38"/>
        <v>-0.28188494468000247</v>
      </c>
      <c r="N114" s="38"/>
    </row>
    <row r="115" spans="2:14" x14ac:dyDescent="0.25">
      <c r="B115" s="272"/>
      <c r="C115" s="278"/>
      <c r="D115" s="4" t="s">
        <v>45</v>
      </c>
      <c r="E115" s="41">
        <f>E104/E82</f>
        <v>7.7851662719557924</v>
      </c>
      <c r="F115" s="41">
        <f t="shared" si="36"/>
        <v>6.3658160665760866</v>
      </c>
      <c r="G115" s="41">
        <f t="shared" si="36"/>
        <v>7.0971256275689436</v>
      </c>
      <c r="H115" s="41">
        <f>H104/H82</f>
        <v>7.3820784765484353</v>
      </c>
      <c r="I115" s="41">
        <f>I104/I82</f>
        <v>7.250256198850952</v>
      </c>
      <c r="J115" s="81">
        <f t="shared" si="27"/>
        <v>-1.785706804882381E-2</v>
      </c>
      <c r="K115" s="41">
        <f>(I115-H115)</f>
        <v>-0.13182227769748334</v>
      </c>
      <c r="L115" s="81">
        <f t="shared" si="29"/>
        <v>-6.8708882305022367E-2</v>
      </c>
      <c r="M115" s="41">
        <f>(I115-E115)</f>
        <v>-0.5349100731048404</v>
      </c>
      <c r="N115" s="75"/>
    </row>
    <row r="116" spans="2:14" x14ac:dyDescent="0.25">
      <c r="B116" s="272"/>
      <c r="C116" s="278"/>
      <c r="D116" s="4" t="s">
        <v>46</v>
      </c>
      <c r="E116" s="41">
        <f t="shared" ref="E116:E123" si="39">E105/E83</f>
        <v>5.1355901737567402</v>
      </c>
      <c r="F116" s="41">
        <f t="shared" si="36"/>
        <v>4.6040344317885404</v>
      </c>
      <c r="G116" s="41">
        <f t="shared" si="36"/>
        <v>4.6437955635257886</v>
      </c>
      <c r="H116" s="41">
        <f t="shared" si="36"/>
        <v>3.3513761467889909</v>
      </c>
      <c r="I116" s="41">
        <f t="shared" si="36"/>
        <v>4.4419228968315903</v>
      </c>
      <c r="J116" s="81">
        <f t="shared" si="27"/>
        <v>0.32540267110496401</v>
      </c>
      <c r="K116" s="41">
        <f t="shared" ref="K116:K123" si="40">(I116-H116)</f>
        <v>1.0905467500425994</v>
      </c>
      <c r="L116" s="81">
        <f t="shared" si="29"/>
        <v>-0.13507060599769871</v>
      </c>
      <c r="M116" s="41">
        <f t="shared" ref="M116:M123" si="41">(I116-E116)</f>
        <v>-0.69366727692514996</v>
      </c>
      <c r="N116" s="75"/>
    </row>
    <row r="117" spans="2:14" x14ac:dyDescent="0.25">
      <c r="B117" s="272"/>
      <c r="C117" s="278"/>
      <c r="D117" s="4" t="s">
        <v>47</v>
      </c>
      <c r="E117" s="41">
        <f t="shared" si="39"/>
        <v>6.0874943313939465</v>
      </c>
      <c r="F117" s="41">
        <f t="shared" si="36"/>
        <v>6.0411888602855139</v>
      </c>
      <c r="G117" s="41">
        <f t="shared" si="36"/>
        <v>6.1983923103096288</v>
      </c>
      <c r="H117" s="41">
        <f t="shared" si="36"/>
        <v>5.739612631272939</v>
      </c>
      <c r="I117" s="41">
        <f t="shared" si="36"/>
        <v>5.911445094593903</v>
      </c>
      <c r="J117" s="81">
        <f t="shared" si="27"/>
        <v>2.9937989610085314E-2</v>
      </c>
      <c r="K117" s="41">
        <f t="shared" si="40"/>
        <v>0.17183246332096402</v>
      </c>
      <c r="L117" s="81">
        <f t="shared" si="29"/>
        <v>-2.8919819422604798E-2</v>
      </c>
      <c r="M117" s="41">
        <f t="shared" si="41"/>
        <v>-0.17604923680004347</v>
      </c>
      <c r="N117" s="75"/>
    </row>
    <row r="118" spans="2:14" x14ac:dyDescent="0.25">
      <c r="B118" s="272"/>
      <c r="C118" s="278"/>
      <c r="D118" s="4" t="s">
        <v>48</v>
      </c>
      <c r="E118" s="41">
        <f t="shared" si="39"/>
        <v>6.9596477187118815</v>
      </c>
      <c r="F118" s="41">
        <f t="shared" si="36"/>
        <v>5.1994329507019135</v>
      </c>
      <c r="G118" s="41">
        <f t="shared" si="36"/>
        <v>6.0482815432662722</v>
      </c>
      <c r="H118" s="41">
        <f t="shared" si="36"/>
        <v>6.3466955470986699</v>
      </c>
      <c r="I118" s="41">
        <f t="shared" si="36"/>
        <v>6.2332456238056873</v>
      </c>
      <c r="J118" s="81">
        <f t="shared" si="27"/>
        <v>-1.7875431781952278E-2</v>
      </c>
      <c r="K118" s="41">
        <f t="shared" si="40"/>
        <v>-0.11344992329298265</v>
      </c>
      <c r="L118" s="81">
        <f t="shared" si="29"/>
        <v>-0.10437339995718053</v>
      </c>
      <c r="M118" s="41">
        <f t="shared" si="41"/>
        <v>-0.72640209490619423</v>
      </c>
      <c r="N118" s="75"/>
    </row>
    <row r="119" spans="2:14" x14ac:dyDescent="0.25">
      <c r="B119" s="272"/>
      <c r="C119" s="278"/>
      <c r="D119" s="4" t="s">
        <v>49</v>
      </c>
      <c r="E119" s="41">
        <f t="shared" si="39"/>
        <v>2.4936712071633309</v>
      </c>
      <c r="F119" s="41">
        <f t="shared" si="36"/>
        <v>2.3678166374033123</v>
      </c>
      <c r="G119" s="41">
        <f t="shared" si="36"/>
        <v>2.6963637334472446</v>
      </c>
      <c r="H119" s="41">
        <f t="shared" si="36"/>
        <v>2.5378940460295549</v>
      </c>
      <c r="I119" s="41">
        <f t="shared" si="36"/>
        <v>2.6766402566005216</v>
      </c>
      <c r="J119" s="81">
        <f t="shared" si="27"/>
        <v>5.4669819958808041E-2</v>
      </c>
      <c r="K119" s="41">
        <f t="shared" si="40"/>
        <v>0.1387462105709667</v>
      </c>
      <c r="L119" s="81">
        <f t="shared" si="29"/>
        <v>7.3373365707392724E-2</v>
      </c>
      <c r="M119" s="41">
        <f t="shared" si="41"/>
        <v>0.18296904943719072</v>
      </c>
      <c r="N119" s="75"/>
    </row>
    <row r="120" spans="2:14" x14ac:dyDescent="0.25">
      <c r="B120" s="272"/>
      <c r="C120" s="278"/>
      <c r="D120" s="4" t="s">
        <v>50</v>
      </c>
      <c r="E120" s="41">
        <f t="shared" si="39"/>
        <v>7.4162285117649249</v>
      </c>
      <c r="F120" s="41">
        <f t="shared" si="36"/>
        <v>6.5223254548838279</v>
      </c>
      <c r="G120" s="41">
        <f t="shared" si="36"/>
        <v>6.575848426355634</v>
      </c>
      <c r="H120" s="41">
        <f t="shared" si="36"/>
        <v>5.6687920142329036</v>
      </c>
      <c r="I120" s="41">
        <f t="shared" si="36"/>
        <v>6.1740950070304104</v>
      </c>
      <c r="J120" s="81">
        <f t="shared" si="27"/>
        <v>8.9137684277147411E-2</v>
      </c>
      <c r="K120" s="41">
        <f t="shared" si="40"/>
        <v>0.50530299279750679</v>
      </c>
      <c r="L120" s="81">
        <f t="shared" si="29"/>
        <v>-0.16748856952884128</v>
      </c>
      <c r="M120" s="41">
        <f t="shared" si="41"/>
        <v>-1.2421335047345146</v>
      </c>
      <c r="N120" s="75"/>
    </row>
    <row r="121" spans="2:14" x14ac:dyDescent="0.25">
      <c r="B121" s="272"/>
      <c r="C121" s="278"/>
      <c r="D121" s="4" t="s">
        <v>51</v>
      </c>
      <c r="E121" s="41">
        <f t="shared" si="39"/>
        <v>2.3045811600578143</v>
      </c>
      <c r="F121" s="41">
        <f t="shared" si="36"/>
        <v>2.1283313545497542</v>
      </c>
      <c r="G121" s="41">
        <f t="shared" si="36"/>
        <v>2.4379142059588692</v>
      </c>
      <c r="H121" s="41">
        <f t="shared" si="36"/>
        <v>2.3981366744687684</v>
      </c>
      <c r="I121" s="41">
        <f t="shared" si="36"/>
        <v>2.3801836981630182</v>
      </c>
      <c r="J121" s="81">
        <f t="shared" si="27"/>
        <v>-7.4862189869671081E-3</v>
      </c>
      <c r="K121" s="41">
        <f t="shared" si="40"/>
        <v>-1.7952976305750212E-2</v>
      </c>
      <c r="L121" s="81">
        <f t="shared" si="29"/>
        <v>3.2805326805373625E-2</v>
      </c>
      <c r="M121" s="41">
        <f t="shared" si="41"/>
        <v>7.5602538105203898E-2</v>
      </c>
      <c r="N121" s="75"/>
    </row>
    <row r="122" spans="2:14" x14ac:dyDescent="0.25">
      <c r="B122" s="272"/>
      <c r="C122" s="278"/>
      <c r="D122" s="4" t="s">
        <v>52</v>
      </c>
      <c r="E122" s="41">
        <f t="shared" si="39"/>
        <v>7.4938358143467143</v>
      </c>
      <c r="F122" s="41">
        <f t="shared" si="36"/>
        <v>4.8605769230769234</v>
      </c>
      <c r="G122" s="41">
        <f t="shared" si="36"/>
        <v>6.7734395513217729</v>
      </c>
      <c r="H122" s="41">
        <f t="shared" si="36"/>
        <v>6.7878121985207418</v>
      </c>
      <c r="I122" s="41">
        <f t="shared" si="36"/>
        <v>6.958735548321922</v>
      </c>
      <c r="J122" s="31">
        <f t="shared" si="27"/>
        <v>2.5180919094731191E-2</v>
      </c>
      <c r="K122" s="41">
        <f t="shared" si="40"/>
        <v>0.17092334980118018</v>
      </c>
      <c r="L122" s="31">
        <f t="shared" si="29"/>
        <v>-7.1405389613735548E-2</v>
      </c>
      <c r="M122" s="41">
        <f t="shared" si="41"/>
        <v>-0.53510026602479233</v>
      </c>
      <c r="N122" s="42"/>
    </row>
    <row r="123" spans="2:14" x14ac:dyDescent="0.25">
      <c r="B123" s="272"/>
      <c r="C123" s="279"/>
      <c r="D123" s="32" t="s">
        <v>53</v>
      </c>
      <c r="E123" s="77">
        <f t="shared" si="39"/>
        <v>5.7205836110936419</v>
      </c>
      <c r="F123" s="77">
        <f t="shared" si="36"/>
        <v>3.9786142400708973</v>
      </c>
      <c r="G123" s="77">
        <f t="shared" si="36"/>
        <v>5.4674915387256586</v>
      </c>
      <c r="H123" s="77">
        <f t="shared" si="36"/>
        <v>6.5059033192247719</v>
      </c>
      <c r="I123" s="77">
        <f t="shared" si="36"/>
        <v>5.9044724685785566</v>
      </c>
      <c r="J123" s="72">
        <f t="shared" si="27"/>
        <v>-9.244386538438143E-2</v>
      </c>
      <c r="K123" s="77">
        <f t="shared" si="40"/>
        <v>-0.60143085064621538</v>
      </c>
      <c r="L123" s="72">
        <f t="shared" si="29"/>
        <v>3.2145121894260553E-2</v>
      </c>
      <c r="M123" s="77">
        <f t="shared" si="41"/>
        <v>0.18388885748491468</v>
      </c>
      <c r="N123" s="55"/>
    </row>
    <row r="124" spans="2:14" x14ac:dyDescent="0.25">
      <c r="B124" s="272"/>
      <c r="C124" s="280" t="s">
        <v>34</v>
      </c>
      <c r="D124" s="63" t="s">
        <v>43</v>
      </c>
      <c r="E124" s="65">
        <v>0.71081258112862944</v>
      </c>
      <c r="F124" s="65">
        <v>0.3687953172560467</v>
      </c>
      <c r="G124" s="65">
        <v>0.68498858231579329</v>
      </c>
      <c r="H124" s="65">
        <v>0.74770237320670863</v>
      </c>
      <c r="I124" s="65">
        <v>0.77667613521817547</v>
      </c>
      <c r="J124" s="65">
        <f t="shared" si="27"/>
        <v>3.8750394608493277E-2</v>
      </c>
      <c r="K124" s="73">
        <f t="shared" ref="K124:K125" si="42">(I124-H124)*100</f>
        <v>2.8973762011466841</v>
      </c>
      <c r="L124" s="65">
        <f t="shared" si="29"/>
        <v>9.2659522127433114E-2</v>
      </c>
      <c r="M124" s="73">
        <f t="shared" ref="M124:M125" si="43">(I124-E124)*100</f>
        <v>6.5863554089546028</v>
      </c>
      <c r="N124" s="65"/>
    </row>
    <row r="125" spans="2:14" x14ac:dyDescent="0.25">
      <c r="B125" s="272"/>
      <c r="C125" s="281"/>
      <c r="D125" s="15" t="s">
        <v>44</v>
      </c>
      <c r="E125" s="18">
        <v>0.77660120284605005</v>
      </c>
      <c r="F125" s="18">
        <v>0.43335869530198978</v>
      </c>
      <c r="G125" s="18">
        <v>0.77661439051066494</v>
      </c>
      <c r="H125" s="18">
        <v>0.80803859299525338</v>
      </c>
      <c r="I125" s="18">
        <v>0.81492615902123866</v>
      </c>
      <c r="J125" s="18">
        <f t="shared" si="27"/>
        <v>8.5238082508587443E-3</v>
      </c>
      <c r="K125" s="44">
        <f t="shared" si="42"/>
        <v>0.68875660259852811</v>
      </c>
      <c r="L125" s="18">
        <f t="shared" si="29"/>
        <v>4.9349596723179401E-2</v>
      </c>
      <c r="M125" s="44">
        <f t="shared" si="43"/>
        <v>3.8324956175188607</v>
      </c>
      <c r="N125" s="18"/>
    </row>
    <row r="126" spans="2:14" x14ac:dyDescent="0.25">
      <c r="B126" s="272"/>
      <c r="C126" s="281"/>
      <c r="D126" s="19" t="s">
        <v>45</v>
      </c>
      <c r="E126" s="68">
        <v>0.67501302094009585</v>
      </c>
      <c r="F126" s="68">
        <v>0.27185977021123353</v>
      </c>
      <c r="G126" s="68">
        <v>0.62608418535382115</v>
      </c>
      <c r="H126" s="68">
        <v>0.70375449470776241</v>
      </c>
      <c r="I126" s="68">
        <v>0.72458016215087573</v>
      </c>
      <c r="J126" s="68">
        <f t="shared" si="27"/>
        <v>2.9592233654949895E-2</v>
      </c>
      <c r="K126" s="45">
        <f>(I126-H126)*100</f>
        <v>2.0825667443113316</v>
      </c>
      <c r="L126" s="68">
        <f t="shared" si="29"/>
        <v>7.3431385281645944E-2</v>
      </c>
      <c r="M126" s="45">
        <f>(I126-E126)*100</f>
        <v>4.9567141210779875</v>
      </c>
      <c r="N126" s="68"/>
    </row>
    <row r="127" spans="2:14" x14ac:dyDescent="0.25">
      <c r="B127" s="272"/>
      <c r="C127" s="281"/>
      <c r="D127" s="19" t="s">
        <v>46</v>
      </c>
      <c r="E127" s="68">
        <v>0.55717308423608336</v>
      </c>
      <c r="F127" s="68">
        <v>0.3103337123298911</v>
      </c>
      <c r="G127" s="68">
        <v>0.51891058313076666</v>
      </c>
      <c r="H127" s="68">
        <v>0.50828091685525689</v>
      </c>
      <c r="I127" s="68">
        <v>0.57953147781606107</v>
      </c>
      <c r="J127" s="68">
        <f t="shared" si="27"/>
        <v>0.14017949247757056</v>
      </c>
      <c r="K127" s="45">
        <f t="shared" ref="K127:K134" si="44">(I127-H127)*100</f>
        <v>7.1250560960804172</v>
      </c>
      <c r="L127" s="68">
        <f t="shared" si="29"/>
        <v>4.0128272905774587E-2</v>
      </c>
      <c r="M127" s="45">
        <f t="shared" ref="M127:M134" si="45">(I127-E127)*100</f>
        <v>2.2358393579977709</v>
      </c>
      <c r="N127" s="68"/>
    </row>
    <row r="128" spans="2:14" x14ac:dyDescent="0.25">
      <c r="B128" s="272"/>
      <c r="C128" s="281"/>
      <c r="D128" s="19" t="s">
        <v>47</v>
      </c>
      <c r="E128" s="68">
        <v>0.56782316782316777</v>
      </c>
      <c r="F128" s="68">
        <v>0.19585661662892023</v>
      </c>
      <c r="G128" s="68">
        <v>0.58508735163711056</v>
      </c>
      <c r="H128" s="68">
        <v>0.65720481863543012</v>
      </c>
      <c r="I128" s="68">
        <v>0.86969496187650897</v>
      </c>
      <c r="J128" s="68">
        <f t="shared" si="27"/>
        <v>0.32332407982381683</v>
      </c>
      <c r="K128" s="45">
        <f t="shared" si="44"/>
        <v>21.249014324107883</v>
      </c>
      <c r="L128" s="68">
        <f t="shared" si="29"/>
        <v>0.53162993544382897</v>
      </c>
      <c r="M128" s="45">
        <f t="shared" si="45"/>
        <v>30.18717940533412</v>
      </c>
      <c r="N128" s="68"/>
    </row>
    <row r="129" spans="2:14" x14ac:dyDescent="0.25">
      <c r="B129" s="272"/>
      <c r="C129" s="281"/>
      <c r="D129" s="19" t="s">
        <v>48</v>
      </c>
      <c r="E129" s="68">
        <v>0.71329223892855109</v>
      </c>
      <c r="F129" s="68">
        <v>0.43434260744334358</v>
      </c>
      <c r="G129" s="68">
        <v>0.63168429289481354</v>
      </c>
      <c r="H129" s="68">
        <v>0.72699057407837087</v>
      </c>
      <c r="I129" s="68">
        <v>0.78514425692677769</v>
      </c>
      <c r="J129" s="68">
        <f t="shared" si="27"/>
        <v>7.9992347799185959E-2</v>
      </c>
      <c r="K129" s="45">
        <f t="shared" si="44"/>
        <v>5.8153682848406829</v>
      </c>
      <c r="L129" s="68">
        <f t="shared" si="29"/>
        <v>0.1007329311561791</v>
      </c>
      <c r="M129" s="45">
        <f t="shared" si="45"/>
        <v>7.1852017998226607</v>
      </c>
      <c r="N129" s="68"/>
    </row>
    <row r="130" spans="2:14" x14ac:dyDescent="0.25">
      <c r="B130" s="272"/>
      <c r="C130" s="281"/>
      <c r="D130" s="19" t="s">
        <v>49</v>
      </c>
      <c r="E130" s="68">
        <v>0.52090332015726504</v>
      </c>
      <c r="F130" s="68">
        <v>0.36499762261804614</v>
      </c>
      <c r="G130" s="68">
        <v>0.56873278935009208</v>
      </c>
      <c r="H130" s="68">
        <v>0.62226451526988635</v>
      </c>
      <c r="I130" s="68">
        <v>0.60640340126462833</v>
      </c>
      <c r="J130" s="68">
        <f t="shared" si="27"/>
        <v>-2.5489343544487397E-2</v>
      </c>
      <c r="K130" s="45">
        <f t="shared" si="44"/>
        <v>-1.5861114005258026</v>
      </c>
      <c r="L130" s="68">
        <f t="shared" si="29"/>
        <v>0.16413809971790938</v>
      </c>
      <c r="M130" s="45">
        <f t="shared" si="45"/>
        <v>8.5500081107363286</v>
      </c>
      <c r="N130" s="68"/>
    </row>
    <row r="131" spans="2:14" x14ac:dyDescent="0.25">
      <c r="B131" s="272"/>
      <c r="C131" s="281"/>
      <c r="D131" s="19" t="s">
        <v>50</v>
      </c>
      <c r="E131" s="68">
        <v>0.70711170250117106</v>
      </c>
      <c r="F131" s="68">
        <v>0.66839387359896718</v>
      </c>
      <c r="G131" s="68">
        <v>0.79976956587976633</v>
      </c>
      <c r="H131" s="68">
        <v>0.81366313363808662</v>
      </c>
      <c r="I131" s="68">
        <v>0.8518881174213202</v>
      </c>
      <c r="J131" s="68">
        <f t="shared" si="27"/>
        <v>4.69788813121228E-2</v>
      </c>
      <c r="K131" s="45">
        <f t="shared" si="44"/>
        <v>3.8224983783233579</v>
      </c>
      <c r="L131" s="68">
        <f t="shared" si="29"/>
        <v>0.20474334452117104</v>
      </c>
      <c r="M131" s="45">
        <f t="shared" si="45"/>
        <v>14.477641492014914</v>
      </c>
      <c r="N131" s="68"/>
    </row>
    <row r="132" spans="2:14" x14ac:dyDescent="0.25">
      <c r="B132" s="272"/>
      <c r="C132" s="281"/>
      <c r="D132" s="19" t="s">
        <v>51</v>
      </c>
      <c r="E132" s="68">
        <v>0.50079681655739738</v>
      </c>
      <c r="F132" s="68">
        <v>0.36710470891251973</v>
      </c>
      <c r="G132" s="68">
        <v>0.53640054315657537</v>
      </c>
      <c r="H132" s="68">
        <v>0.55102850551985505</v>
      </c>
      <c r="I132" s="68">
        <v>0.57920398516004346</v>
      </c>
      <c r="J132" s="68">
        <f t="shared" si="27"/>
        <v>5.113252646268629E-2</v>
      </c>
      <c r="K132" s="45">
        <f t="shared" si="44"/>
        <v>2.8175479640188406</v>
      </c>
      <c r="L132" s="68">
        <f t="shared" si="29"/>
        <v>0.15656483030710255</v>
      </c>
      <c r="M132" s="45">
        <f t="shared" si="45"/>
        <v>7.8407168602646067</v>
      </c>
      <c r="N132" s="68"/>
    </row>
    <row r="133" spans="2:14" x14ac:dyDescent="0.25">
      <c r="B133" s="272"/>
      <c r="C133" s="281"/>
      <c r="D133" s="19" t="s">
        <v>52</v>
      </c>
      <c r="E133" s="68">
        <v>0.7445589243847589</v>
      </c>
      <c r="F133" s="68">
        <v>0.37046791956066843</v>
      </c>
      <c r="G133" s="68">
        <v>0.73677340932757318</v>
      </c>
      <c r="H133" s="68">
        <v>0.80543894470342625</v>
      </c>
      <c r="I133" s="68">
        <v>0.84649287994037692</v>
      </c>
      <c r="J133" s="68">
        <f t="shared" si="27"/>
        <v>5.0970884269902372E-2</v>
      </c>
      <c r="K133" s="45">
        <f t="shared" si="44"/>
        <v>4.1053935236950672</v>
      </c>
      <c r="L133" s="68">
        <f t="shared" si="29"/>
        <v>0.13690515581402463</v>
      </c>
      <c r="M133" s="45">
        <f t="shared" si="45"/>
        <v>10.193395555561802</v>
      </c>
      <c r="N133" s="22"/>
    </row>
    <row r="134" spans="2:14" x14ac:dyDescent="0.25">
      <c r="B134" s="272"/>
      <c r="C134" s="282"/>
      <c r="D134" s="23" t="s">
        <v>53</v>
      </c>
      <c r="E134" s="68">
        <v>0.59112561004932385</v>
      </c>
      <c r="F134" s="68">
        <v>0.23482344779552347</v>
      </c>
      <c r="G134" s="68">
        <v>0.5020182606140241</v>
      </c>
      <c r="H134" s="68">
        <v>0.69757276683561598</v>
      </c>
      <c r="I134" s="68">
        <v>0.65969651803577634</v>
      </c>
      <c r="J134" s="68">
        <f t="shared" si="27"/>
        <v>-5.4297201095818037E-2</v>
      </c>
      <c r="K134" s="45">
        <f t="shared" si="44"/>
        <v>-3.787624879983964</v>
      </c>
      <c r="L134" s="68">
        <f t="shared" si="29"/>
        <v>0.11600057047220624</v>
      </c>
      <c r="M134" s="45">
        <f t="shared" si="45"/>
        <v>6.857090798645249</v>
      </c>
      <c r="N134" s="46"/>
    </row>
    <row r="135" spans="2:14" x14ac:dyDescent="0.25">
      <c r="B135" s="272"/>
      <c r="C135" s="283" t="s">
        <v>37</v>
      </c>
      <c r="D135" s="63" t="s">
        <v>43</v>
      </c>
      <c r="E135" s="64">
        <v>131823.44444444444</v>
      </c>
      <c r="F135" s="64">
        <v>108506</v>
      </c>
      <c r="G135" s="64">
        <v>124412</v>
      </c>
      <c r="H135" s="64">
        <v>380751</v>
      </c>
      <c r="I135" s="64">
        <v>127349</v>
      </c>
      <c r="J135" s="65">
        <f t="shared" si="27"/>
        <v>-0.66553206688885913</v>
      </c>
      <c r="K135" s="64">
        <f t="shared" ref="K135:K136" si="46">I135-H135</f>
        <v>-253402</v>
      </c>
      <c r="L135" s="65">
        <f t="shared" si="29"/>
        <v>-3.3942706195407735E-2</v>
      </c>
      <c r="M135" s="64">
        <f t="shared" ref="M135:M136" si="47">I135-E135</f>
        <v>-4474.444444444438</v>
      </c>
      <c r="N135" s="65">
        <f>I135/$I$135</f>
        <v>1</v>
      </c>
    </row>
    <row r="136" spans="2:14" x14ac:dyDescent="0.25">
      <c r="B136" s="272"/>
      <c r="C136" s="278"/>
      <c r="D136" s="26" t="s">
        <v>44</v>
      </c>
      <c r="E136" s="27">
        <v>46450</v>
      </c>
      <c r="F136" s="27">
        <v>25728.333333333332</v>
      </c>
      <c r="G136" s="27">
        <v>44020.777777777781</v>
      </c>
      <c r="H136" s="27">
        <v>45688.888888888891</v>
      </c>
      <c r="I136" s="27">
        <v>46356.222222222219</v>
      </c>
      <c r="J136" s="36">
        <f t="shared" si="27"/>
        <v>1.460603112840464E-2</v>
      </c>
      <c r="K136" s="27">
        <f t="shared" si="46"/>
        <v>667.33333333332848</v>
      </c>
      <c r="L136" s="36">
        <f t="shared" si="29"/>
        <v>-2.0188972610932776E-3</v>
      </c>
      <c r="M136" s="27">
        <f t="shared" si="47"/>
        <v>-93.777777777781012</v>
      </c>
      <c r="N136" s="38">
        <f t="shared" ref="N136:N145" si="48">I136/$I$135</f>
        <v>0.36400931473527254</v>
      </c>
    </row>
    <row r="137" spans="2:14" x14ac:dyDescent="0.25">
      <c r="B137" s="272"/>
      <c r="C137" s="278"/>
      <c r="D137" s="4" t="s">
        <v>45</v>
      </c>
      <c r="E137" s="29">
        <v>41105</v>
      </c>
      <c r="F137" s="29">
        <v>20162</v>
      </c>
      <c r="G137" s="29">
        <v>37935.555555555555</v>
      </c>
      <c r="H137" s="29">
        <v>37454.444444444445</v>
      </c>
      <c r="I137" s="29">
        <v>37738.555555555555</v>
      </c>
      <c r="J137" s="74">
        <f>I137/H137-1</f>
        <v>7.5855112877865061E-3</v>
      </c>
      <c r="K137" s="29">
        <f>I137-H137</f>
        <v>284.11111111110949</v>
      </c>
      <c r="L137" s="74">
        <f>I137/E137-1</f>
        <v>-8.1898660611712581E-2</v>
      </c>
      <c r="M137" s="29">
        <f>I137-E137</f>
        <v>-3366.4444444444453</v>
      </c>
      <c r="N137" s="75">
        <f t="shared" si="48"/>
        <v>0.29633963011531739</v>
      </c>
    </row>
    <row r="138" spans="2:14" x14ac:dyDescent="0.25">
      <c r="B138" s="272"/>
      <c r="C138" s="278"/>
      <c r="D138" s="4" t="s">
        <v>46</v>
      </c>
      <c r="E138" s="29">
        <v>1127</v>
      </c>
      <c r="F138" s="29">
        <v>624.22222222222217</v>
      </c>
      <c r="G138" s="29">
        <v>840.66666666666663</v>
      </c>
      <c r="H138" s="29">
        <v>895.44444444444446</v>
      </c>
      <c r="I138" s="29">
        <v>895.88888888888891</v>
      </c>
      <c r="J138" s="74">
        <f t="shared" ref="J138:J145" si="49">I138/H138-1</f>
        <v>4.963394962154144E-4</v>
      </c>
      <c r="K138" s="29">
        <f t="shared" ref="K138:K145" si="50">I138-H138</f>
        <v>0.44444444444445708</v>
      </c>
      <c r="L138" s="74">
        <f t="shared" ref="L138:L145" si="51">I138/E138-1</f>
        <v>-0.20506753426008084</v>
      </c>
      <c r="M138" s="29">
        <f t="shared" ref="M138:M145" si="52">I138-E138</f>
        <v>-231.11111111111109</v>
      </c>
      <c r="N138" s="75">
        <f t="shared" si="48"/>
        <v>7.0349110624260015E-3</v>
      </c>
    </row>
    <row r="139" spans="2:14" x14ac:dyDescent="0.25">
      <c r="B139" s="272"/>
      <c r="C139" s="278"/>
      <c r="D139" s="4" t="s">
        <v>47</v>
      </c>
      <c r="E139" s="29">
        <v>4070</v>
      </c>
      <c r="F139" s="29">
        <v>3860</v>
      </c>
      <c r="G139" s="29">
        <v>4562</v>
      </c>
      <c r="H139" s="29">
        <v>4403.1111111111113</v>
      </c>
      <c r="I139" s="29">
        <v>4363.333333333333</v>
      </c>
      <c r="J139" s="74">
        <f t="shared" si="49"/>
        <v>-9.0340163520744587E-3</v>
      </c>
      <c r="K139" s="29">
        <f t="shared" si="50"/>
        <v>-39.777777777778283</v>
      </c>
      <c r="L139" s="74">
        <f t="shared" si="51"/>
        <v>7.2072072072072002E-2</v>
      </c>
      <c r="M139" s="29">
        <f t="shared" si="52"/>
        <v>293.33333333333303</v>
      </c>
      <c r="N139" s="75">
        <f t="shared" si="48"/>
        <v>3.4262800126685984E-2</v>
      </c>
    </row>
    <row r="140" spans="2:14" x14ac:dyDescent="0.25">
      <c r="B140" s="272"/>
      <c r="C140" s="278"/>
      <c r="D140" s="4" t="s">
        <v>48</v>
      </c>
      <c r="E140" s="29">
        <v>21303.222222222223</v>
      </c>
      <c r="F140" s="29">
        <v>9187.7777777777774</v>
      </c>
      <c r="G140" s="29">
        <v>18350.777777777777</v>
      </c>
      <c r="H140" s="29">
        <v>19134.444444444445</v>
      </c>
      <c r="I140" s="29">
        <v>20029.333333333332</v>
      </c>
      <c r="J140" s="74">
        <f t="shared" si="49"/>
        <v>4.6768480343766239E-2</v>
      </c>
      <c r="K140" s="29">
        <f t="shared" si="50"/>
        <v>894.88888888888687</v>
      </c>
      <c r="L140" s="74">
        <f t="shared" si="51"/>
        <v>-5.9797943973003642E-2</v>
      </c>
      <c r="M140" s="29">
        <f t="shared" si="52"/>
        <v>-1273.8888888888905</v>
      </c>
      <c r="N140" s="75">
        <f t="shared" si="48"/>
        <v>0.15727907822859491</v>
      </c>
    </row>
    <row r="141" spans="2:14" x14ac:dyDescent="0.25">
      <c r="B141" s="272"/>
      <c r="C141" s="278"/>
      <c r="D141" s="4" t="s">
        <v>49</v>
      </c>
      <c r="E141" s="29">
        <v>691.77777777777783</v>
      </c>
      <c r="F141" s="29">
        <v>500.55555555555554</v>
      </c>
      <c r="G141" s="29">
        <v>650.33333333333337</v>
      </c>
      <c r="H141" s="29">
        <v>660.22222222222217</v>
      </c>
      <c r="I141" s="29">
        <v>673</v>
      </c>
      <c r="J141" s="74">
        <f t="shared" si="49"/>
        <v>1.9353752945136415E-2</v>
      </c>
      <c r="K141" s="29">
        <f t="shared" si="50"/>
        <v>12.777777777777828</v>
      </c>
      <c r="L141" s="74">
        <f t="shared" si="51"/>
        <v>-2.7144233858014899E-2</v>
      </c>
      <c r="M141" s="29">
        <f t="shared" si="52"/>
        <v>-18.777777777777828</v>
      </c>
      <c r="N141" s="75">
        <f t="shared" si="48"/>
        <v>5.2846901035736443E-3</v>
      </c>
    </row>
    <row r="142" spans="2:14" x14ac:dyDescent="0.25">
      <c r="B142" s="272"/>
      <c r="C142" s="278"/>
      <c r="D142" s="4" t="s">
        <v>50</v>
      </c>
      <c r="E142" s="29">
        <v>4121</v>
      </c>
      <c r="F142" s="29">
        <v>2487.3333333333335</v>
      </c>
      <c r="G142" s="29">
        <v>4398.7777777777774</v>
      </c>
      <c r="H142" s="29">
        <v>4791</v>
      </c>
      <c r="I142" s="29">
        <v>4797</v>
      </c>
      <c r="J142" s="74">
        <f t="shared" si="49"/>
        <v>1.2523481527864089E-3</v>
      </c>
      <c r="K142" s="29">
        <f t="shared" si="50"/>
        <v>6</v>
      </c>
      <c r="L142" s="74">
        <f t="shared" si="51"/>
        <v>0.16403785488959</v>
      </c>
      <c r="M142" s="29">
        <f t="shared" si="52"/>
        <v>676</v>
      </c>
      <c r="N142" s="75">
        <f t="shared" si="48"/>
        <v>3.7668140307344382E-2</v>
      </c>
    </row>
    <row r="143" spans="2:14" x14ac:dyDescent="0.25">
      <c r="B143" s="272"/>
      <c r="C143" s="278"/>
      <c r="D143" s="4" t="s">
        <v>51</v>
      </c>
      <c r="E143" s="29">
        <v>2683.4444444444443</v>
      </c>
      <c r="F143" s="29">
        <v>2196.5555555555557</v>
      </c>
      <c r="G143" s="29">
        <v>2629.6666666666665</v>
      </c>
      <c r="H143" s="29">
        <v>2779.4444444444443</v>
      </c>
      <c r="I143" s="29">
        <v>2726.7777777777778</v>
      </c>
      <c r="J143" s="74">
        <f t="shared" si="49"/>
        <v>-1.8948630821506995E-2</v>
      </c>
      <c r="K143" s="29">
        <f t="shared" si="50"/>
        <v>-52.666666666666515</v>
      </c>
      <c r="L143" s="74">
        <f t="shared" si="51"/>
        <v>1.6148399652188283E-2</v>
      </c>
      <c r="M143" s="29">
        <f t="shared" si="52"/>
        <v>43.333333333333485</v>
      </c>
      <c r="N143" s="75">
        <f t="shared" si="48"/>
        <v>2.1411850723427571E-2</v>
      </c>
    </row>
    <row r="144" spans="2:14" x14ac:dyDescent="0.25">
      <c r="B144" s="272"/>
      <c r="C144" s="278"/>
      <c r="D144" s="4" t="s">
        <v>52</v>
      </c>
      <c r="E144" s="29">
        <v>6890</v>
      </c>
      <c r="F144" s="29">
        <v>3719.3333333333335</v>
      </c>
      <c r="G144" s="29">
        <v>6412.666666666667</v>
      </c>
      <c r="H144" s="29">
        <v>6335.666666666667</v>
      </c>
      <c r="I144" s="29">
        <v>6415</v>
      </c>
      <c r="J144" s="40">
        <f t="shared" si="49"/>
        <v>1.252170253064655E-2</v>
      </c>
      <c r="K144" s="29">
        <f t="shared" si="50"/>
        <v>79.33333333333303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5.0373383379531837E-2</v>
      </c>
    </row>
    <row r="145" spans="2:14" x14ac:dyDescent="0.25">
      <c r="B145" s="273"/>
      <c r="C145" s="279"/>
      <c r="D145" s="32" t="s">
        <v>53</v>
      </c>
      <c r="E145" s="71">
        <v>3382</v>
      </c>
      <c r="F145" s="71">
        <v>2661.4444444444443</v>
      </c>
      <c r="G145" s="71">
        <v>3255.4444444444443</v>
      </c>
      <c r="H145" s="71">
        <v>3067.2222222222222</v>
      </c>
      <c r="I145" s="71">
        <v>3090.4444444444443</v>
      </c>
      <c r="J145" s="61">
        <f t="shared" si="49"/>
        <v>7.5710921934430964E-3</v>
      </c>
      <c r="K145" s="71">
        <f t="shared" si="50"/>
        <v>23.222222222222172</v>
      </c>
      <c r="L145" s="61">
        <f t="shared" si="51"/>
        <v>-8.6208029436888101E-2</v>
      </c>
      <c r="M145" s="71">
        <f t="shared" si="52"/>
        <v>-291.55555555555566</v>
      </c>
      <c r="N145" s="55">
        <f t="shared" si="48"/>
        <v>2.4267520313818281E-2</v>
      </c>
    </row>
    <row r="146" spans="2:14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47"/>
    </row>
    <row r="147" spans="2:14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</row>
    <row r="148" spans="2:14" x14ac:dyDescent="0.25">
      <c r="B148" s="60"/>
    </row>
    <row r="150" spans="2:14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71" t="s">
        <v>42</v>
      </c>
      <c r="C153" s="274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72"/>
      <c r="C154" s="275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72"/>
      <c r="C155" s="275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72"/>
      <c r="C156" s="275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72"/>
      <c r="C157" s="275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72"/>
      <c r="C158" s="275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72"/>
      <c r="C159" s="275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72"/>
      <c r="C160" s="275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72"/>
      <c r="C161" s="275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72"/>
      <c r="C162" s="275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72"/>
      <c r="C163" s="276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72"/>
      <c r="C164" s="277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72"/>
      <c r="C165" s="278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72"/>
      <c r="C166" s="278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72"/>
      <c r="C167" s="278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72"/>
      <c r="C168" s="278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72"/>
      <c r="C169" s="278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72"/>
      <c r="C170" s="278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72"/>
      <c r="C171" s="278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72"/>
      <c r="C172" s="278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72"/>
      <c r="C173" s="278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72"/>
      <c r="C174" s="279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72"/>
      <c r="C175" s="274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72"/>
      <c r="C176" s="275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72"/>
      <c r="C177" s="275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72"/>
      <c r="C178" s="275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72"/>
      <c r="C179" s="275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72"/>
      <c r="C180" s="275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72"/>
      <c r="C181" s="275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72"/>
      <c r="C182" s="275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72"/>
      <c r="C183" s="275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72"/>
      <c r="C184" s="275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72"/>
      <c r="C185" s="276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72"/>
      <c r="C186" s="277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72"/>
      <c r="C187" s="278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72"/>
      <c r="C188" s="278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72"/>
      <c r="C189" s="278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72"/>
      <c r="C190" s="278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72"/>
      <c r="C191" s="278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72"/>
      <c r="C192" s="278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72"/>
      <c r="C193" s="278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72"/>
      <c r="C194" s="278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72"/>
      <c r="C195" s="278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72"/>
      <c r="C196" s="279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72"/>
      <c r="C197" s="280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72"/>
      <c r="C198" s="281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72"/>
      <c r="C199" s="281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72"/>
      <c r="C200" s="281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72"/>
      <c r="C201" s="281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72"/>
      <c r="C202" s="281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72"/>
      <c r="C203" s="281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72"/>
      <c r="C204" s="281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72"/>
      <c r="C205" s="281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72"/>
      <c r="C206" s="281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72"/>
      <c r="C207" s="282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72"/>
      <c r="C208" s="283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72"/>
      <c r="C209" s="278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72"/>
      <c r="C210" s="278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72"/>
      <c r="C211" s="278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72"/>
      <c r="C212" s="278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72"/>
      <c r="C213" s="278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72"/>
      <c r="C214" s="278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72"/>
      <c r="C215" s="278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72"/>
      <c r="C216" s="278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72"/>
      <c r="C217" s="278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3"/>
      <c r="C218" s="279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47"/>
    </row>
    <row r="220" spans="2:14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3C940-3A15-49D9-8A35-CC5E851F5803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229</v>
      </c>
      <c r="E1" t="s">
        <v>229</v>
      </c>
      <c r="G1" t="s">
        <v>229</v>
      </c>
    </row>
    <row r="4" spans="1:16" ht="48.75" customHeight="1" thickBot="1" x14ac:dyDescent="0.3">
      <c r="B4" s="270" t="s">
        <v>290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">
        <v>320</v>
      </c>
      <c r="O8" s="112" t="s">
        <v>321</v>
      </c>
    </row>
    <row r="9" spans="1:16" x14ac:dyDescent="0.25">
      <c r="A9" s="1" t="s">
        <v>70</v>
      </c>
      <c r="B9" s="114" t="s">
        <v>71</v>
      </c>
      <c r="C9" s="184">
        <v>2.4375030409186005</v>
      </c>
      <c r="D9" s="185">
        <v>-0.13328604427593271</v>
      </c>
      <c r="E9" s="184">
        <v>2.2460468058191019</v>
      </c>
      <c r="F9" s="185">
        <f t="shared" ref="F9:J21" si="0">IFERROR(E9-C9,"-")</f>
        <v>-0.19145623509949861</v>
      </c>
      <c r="G9" s="184">
        <v>1.9022445982798406</v>
      </c>
      <c r="H9" s="185">
        <f t="shared" si="0"/>
        <v>-0.34380220753926127</v>
      </c>
      <c r="I9" s="184">
        <v>2.8322493991234272</v>
      </c>
      <c r="J9" s="185">
        <f t="shared" si="0"/>
        <v>0.93000480084358661</v>
      </c>
      <c r="K9" s="184">
        <v>2.5235291626074803</v>
      </c>
      <c r="L9" s="185">
        <f t="shared" ref="L9:L21" si="1">IFERROR(K9-I9,"-")</f>
        <v>-0.30872023651594693</v>
      </c>
      <c r="M9" s="184">
        <v>2.6250052373570201</v>
      </c>
      <c r="N9" s="185">
        <v>0.10147607474953979</v>
      </c>
      <c r="O9" s="185">
        <v>0.18750219643841959</v>
      </c>
    </row>
    <row r="10" spans="1:16" x14ac:dyDescent="0.25">
      <c r="A10" s="1" t="s">
        <v>72</v>
      </c>
      <c r="B10" s="114" t="s">
        <v>73</v>
      </c>
      <c r="C10" s="184">
        <v>2.2594008313822926</v>
      </c>
      <c r="D10" s="185">
        <v>2.8036745418800191E-2</v>
      </c>
      <c r="E10" s="184">
        <v>2.2190549563430921</v>
      </c>
      <c r="F10" s="185">
        <f t="shared" si="0"/>
        <v>-4.0345875039200507E-2</v>
      </c>
      <c r="G10" s="184">
        <v>1.8830991170252456</v>
      </c>
      <c r="H10" s="185">
        <f t="shared" si="0"/>
        <v>-0.33595583931784656</v>
      </c>
      <c r="I10" s="184">
        <v>2.4567090685268771</v>
      </c>
      <c r="J10" s="185">
        <f t="shared" si="0"/>
        <v>0.57360995150163152</v>
      </c>
      <c r="K10" s="184">
        <v>2.2917233809001099</v>
      </c>
      <c r="L10" s="185">
        <f t="shared" si="1"/>
        <v>-0.16498568762676724</v>
      </c>
      <c r="M10" s="184">
        <v>2.4732375690607733</v>
      </c>
      <c r="N10" s="185">
        <v>0.18151418816066345</v>
      </c>
      <c r="O10" s="185">
        <v>0.21383673767848066</v>
      </c>
    </row>
    <row r="11" spans="1:16" x14ac:dyDescent="0.25">
      <c r="A11" s="1" t="s">
        <v>74</v>
      </c>
      <c r="B11" s="114" t="s">
        <v>75</v>
      </c>
      <c r="C11" s="184">
        <v>2.2686073740759447</v>
      </c>
      <c r="D11" s="185">
        <v>-5.2755050823544813E-2</v>
      </c>
      <c r="E11" s="184">
        <v>2.2663384064458372</v>
      </c>
      <c r="F11" s="185">
        <f t="shared" si="0"/>
        <v>-2.2689676301075323E-3</v>
      </c>
      <c r="G11" s="184">
        <v>2.1653413498836307</v>
      </c>
      <c r="H11" s="185">
        <f t="shared" si="0"/>
        <v>-0.10099705656220648</v>
      </c>
      <c r="I11" s="184">
        <v>2.3488082178119076</v>
      </c>
      <c r="J11" s="185">
        <f t="shared" si="0"/>
        <v>0.18346686792827693</v>
      </c>
      <c r="K11" s="184">
        <v>2.3180265353142131</v>
      </c>
      <c r="L11" s="185">
        <f t="shared" si="1"/>
        <v>-3.0781682497694529E-2</v>
      </c>
      <c r="M11" s="184">
        <v>2.5529145444255801</v>
      </c>
      <c r="N11" s="185">
        <v>0.23488800911136698</v>
      </c>
      <c r="O11" s="185">
        <v>0.28430717034963537</v>
      </c>
    </row>
    <row r="12" spans="1:16" x14ac:dyDescent="0.25">
      <c r="A12" s="1" t="s">
        <v>76</v>
      </c>
      <c r="B12" s="114" t="s">
        <v>77</v>
      </c>
      <c r="C12" s="184">
        <v>2.2437044993435973</v>
      </c>
      <c r="D12" s="185">
        <v>0.12826639085959179</v>
      </c>
      <c r="E12" s="184" t="s">
        <v>229</v>
      </c>
      <c r="F12" s="185" t="str">
        <f t="shared" si="0"/>
        <v>-</v>
      </c>
      <c r="G12" s="184">
        <v>2.0378243201000314</v>
      </c>
      <c r="H12" s="185" t="str">
        <f t="shared" si="0"/>
        <v>-</v>
      </c>
      <c r="I12" s="184">
        <v>2.5104382929642446</v>
      </c>
      <c r="J12" s="185">
        <f t="shared" si="0"/>
        <v>0.47261397286421314</v>
      </c>
      <c r="K12" s="184">
        <v>2.2301869061292678</v>
      </c>
      <c r="L12" s="185">
        <f t="shared" si="1"/>
        <v>-0.28025138683497675</v>
      </c>
      <c r="M12" s="184">
        <v>2.4243523043775292</v>
      </c>
      <c r="N12" s="185">
        <v>0.1941653982482614</v>
      </c>
      <c r="O12" s="185">
        <v>0.18064780503393196</v>
      </c>
    </row>
    <row r="13" spans="1:16" x14ac:dyDescent="0.25">
      <c r="A13" s="1" t="s">
        <v>78</v>
      </c>
      <c r="B13" s="114" t="s">
        <v>79</v>
      </c>
      <c r="C13" s="184">
        <v>2.0568508838902919</v>
      </c>
      <c r="D13" s="185">
        <v>5.1461035643300956E-2</v>
      </c>
      <c r="E13" s="184" t="s">
        <v>229</v>
      </c>
      <c r="F13" s="185" t="str">
        <f t="shared" si="0"/>
        <v>-</v>
      </c>
      <c r="G13" s="184">
        <v>1.9151056197688323</v>
      </c>
      <c r="H13" s="185" t="str">
        <f t="shared" si="0"/>
        <v>-</v>
      </c>
      <c r="I13" s="184">
        <v>2.4632700120786208</v>
      </c>
      <c r="J13" s="185">
        <f t="shared" si="0"/>
        <v>0.54816439230978853</v>
      </c>
      <c r="K13" s="184">
        <v>2.3830322688887646</v>
      </c>
      <c r="L13" s="185">
        <f t="shared" si="1"/>
        <v>-8.0237743189856214E-2</v>
      </c>
      <c r="M13" s="184">
        <v>2.197144331670394</v>
      </c>
      <c r="N13" s="185">
        <v>-0.1858879372183706</v>
      </c>
      <c r="O13" s="185">
        <v>0.14029344778010211</v>
      </c>
    </row>
    <row r="14" spans="1:16" x14ac:dyDescent="0.25">
      <c r="A14" s="1" t="s">
        <v>80</v>
      </c>
      <c r="B14" s="114" t="s">
        <v>81</v>
      </c>
      <c r="C14" s="184">
        <v>2.0880498971534736</v>
      </c>
      <c r="D14" s="185">
        <v>5.2550532056582E-2</v>
      </c>
      <c r="E14" s="184" t="s">
        <v>229</v>
      </c>
      <c r="F14" s="185" t="str">
        <f t="shared" si="0"/>
        <v>-</v>
      </c>
      <c r="G14" s="184">
        <v>1.9788051104054354</v>
      </c>
      <c r="H14" s="185" t="str">
        <f t="shared" si="0"/>
        <v>-</v>
      </c>
      <c r="I14" s="184">
        <v>2.2983870967741935</v>
      </c>
      <c r="J14" s="185">
        <f t="shared" si="0"/>
        <v>0.31958198636875812</v>
      </c>
      <c r="K14" s="184">
        <v>2.1486403825835509</v>
      </c>
      <c r="L14" s="185">
        <f t="shared" si="1"/>
        <v>-0.14974671419064256</v>
      </c>
      <c r="M14" s="184">
        <v>2.0572924688125673</v>
      </c>
      <c r="N14" s="185">
        <v>-9.1347913770983613E-2</v>
      </c>
      <c r="O14" s="185">
        <v>-3.0757428340906223E-2</v>
      </c>
    </row>
    <row r="15" spans="1:16" x14ac:dyDescent="0.25">
      <c r="A15" s="1" t="s">
        <v>82</v>
      </c>
      <c r="B15" s="114" t="s">
        <v>83</v>
      </c>
      <c r="C15" s="184">
        <v>2.3600534014395169</v>
      </c>
      <c r="D15" s="185">
        <v>0.1226836243587508</v>
      </c>
      <c r="E15" s="184" t="s">
        <v>229</v>
      </c>
      <c r="F15" s="185" t="str">
        <f t="shared" si="0"/>
        <v>-</v>
      </c>
      <c r="G15" s="184">
        <v>2.1686345325739684</v>
      </c>
      <c r="H15" s="185" t="str">
        <f t="shared" si="0"/>
        <v>-</v>
      </c>
      <c r="I15" s="184">
        <v>2.3937399767737655</v>
      </c>
      <c r="J15" s="185">
        <f t="shared" si="0"/>
        <v>0.22510544419979706</v>
      </c>
      <c r="K15" s="184">
        <v>2.4037477691850091</v>
      </c>
      <c r="L15" s="185">
        <f t="shared" si="1"/>
        <v>1.000779241124361E-2</v>
      </c>
      <c r="M15" s="184">
        <v>2.0914386094674557</v>
      </c>
      <c r="N15" s="185">
        <v>-0.31230915971755335</v>
      </c>
      <c r="O15" s="185">
        <v>-0.26861479197206117</v>
      </c>
    </row>
    <row r="16" spans="1:16" x14ac:dyDescent="0.25">
      <c r="A16" s="1" t="s">
        <v>84</v>
      </c>
      <c r="B16" s="114" t="s">
        <v>85</v>
      </c>
      <c r="C16" s="184">
        <v>2.8067860508953819</v>
      </c>
      <c r="D16" s="185">
        <v>3.7496196834911455E-2</v>
      </c>
      <c r="E16" s="184">
        <v>2.2469008264462809</v>
      </c>
      <c r="F16" s="185">
        <f t="shared" si="0"/>
        <v>-0.55988522444910105</v>
      </c>
      <c r="G16" s="184">
        <v>2.5961220825852784</v>
      </c>
      <c r="H16" s="185">
        <f t="shared" si="0"/>
        <v>0.34922125613899757</v>
      </c>
      <c r="I16" s="184">
        <v>2.6865335051546393</v>
      </c>
      <c r="J16" s="185">
        <f t="shared" si="0"/>
        <v>9.0411422569360855E-2</v>
      </c>
      <c r="K16" s="184">
        <v>2.8928833455612621</v>
      </c>
      <c r="L16" s="185">
        <f t="shared" si="1"/>
        <v>0.20634984040662285</v>
      </c>
      <c r="M16" s="184">
        <v>2.8021182816919938</v>
      </c>
      <c r="N16" s="185">
        <v>-9.0765063869268303E-2</v>
      </c>
      <c r="O16" s="185">
        <v>-4.6677692033880724E-3</v>
      </c>
    </row>
    <row r="17" spans="1:16" x14ac:dyDescent="0.25">
      <c r="A17" s="1" t="s">
        <v>86</v>
      </c>
      <c r="B17" s="114" t="s">
        <v>87</v>
      </c>
      <c r="C17" s="184">
        <v>2.2805777888944472</v>
      </c>
      <c r="D17" s="185">
        <v>-0.34084849828176011</v>
      </c>
      <c r="E17" s="184">
        <v>1.9535228344335174</v>
      </c>
      <c r="F17" s="185">
        <f t="shared" si="0"/>
        <v>-0.3270549544609298</v>
      </c>
      <c r="G17" s="184">
        <v>2.197656771687003</v>
      </c>
      <c r="H17" s="185">
        <f t="shared" si="0"/>
        <v>0.24413393725348564</v>
      </c>
      <c r="I17" s="184">
        <v>2.1155368505436143</v>
      </c>
      <c r="J17" s="185">
        <f t="shared" si="0"/>
        <v>-8.211992114338873E-2</v>
      </c>
      <c r="K17" s="184">
        <v>2.5199899579489111</v>
      </c>
      <c r="L17" s="185">
        <f t="shared" si="1"/>
        <v>0.40445310740529683</v>
      </c>
      <c r="M17" s="184">
        <v>2.2043213975583593</v>
      </c>
      <c r="N17" s="185">
        <v>-0.3156685603905518</v>
      </c>
      <c r="O17" s="185">
        <v>-7.6256391336087859E-2</v>
      </c>
    </row>
    <row r="18" spans="1:16" x14ac:dyDescent="0.25">
      <c r="A18" s="1" t="s">
        <v>88</v>
      </c>
      <c r="B18" s="114" t="s">
        <v>89</v>
      </c>
      <c r="C18" s="184">
        <v>2.147882422230551</v>
      </c>
      <c r="D18" s="185">
        <v>-5.1010124911023524E-2</v>
      </c>
      <c r="E18" s="184">
        <v>1.8614755861475587</v>
      </c>
      <c r="F18" s="185">
        <f t="shared" si="0"/>
        <v>-0.28640683608299233</v>
      </c>
      <c r="G18" s="184">
        <v>2.1695147304903402</v>
      </c>
      <c r="H18" s="185">
        <f t="shared" si="0"/>
        <v>0.30803914434278146</v>
      </c>
      <c r="I18" s="184">
        <v>2.1997993799015139</v>
      </c>
      <c r="J18" s="185">
        <f t="shared" si="0"/>
        <v>3.0284649411173703E-2</v>
      </c>
      <c r="K18" s="184">
        <v>2.3996983408748114</v>
      </c>
      <c r="L18" s="185">
        <f t="shared" si="1"/>
        <v>0.19989896097329751</v>
      </c>
      <c r="M18" s="184"/>
      <c r="N18" s="185" t="s">
        <v>229</v>
      </c>
      <c r="O18" s="185" t="s">
        <v>229</v>
      </c>
    </row>
    <row r="19" spans="1:16" x14ac:dyDescent="0.25">
      <c r="A19" s="1" t="s">
        <v>90</v>
      </c>
      <c r="B19" s="114" t="s">
        <v>91</v>
      </c>
      <c r="C19" s="184">
        <v>2.1971869956190915</v>
      </c>
      <c r="D19" s="185">
        <v>-9.3617289057742248E-2</v>
      </c>
      <c r="E19" s="184">
        <v>1.8271224086870681</v>
      </c>
      <c r="F19" s="185">
        <f t="shared" si="0"/>
        <v>-0.37006458693202338</v>
      </c>
      <c r="G19" s="184">
        <v>2.1612137203166228</v>
      </c>
      <c r="H19" s="185">
        <f t="shared" si="0"/>
        <v>0.33409131162955474</v>
      </c>
      <c r="I19" s="184">
        <v>2.2195556611619343</v>
      </c>
      <c r="J19" s="185">
        <f t="shared" si="0"/>
        <v>5.8341940845311413E-2</v>
      </c>
      <c r="K19" s="184">
        <v>2.3657835805129506</v>
      </c>
      <c r="L19" s="185">
        <f t="shared" si="1"/>
        <v>0.14622791935101631</v>
      </c>
      <c r="M19" s="184"/>
      <c r="N19" s="185" t="s">
        <v>229</v>
      </c>
      <c r="O19" s="185" t="s">
        <v>229</v>
      </c>
    </row>
    <row r="20" spans="1:16" x14ac:dyDescent="0.25">
      <c r="A20" s="1" t="s">
        <v>92</v>
      </c>
      <c r="B20" s="114" t="s">
        <v>93</v>
      </c>
      <c r="C20" s="184">
        <v>2.3393872771591071</v>
      </c>
      <c r="D20" s="185">
        <v>-5.170401504454869E-2</v>
      </c>
      <c r="E20" s="184">
        <v>1.945705257110026</v>
      </c>
      <c r="F20" s="185">
        <f t="shared" si="0"/>
        <v>-0.39368202004908115</v>
      </c>
      <c r="G20" s="184">
        <v>2.5686888669084516</v>
      </c>
      <c r="H20" s="185">
        <f t="shared" si="0"/>
        <v>0.6229836097984256</v>
      </c>
      <c r="I20" s="184">
        <v>2.2557062382641351</v>
      </c>
      <c r="J20" s="185">
        <f t="shared" si="0"/>
        <v>-0.31298262864431647</v>
      </c>
      <c r="K20" s="184">
        <v>2.5818146474218788</v>
      </c>
      <c r="L20" s="185">
        <f t="shared" si="1"/>
        <v>0.32610840915774375</v>
      </c>
      <c r="M20" s="184"/>
      <c r="N20" s="185" t="s">
        <v>229</v>
      </c>
      <c r="O20" s="185" t="s">
        <v>229</v>
      </c>
    </row>
    <row r="21" spans="1:16" ht="15.75" x14ac:dyDescent="0.25">
      <c r="A21" s="1" t="s">
        <v>0</v>
      </c>
      <c r="B21" s="117" t="s">
        <v>30</v>
      </c>
      <c r="C21" s="186">
        <v>2.2840414672322664</v>
      </c>
      <c r="D21" s="187">
        <v>-1.9773709967067177E-2</v>
      </c>
      <c r="E21" s="186">
        <v>2.0931353607171839</v>
      </c>
      <c r="F21" s="187">
        <f t="shared" si="0"/>
        <v>-0.19090610651508255</v>
      </c>
      <c r="G21" s="186">
        <v>2.1866149593931499</v>
      </c>
      <c r="H21" s="187">
        <f t="shared" si="0"/>
        <v>9.3479598675966002E-2</v>
      </c>
      <c r="I21" s="186">
        <v>2.3720011696365835</v>
      </c>
      <c r="J21" s="187">
        <f t="shared" si="0"/>
        <v>0.1853862102434336</v>
      </c>
      <c r="K21" s="186">
        <v>2.410875374829053</v>
      </c>
      <c r="L21" s="187">
        <f t="shared" si="1"/>
        <v>3.8874205192469535E-2</v>
      </c>
      <c r="M21" s="186">
        <v>2.3801836981630182</v>
      </c>
      <c r="N21" s="187">
        <v>-1.7952976305750212E-2</v>
      </c>
      <c r="O21" s="187">
        <v>7.5602538105203898E-2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70" t="s">
        <v>291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">
        <v>320</v>
      </c>
      <c r="O30" s="112" t="s">
        <v>321</v>
      </c>
    </row>
    <row r="31" spans="1:16" x14ac:dyDescent="0.25">
      <c r="B31" s="114" t="s">
        <v>71</v>
      </c>
      <c r="C31" s="184">
        <v>2.0542328042328042</v>
      </c>
      <c r="D31" s="185">
        <v>3.5371996990254395E-2</v>
      </c>
      <c r="E31" s="184">
        <v>1.8484012667279599</v>
      </c>
      <c r="F31" s="185">
        <f t="shared" ref="F31:J43" si="2">IFERROR(E31-C31,"-")</f>
        <v>-0.20583153750484429</v>
      </c>
      <c r="G31" s="184">
        <v>1.7809853733641263</v>
      </c>
      <c r="H31" s="185">
        <f t="shared" si="2"/>
        <v>-6.7415893363833579E-2</v>
      </c>
      <c r="I31" s="184">
        <v>2.2843450479233227</v>
      </c>
      <c r="J31" s="185">
        <f t="shared" si="2"/>
        <v>0.50335967455919639</v>
      </c>
      <c r="K31" s="184">
        <v>2.0700344431687716</v>
      </c>
      <c r="L31" s="185">
        <f t="shared" ref="L31:N43" si="3">IFERROR(K31-I31,"-")</f>
        <v>-0.2143106047545511</v>
      </c>
      <c r="M31" s="184">
        <v>2.1160504201680674</v>
      </c>
      <c r="N31" s="185">
        <v>4.6015976999295827E-2</v>
      </c>
      <c r="O31" s="185">
        <v>6.1817615935263248E-2</v>
      </c>
    </row>
    <row r="32" spans="1:16" x14ac:dyDescent="0.25">
      <c r="B32" s="114" t="s">
        <v>73</v>
      </c>
      <c r="C32" s="184">
        <v>1.8709903067852502</v>
      </c>
      <c r="D32" s="185">
        <v>-6.525270414690354E-2</v>
      </c>
      <c r="E32" s="184">
        <v>1.9137733377006223</v>
      </c>
      <c r="F32" s="185">
        <f t="shared" si="2"/>
        <v>4.2783030915372056E-2</v>
      </c>
      <c r="G32" s="184">
        <v>1.8504636022884198</v>
      </c>
      <c r="H32" s="185">
        <f t="shared" si="2"/>
        <v>-6.3309735412202528E-2</v>
      </c>
      <c r="I32" s="184">
        <v>2.0040022234574764</v>
      </c>
      <c r="J32" s="185">
        <f t="shared" si="2"/>
        <v>0.15353862116905659</v>
      </c>
      <c r="K32" s="184">
        <v>1.9573781345692296</v>
      </c>
      <c r="L32" s="185">
        <f t="shared" si="3"/>
        <v>-4.6624088888246762E-2</v>
      </c>
      <c r="M32" s="184">
        <v>2.0574074074074074</v>
      </c>
      <c r="N32" s="185">
        <v>0.10002927283817775</v>
      </c>
      <c r="O32" s="185">
        <v>0.18641710062215711</v>
      </c>
    </row>
    <row r="33" spans="2:16" x14ac:dyDescent="0.25">
      <c r="B33" s="114" t="s">
        <v>75</v>
      </c>
      <c r="C33" s="184">
        <v>1.9067160634558753</v>
      </c>
      <c r="D33" s="185">
        <v>-5.567179023632618E-2</v>
      </c>
      <c r="E33" s="184">
        <v>1.9234662887224134</v>
      </c>
      <c r="F33" s="185">
        <f t="shared" si="2"/>
        <v>1.6750225266538132E-2</v>
      </c>
      <c r="G33" s="184">
        <v>1.9914114406093015</v>
      </c>
      <c r="H33" s="185">
        <f t="shared" si="2"/>
        <v>6.79451518868881E-2</v>
      </c>
      <c r="I33" s="184">
        <v>1.9201727861771059</v>
      </c>
      <c r="J33" s="185">
        <f t="shared" si="2"/>
        <v>-7.123865443219568E-2</v>
      </c>
      <c r="K33" s="184">
        <v>1.9600780234070221</v>
      </c>
      <c r="L33" s="185">
        <f t="shared" si="3"/>
        <v>3.9905237229916235E-2</v>
      </c>
      <c r="M33" s="184">
        <v>2.0040615480746702</v>
      </c>
      <c r="N33" s="185">
        <v>4.39835246676481E-2</v>
      </c>
      <c r="O33" s="185">
        <v>9.7345484618794886E-2</v>
      </c>
    </row>
    <row r="34" spans="2:16" x14ac:dyDescent="0.25">
      <c r="B34" s="114" t="s">
        <v>77</v>
      </c>
      <c r="C34" s="184">
        <v>1.9520044543429844</v>
      </c>
      <c r="D34" s="185">
        <v>8.6374673618863973E-2</v>
      </c>
      <c r="E34" s="184" t="s">
        <v>229</v>
      </c>
      <c r="F34" s="185" t="str">
        <f>IFERROR(E34-C34,"-")</f>
        <v>-</v>
      </c>
      <c r="G34" s="184">
        <v>1.8530402695331301</v>
      </c>
      <c r="H34" s="185" t="str">
        <f>IFERROR(G34-E34,"-")</f>
        <v>-</v>
      </c>
      <c r="I34" s="184">
        <v>2.0611977950107447</v>
      </c>
      <c r="J34" s="185">
        <f>IFERROR(I34-G34,"-")</f>
        <v>0.20815752547761468</v>
      </c>
      <c r="K34" s="184">
        <v>2.0468622656886715</v>
      </c>
      <c r="L34" s="185">
        <f>IFERROR(K34-I34,"-")</f>
        <v>-1.433552932207327E-2</v>
      </c>
      <c r="M34" s="184">
        <v>1.924949290060852</v>
      </c>
      <c r="N34" s="185">
        <v>-0.12191297562781944</v>
      </c>
      <c r="O34" s="185">
        <v>-2.7055164282132393E-2</v>
      </c>
    </row>
    <row r="35" spans="2:16" x14ac:dyDescent="0.25">
      <c r="B35" s="114" t="s">
        <v>79</v>
      </c>
      <c r="C35" s="184">
        <v>1.8186611430185482</v>
      </c>
      <c r="D35" s="185">
        <v>2.0293293299555204E-2</v>
      </c>
      <c r="E35" s="184" t="s">
        <v>229</v>
      </c>
      <c r="F35" s="185" t="str">
        <f t="shared" si="2"/>
        <v>-</v>
      </c>
      <c r="G35" s="184">
        <v>1.7722600762212726</v>
      </c>
      <c r="H35" s="185" t="str">
        <f t="shared" si="2"/>
        <v>-</v>
      </c>
      <c r="I35" s="184">
        <v>2.0660325446112728</v>
      </c>
      <c r="J35" s="185">
        <f t="shared" si="2"/>
        <v>0.29377246839000026</v>
      </c>
      <c r="K35" s="184">
        <v>2.1347812925684879</v>
      </c>
      <c r="L35" s="185">
        <f t="shared" si="3"/>
        <v>6.8748747957215084E-2</v>
      </c>
      <c r="M35" s="184">
        <v>1.9562742152289081</v>
      </c>
      <c r="N35" s="185">
        <v>-0.17850707733957982</v>
      </c>
      <c r="O35" s="185">
        <v>0.1376130722103599</v>
      </c>
    </row>
    <row r="36" spans="2:16" x14ac:dyDescent="0.25">
      <c r="B36" s="114" t="s">
        <v>81</v>
      </c>
      <c r="C36" s="184">
        <v>1.8416038110361255</v>
      </c>
      <c r="D36" s="185">
        <v>-2.2010608017624111E-2</v>
      </c>
      <c r="E36" s="184" t="s">
        <v>229</v>
      </c>
      <c r="F36" s="185" t="str">
        <f t="shared" si="2"/>
        <v>-</v>
      </c>
      <c r="G36" s="184">
        <v>1.8588270858524789</v>
      </c>
      <c r="H36" s="185" t="str">
        <f t="shared" si="2"/>
        <v>-</v>
      </c>
      <c r="I36" s="184">
        <v>1.9585784511241842</v>
      </c>
      <c r="J36" s="185">
        <f t="shared" si="2"/>
        <v>9.975136527170525E-2</v>
      </c>
      <c r="K36" s="184">
        <v>1.9800244910454614</v>
      </c>
      <c r="L36" s="185">
        <f t="shared" si="3"/>
        <v>2.1446039921277249E-2</v>
      </c>
      <c r="M36" s="184">
        <v>1.8968067226890757</v>
      </c>
      <c r="N36" s="185">
        <v>-8.3217768356385724E-2</v>
      </c>
      <c r="O36" s="185">
        <v>5.5202911652950215E-2</v>
      </c>
    </row>
    <row r="37" spans="2:16" x14ac:dyDescent="0.25">
      <c r="B37" s="114" t="s">
        <v>83</v>
      </c>
      <c r="C37" s="184">
        <v>2.0018446781036707</v>
      </c>
      <c r="D37" s="185">
        <v>-3.552427691831106E-2</v>
      </c>
      <c r="E37" s="184" t="s">
        <v>229</v>
      </c>
      <c r="F37" s="185" t="str">
        <f t="shared" si="2"/>
        <v>-</v>
      </c>
      <c r="G37" s="184">
        <v>2.069601128122482</v>
      </c>
      <c r="H37" s="185" t="str">
        <f t="shared" si="2"/>
        <v>-</v>
      </c>
      <c r="I37" s="184">
        <v>2.0426347305389223</v>
      </c>
      <c r="J37" s="185">
        <f t="shared" si="2"/>
        <v>-2.6966397583559676E-2</v>
      </c>
      <c r="K37" s="184">
        <v>2.1384838407094739</v>
      </c>
      <c r="L37" s="185">
        <f t="shared" si="3"/>
        <v>9.5849110170551644E-2</v>
      </c>
      <c r="M37" s="184">
        <v>1.8462907283549119</v>
      </c>
      <c r="N37" s="185">
        <v>-0.29219311235456202</v>
      </c>
      <c r="O37" s="185">
        <v>-0.1555539497487588</v>
      </c>
    </row>
    <row r="38" spans="2:16" x14ac:dyDescent="0.25">
      <c r="B38" s="114" t="s">
        <v>85</v>
      </c>
      <c r="C38" s="184">
        <v>2.4411837237977805</v>
      </c>
      <c r="D38" s="185">
        <v>1.2393704965388608E-2</v>
      </c>
      <c r="E38" s="184">
        <v>2.3027194656488548</v>
      </c>
      <c r="F38" s="185">
        <f t="shared" si="2"/>
        <v>-0.13846425814892571</v>
      </c>
      <c r="G38" s="184">
        <v>2.4015242242787154</v>
      </c>
      <c r="H38" s="185">
        <f t="shared" si="2"/>
        <v>9.8804758629860601E-2</v>
      </c>
      <c r="I38" s="184">
        <v>2.3593785183517224</v>
      </c>
      <c r="J38" s="185">
        <f t="shared" si="2"/>
        <v>-4.214570592699296E-2</v>
      </c>
      <c r="K38" s="184">
        <v>2.5128088868737248</v>
      </c>
      <c r="L38" s="185">
        <f t="shared" si="3"/>
        <v>0.15343036852200242</v>
      </c>
      <c r="M38" s="184">
        <v>2.3323659034719983</v>
      </c>
      <c r="N38" s="185">
        <v>-0.18044298340172649</v>
      </c>
      <c r="O38" s="185">
        <v>-0.10881782032578213</v>
      </c>
    </row>
    <row r="39" spans="2:16" x14ac:dyDescent="0.25">
      <c r="B39" s="114" t="s">
        <v>87</v>
      </c>
      <c r="C39" s="184">
        <v>1.9531199482702877</v>
      </c>
      <c r="D39" s="185">
        <v>-0.25789700088225453</v>
      </c>
      <c r="E39" s="184">
        <v>1.9130434782608696</v>
      </c>
      <c r="F39" s="185">
        <f t="shared" si="2"/>
        <v>-4.0076470009418053E-2</v>
      </c>
      <c r="G39" s="184">
        <v>2.0380204100063217</v>
      </c>
      <c r="H39" s="185">
        <f t="shared" si="2"/>
        <v>0.1249769317454521</v>
      </c>
      <c r="I39" s="184">
        <v>1.9090131425460766</v>
      </c>
      <c r="J39" s="185">
        <f t="shared" si="2"/>
        <v>-0.12900726746024516</v>
      </c>
      <c r="K39" s="184">
        <v>2.0412908930150309</v>
      </c>
      <c r="L39" s="185">
        <f t="shared" si="3"/>
        <v>0.13227775046895429</v>
      </c>
      <c r="M39" s="184">
        <v>1.8926924689115552</v>
      </c>
      <c r="N39" s="185">
        <v>-0.14859842410347568</v>
      </c>
      <c r="O39" s="185">
        <v>-6.0427479358732494E-2</v>
      </c>
    </row>
    <row r="40" spans="2:16" x14ac:dyDescent="0.25">
      <c r="B40" s="114" t="s">
        <v>89</v>
      </c>
      <c r="C40" s="184">
        <v>1.8642201834862386</v>
      </c>
      <c r="D40" s="185">
        <v>-7.3222624932362201E-2</v>
      </c>
      <c r="E40" s="184">
        <v>1.8103602262578149</v>
      </c>
      <c r="F40" s="185">
        <f t="shared" si="2"/>
        <v>-5.3859957228423738E-2</v>
      </c>
      <c r="G40" s="184">
        <v>1.8995412118335706</v>
      </c>
      <c r="H40" s="185">
        <f t="shared" si="2"/>
        <v>8.9180985575755711E-2</v>
      </c>
      <c r="I40" s="184">
        <v>1.9914913013750666</v>
      </c>
      <c r="J40" s="185">
        <f t="shared" si="2"/>
        <v>9.1950089541495972E-2</v>
      </c>
      <c r="K40" s="184">
        <v>2.0386764073914914</v>
      </c>
      <c r="L40" s="185">
        <f t="shared" si="3"/>
        <v>4.7185106016424783E-2</v>
      </c>
      <c r="M40" s="184"/>
      <c r="N40" s="185" t="s">
        <v>229</v>
      </c>
      <c r="O40" s="185" t="s">
        <v>229</v>
      </c>
    </row>
    <row r="41" spans="2:16" x14ac:dyDescent="0.25">
      <c r="B41" s="114" t="s">
        <v>91</v>
      </c>
      <c r="C41" s="184">
        <v>1.9259130131613353</v>
      </c>
      <c r="D41" s="185">
        <v>7.709846298270584E-2</v>
      </c>
      <c r="E41" s="184">
        <v>1.7299377061194576</v>
      </c>
      <c r="F41" s="185">
        <f t="shared" si="2"/>
        <v>-0.19597530704187771</v>
      </c>
      <c r="G41" s="184">
        <v>1.8358096953324328</v>
      </c>
      <c r="H41" s="185">
        <f t="shared" si="2"/>
        <v>0.10587198921297514</v>
      </c>
      <c r="I41" s="184">
        <v>1.8761151809675782</v>
      </c>
      <c r="J41" s="185">
        <f t="shared" si="2"/>
        <v>4.0305485635145466E-2</v>
      </c>
      <c r="K41" s="184">
        <v>1.9529025191675795</v>
      </c>
      <c r="L41" s="185">
        <f t="shared" si="3"/>
        <v>7.6787338200001276E-2</v>
      </c>
      <c r="M41" s="184"/>
      <c r="N41" s="185" t="s">
        <v>229</v>
      </c>
      <c r="O41" s="185" t="s">
        <v>229</v>
      </c>
    </row>
    <row r="42" spans="2:16" x14ac:dyDescent="0.25">
      <c r="B42" s="114" t="s">
        <v>93</v>
      </c>
      <c r="C42" s="184">
        <v>2.0024378352023402</v>
      </c>
      <c r="D42" s="185">
        <v>1.1414870692945556E-2</v>
      </c>
      <c r="E42" s="184">
        <v>1.7903041390349874</v>
      </c>
      <c r="F42" s="185">
        <f t="shared" si="2"/>
        <v>-0.21213369616735278</v>
      </c>
      <c r="G42" s="184">
        <v>2.1891476048825522</v>
      </c>
      <c r="H42" s="185">
        <f t="shared" si="2"/>
        <v>0.3988434658475648</v>
      </c>
      <c r="I42" s="184">
        <v>1.9508135403029736</v>
      </c>
      <c r="J42" s="185">
        <f t="shared" si="2"/>
        <v>-0.23833406457957862</v>
      </c>
      <c r="K42" s="184">
        <v>2.1226911666188153</v>
      </c>
      <c r="L42" s="185">
        <f t="shared" si="3"/>
        <v>0.17187762631584169</v>
      </c>
      <c r="M42" s="184"/>
      <c r="N42" s="185" t="s">
        <v>229</v>
      </c>
      <c r="O42" s="185" t="s">
        <v>229</v>
      </c>
    </row>
    <row r="43" spans="2:16" ht="15.75" x14ac:dyDescent="0.25">
      <c r="B43" s="117" t="s">
        <v>30</v>
      </c>
      <c r="C43" s="186">
        <v>1.9594146926137403</v>
      </c>
      <c r="D43" s="187">
        <v>-1.453434584067792E-2</v>
      </c>
      <c r="E43" s="186">
        <v>1.8931315067158241</v>
      </c>
      <c r="F43" s="187">
        <f t="shared" si="2"/>
        <v>-6.6283185897916264E-2</v>
      </c>
      <c r="G43" s="186">
        <v>1.9762521878018688</v>
      </c>
      <c r="H43" s="187">
        <f t="shared" si="2"/>
        <v>8.3120681086044756E-2</v>
      </c>
      <c r="I43" s="186">
        <v>2.016102486544193</v>
      </c>
      <c r="J43" s="187">
        <f t="shared" si="2"/>
        <v>3.9850298742324153E-2</v>
      </c>
      <c r="K43" s="186">
        <v>2.0648091238134261</v>
      </c>
      <c r="L43" s="187">
        <f t="shared" si="3"/>
        <v>4.8706637269233077E-2</v>
      </c>
      <c r="M43" s="186">
        <v>1.984376483586676</v>
      </c>
      <c r="N43" s="187">
        <v>-9.2365512646845671E-2</v>
      </c>
      <c r="O43" s="187">
        <v>1.3754640224471038E-2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292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">
        <v>320</v>
      </c>
      <c r="O52" s="112" t="s">
        <v>321</v>
      </c>
    </row>
    <row r="53" spans="1:16" x14ac:dyDescent="0.25">
      <c r="A53" s="1">
        <v>1</v>
      </c>
      <c r="B53" s="114" t="s">
        <v>71</v>
      </c>
      <c r="C53" s="184">
        <v>2.1858257751529213</v>
      </c>
      <c r="D53" s="185">
        <v>5.1112851639024015E-2</v>
      </c>
      <c r="E53" s="184">
        <v>1.9997893406361913</v>
      </c>
      <c r="F53" s="185">
        <f t="shared" ref="F53:J65" si="4">IFERROR(E53-C53,"-")</f>
        <v>-0.18603643451673002</v>
      </c>
      <c r="G53" s="184">
        <v>2.0686968838526911</v>
      </c>
      <c r="H53" s="185">
        <f t="shared" si="4"/>
        <v>6.8907543216499834E-2</v>
      </c>
      <c r="I53" s="184">
        <v>2.4309420474853205</v>
      </c>
      <c r="J53" s="185">
        <f t="shared" si="4"/>
        <v>0.36224516363262937</v>
      </c>
      <c r="K53" s="184">
        <v>2.1622018348623855</v>
      </c>
      <c r="L53" s="185">
        <f t="shared" ref="L53:N65" si="5">IFERROR(K53-I53,"-")</f>
        <v>-0.26874021262293502</v>
      </c>
      <c r="M53" s="184">
        <v>2.2942804428044279</v>
      </c>
      <c r="N53" s="185">
        <v>0.1320786079420424</v>
      </c>
      <c r="O53" s="185">
        <v>0.10845466765150658</v>
      </c>
    </row>
    <row r="54" spans="1:16" x14ac:dyDescent="0.25">
      <c r="A54" s="1">
        <v>2</v>
      </c>
      <c r="B54" s="114" t="s">
        <v>73</v>
      </c>
      <c r="C54" s="184">
        <v>2.0404152762328511</v>
      </c>
      <c r="D54" s="185">
        <v>-0.10139967038636577</v>
      </c>
      <c r="E54" s="184">
        <v>2.134935304990758</v>
      </c>
      <c r="F54" s="185">
        <f t="shared" si="4"/>
        <v>9.4520028757906882E-2</v>
      </c>
      <c r="G54" s="184">
        <v>2.3219334245326038</v>
      </c>
      <c r="H54" s="185">
        <f t="shared" si="4"/>
        <v>0.18699811954184575</v>
      </c>
      <c r="I54" s="184">
        <v>2.1549719326383321</v>
      </c>
      <c r="J54" s="185">
        <f t="shared" si="4"/>
        <v>-0.16696149189427167</v>
      </c>
      <c r="K54" s="184">
        <v>2.155624515128006</v>
      </c>
      <c r="L54" s="185">
        <f t="shared" si="5"/>
        <v>6.5258248967392518E-4</v>
      </c>
      <c r="M54" s="184">
        <v>2.2830518345952244</v>
      </c>
      <c r="N54" s="185">
        <v>0.12742731946721841</v>
      </c>
      <c r="O54" s="185">
        <v>0.2426365583623733</v>
      </c>
    </row>
    <row r="55" spans="1:16" x14ac:dyDescent="0.25">
      <c r="A55" s="1">
        <v>3</v>
      </c>
      <c r="B55" s="114" t="s">
        <v>75</v>
      </c>
      <c r="C55" s="184">
        <v>2.0449838737056525</v>
      </c>
      <c r="D55" s="185">
        <v>-6.9812930740335677E-2</v>
      </c>
      <c r="E55" s="184">
        <v>2.0949742777997624</v>
      </c>
      <c r="F55" s="185">
        <f t="shared" si="4"/>
        <v>4.999040409410993E-2</v>
      </c>
      <c r="G55" s="184">
        <v>2.195773081201335</v>
      </c>
      <c r="H55" s="185">
        <f t="shared" si="4"/>
        <v>0.10079880340157255</v>
      </c>
      <c r="I55" s="184">
        <v>1.9960493046776233</v>
      </c>
      <c r="J55" s="185">
        <f t="shared" si="4"/>
        <v>-0.19972377652371165</v>
      </c>
      <c r="K55" s="184">
        <v>2.0558081382132305</v>
      </c>
      <c r="L55" s="185">
        <f t="shared" si="5"/>
        <v>5.9758833535607181E-2</v>
      </c>
      <c r="M55" s="184">
        <v>2.1673225477335665</v>
      </c>
      <c r="N55" s="185">
        <v>0.11151440952033598</v>
      </c>
      <c r="O55" s="185">
        <v>0.12233867402791399</v>
      </c>
    </row>
    <row r="56" spans="1:16" x14ac:dyDescent="0.25">
      <c r="A56" s="1">
        <v>4</v>
      </c>
      <c r="B56" s="114" t="s">
        <v>77</v>
      </c>
      <c r="C56" s="184">
        <v>2.0133062697338744</v>
      </c>
      <c r="D56" s="185">
        <v>-3.9363944984422528E-2</v>
      </c>
      <c r="E56" s="184" t="s">
        <v>229</v>
      </c>
      <c r="F56" s="185" t="str">
        <f>IFERROR(E56-C56,"-")</f>
        <v>-</v>
      </c>
      <c r="G56" s="184">
        <v>2.0240278216882706</v>
      </c>
      <c r="H56" s="185" t="str">
        <f>IFERROR(G56-E56,"-")</f>
        <v>-</v>
      </c>
      <c r="I56" s="184">
        <v>2.2903803131991052</v>
      </c>
      <c r="J56" s="185">
        <f>IFERROR(I56-G56,"-")</f>
        <v>0.26635249151083462</v>
      </c>
      <c r="K56" s="184">
        <v>2.1764973464746018</v>
      </c>
      <c r="L56" s="185">
        <f>IFERROR(K56-I56,"-")</f>
        <v>-0.11388296672450338</v>
      </c>
      <c r="M56" s="184">
        <v>1.9390554298642535</v>
      </c>
      <c r="N56" s="185">
        <v>-0.2374419166103483</v>
      </c>
      <c r="O56" s="185">
        <v>-7.4250839869620888E-2</v>
      </c>
    </row>
    <row r="57" spans="1:16" x14ac:dyDescent="0.25">
      <c r="A57" s="1">
        <v>5</v>
      </c>
      <c r="B57" s="114" t="s">
        <v>79</v>
      </c>
      <c r="C57" s="184">
        <v>1.9296934865900384</v>
      </c>
      <c r="D57" s="185">
        <v>-7.813396166183173E-2</v>
      </c>
      <c r="E57" s="184" t="s">
        <v>229</v>
      </c>
      <c r="F57" s="185" t="str">
        <f t="shared" si="4"/>
        <v>-</v>
      </c>
      <c r="G57" s="184">
        <v>1.9386612369559684</v>
      </c>
      <c r="H57" s="185" t="str">
        <f t="shared" si="4"/>
        <v>-</v>
      </c>
      <c r="I57" s="184">
        <v>2.3475718694169236</v>
      </c>
      <c r="J57" s="185">
        <f t="shared" si="4"/>
        <v>0.40891063246095527</v>
      </c>
      <c r="K57" s="184">
        <v>2.4189012900420352</v>
      </c>
      <c r="L57" s="185">
        <f t="shared" si="5"/>
        <v>7.1329420625111606E-2</v>
      </c>
      <c r="M57" s="184">
        <v>2.1439621830683282</v>
      </c>
      <c r="N57" s="185">
        <v>-0.27493910697370705</v>
      </c>
      <c r="O57" s="185">
        <v>0.21426869647828983</v>
      </c>
    </row>
    <row r="58" spans="1:16" x14ac:dyDescent="0.25">
      <c r="A58" s="1">
        <v>6</v>
      </c>
      <c r="B58" s="114" t="s">
        <v>81</v>
      </c>
      <c r="C58" s="184">
        <v>1.9858528698464026</v>
      </c>
      <c r="D58" s="185">
        <v>2.5672554294186245E-2</v>
      </c>
      <c r="E58" s="184" t="s">
        <v>229</v>
      </c>
      <c r="F58" s="185" t="str">
        <f t="shared" si="4"/>
        <v>-</v>
      </c>
      <c r="G58" s="184">
        <v>2.0090929756762899</v>
      </c>
      <c r="H58" s="185" t="str">
        <f t="shared" si="4"/>
        <v>-</v>
      </c>
      <c r="I58" s="184">
        <v>2.1499464476972512</v>
      </c>
      <c r="J58" s="185">
        <f t="shared" si="4"/>
        <v>0.14085347202096132</v>
      </c>
      <c r="K58" s="184">
        <v>2.183712967098407</v>
      </c>
      <c r="L58" s="185">
        <f t="shared" si="5"/>
        <v>3.3766519401155826E-2</v>
      </c>
      <c r="M58" s="184">
        <v>2.0647043224608859</v>
      </c>
      <c r="N58" s="185">
        <v>-0.11900864463752114</v>
      </c>
      <c r="O58" s="185">
        <v>7.8851452614483231E-2</v>
      </c>
    </row>
    <row r="59" spans="1:16" x14ac:dyDescent="0.25">
      <c r="A59" s="1">
        <v>7</v>
      </c>
      <c r="B59" s="114" t="s">
        <v>83</v>
      </c>
      <c r="C59" s="184">
        <v>2.2758336764100453</v>
      </c>
      <c r="D59" s="185">
        <v>-9.6551260828448449E-2</v>
      </c>
      <c r="E59" s="184" t="s">
        <v>229</v>
      </c>
      <c r="F59" s="185" t="str">
        <f t="shared" si="4"/>
        <v>-</v>
      </c>
      <c r="G59" s="184">
        <v>2.2264788732394365</v>
      </c>
      <c r="H59" s="185" t="str">
        <f t="shared" si="4"/>
        <v>-</v>
      </c>
      <c r="I59" s="184">
        <v>2.3532442748091604</v>
      </c>
      <c r="J59" s="185">
        <f t="shared" si="4"/>
        <v>0.12676540156972393</v>
      </c>
      <c r="K59" s="184">
        <v>2.2743093922651934</v>
      </c>
      <c r="L59" s="185">
        <f t="shared" si="5"/>
        <v>-7.8934882543967078E-2</v>
      </c>
      <c r="M59" s="184">
        <v>2.0339616762735631</v>
      </c>
      <c r="N59" s="185">
        <v>-0.2403477159916303</v>
      </c>
      <c r="O59" s="185">
        <v>-0.24187200013648225</v>
      </c>
    </row>
    <row r="60" spans="1:16" x14ac:dyDescent="0.25">
      <c r="A60" s="1">
        <v>8</v>
      </c>
      <c r="B60" s="114" t="s">
        <v>85</v>
      </c>
      <c r="C60" s="184">
        <v>2.7749278614940684</v>
      </c>
      <c r="D60" s="185">
        <v>-0.18196869023006945</v>
      </c>
      <c r="E60" s="184">
        <v>2.5827193569993301</v>
      </c>
      <c r="F60" s="185">
        <f t="shared" si="4"/>
        <v>-0.19220850449473836</v>
      </c>
      <c r="G60" s="184">
        <v>2.4678990260385607</v>
      </c>
      <c r="H60" s="185">
        <f t="shared" si="4"/>
        <v>-0.11482033096076938</v>
      </c>
      <c r="I60" s="184">
        <v>2.5090213231273921</v>
      </c>
      <c r="J60" s="185">
        <f t="shared" si="4"/>
        <v>4.1122297088831417E-2</v>
      </c>
      <c r="K60" s="184">
        <v>2.771685761047463</v>
      </c>
      <c r="L60" s="185">
        <f t="shared" si="5"/>
        <v>0.26266443792007088</v>
      </c>
      <c r="M60" s="184">
        <v>2.4482845610494448</v>
      </c>
      <c r="N60" s="185">
        <v>-0.3234011999980182</v>
      </c>
      <c r="O60" s="185">
        <v>-0.32664330044462364</v>
      </c>
    </row>
    <row r="61" spans="1:16" x14ac:dyDescent="0.25">
      <c r="A61" s="1">
        <v>9</v>
      </c>
      <c r="B61" s="114" t="s">
        <v>87</v>
      </c>
      <c r="C61" s="184">
        <v>2.1303134392443108</v>
      </c>
      <c r="D61" s="185">
        <v>-0.4063000973692259</v>
      </c>
      <c r="E61" s="184">
        <v>2.0682613768961495</v>
      </c>
      <c r="F61" s="185">
        <f t="shared" si="4"/>
        <v>-6.2052062348161297E-2</v>
      </c>
      <c r="G61" s="184">
        <v>2.2289744036218004</v>
      </c>
      <c r="H61" s="185">
        <f t="shared" si="4"/>
        <v>0.16071302672565091</v>
      </c>
      <c r="I61" s="184">
        <v>2.1130181347150261</v>
      </c>
      <c r="J61" s="185">
        <f t="shared" si="4"/>
        <v>-0.11595626890677435</v>
      </c>
      <c r="K61" s="184">
        <v>2.4285934846379496</v>
      </c>
      <c r="L61" s="185">
        <f t="shared" si="5"/>
        <v>0.31557534992292346</v>
      </c>
      <c r="M61" s="184">
        <v>2.1919419822723611</v>
      </c>
      <c r="N61" s="185">
        <v>-0.23665150236558841</v>
      </c>
      <c r="O61" s="185">
        <v>6.162854302805032E-2</v>
      </c>
    </row>
    <row r="62" spans="1:16" x14ac:dyDescent="0.25">
      <c r="A62" s="1">
        <v>10</v>
      </c>
      <c r="B62" s="114" t="s">
        <v>89</v>
      </c>
      <c r="C62" s="184">
        <v>1.9839049626365204</v>
      </c>
      <c r="D62" s="185">
        <v>-0.13653442535877169</v>
      </c>
      <c r="E62" s="184">
        <v>1.9571865443425076</v>
      </c>
      <c r="F62" s="185">
        <f t="shared" si="4"/>
        <v>-2.671841829401278E-2</v>
      </c>
      <c r="G62" s="184">
        <v>2.0346640381140135</v>
      </c>
      <c r="H62" s="185">
        <f t="shared" si="4"/>
        <v>7.7477493771505923E-2</v>
      </c>
      <c r="I62" s="184">
        <v>2.1841864716636197</v>
      </c>
      <c r="J62" s="185">
        <f t="shared" si="4"/>
        <v>0.14952243354960615</v>
      </c>
      <c r="K62" s="184">
        <v>2.3541991219374028</v>
      </c>
      <c r="L62" s="185">
        <f t="shared" si="5"/>
        <v>0.17001265027378309</v>
      </c>
      <c r="M62" s="184"/>
      <c r="N62" s="185" t="s">
        <v>229</v>
      </c>
      <c r="O62" s="185" t="s">
        <v>229</v>
      </c>
    </row>
    <row r="63" spans="1:16" x14ac:dyDescent="0.25">
      <c r="A63" s="1">
        <v>11</v>
      </c>
      <c r="B63" s="114" t="s">
        <v>91</v>
      </c>
      <c r="C63" s="184">
        <v>2.0212019767256497</v>
      </c>
      <c r="D63" s="185">
        <v>4.8321198966823076E-2</v>
      </c>
      <c r="E63" s="184">
        <v>1.8892845581094204</v>
      </c>
      <c r="F63" s="185">
        <f t="shared" si="4"/>
        <v>-0.1319174186162293</v>
      </c>
      <c r="G63" s="184">
        <v>1.9566473988439306</v>
      </c>
      <c r="H63" s="185">
        <f t="shared" si="4"/>
        <v>6.7362840734510154E-2</v>
      </c>
      <c r="I63" s="184">
        <v>2.0410624551328067</v>
      </c>
      <c r="J63" s="185">
        <f t="shared" si="4"/>
        <v>8.4415056288876134E-2</v>
      </c>
      <c r="K63" s="184">
        <v>2.0985071117902905</v>
      </c>
      <c r="L63" s="185">
        <f t="shared" si="5"/>
        <v>5.7444656657483772E-2</v>
      </c>
      <c r="M63" s="184"/>
      <c r="N63" s="185" t="s">
        <v>229</v>
      </c>
      <c r="O63" s="185" t="s">
        <v>229</v>
      </c>
    </row>
    <row r="64" spans="1:16" x14ac:dyDescent="0.25">
      <c r="A64" s="1">
        <v>12</v>
      </c>
      <c r="B64" s="114" t="s">
        <v>93</v>
      </c>
      <c r="C64" s="184">
        <v>2.2704708884249594</v>
      </c>
      <c r="D64" s="185">
        <v>-0.25885460036063046</v>
      </c>
      <c r="E64" s="184">
        <v>2.0748489074848906</v>
      </c>
      <c r="F64" s="185">
        <f t="shared" si="4"/>
        <v>-0.19562198094006877</v>
      </c>
      <c r="G64" s="184">
        <v>2.3513942416685558</v>
      </c>
      <c r="H64" s="185">
        <f t="shared" si="4"/>
        <v>0.27654533418366523</v>
      </c>
      <c r="I64" s="184">
        <v>2.1458837772397095</v>
      </c>
      <c r="J64" s="185">
        <f t="shared" si="4"/>
        <v>-0.20551046442884635</v>
      </c>
      <c r="K64" s="184">
        <v>2.2368119266055047</v>
      </c>
      <c r="L64" s="185">
        <f t="shared" si="5"/>
        <v>9.0928149365795186E-2</v>
      </c>
      <c r="M64" s="184"/>
      <c r="N64" s="185" t="s">
        <v>229</v>
      </c>
      <c r="O64" s="185" t="s">
        <v>229</v>
      </c>
    </row>
    <row r="65" spans="1:16" ht="15.75" x14ac:dyDescent="0.25">
      <c r="B65" s="117" t="s">
        <v>30</v>
      </c>
      <c r="C65" s="186">
        <v>2.1111468526732806</v>
      </c>
      <c r="D65" s="187">
        <v>-6.7342161072079243E-2</v>
      </c>
      <c r="E65" s="186">
        <v>2.1074008288928359</v>
      </c>
      <c r="F65" s="187">
        <f t="shared" si="4"/>
        <v>-3.7460237804447516E-3</v>
      </c>
      <c r="G65" s="186">
        <v>2.1469888910543755</v>
      </c>
      <c r="H65" s="187">
        <f t="shared" si="4"/>
        <v>3.958806216153965E-2</v>
      </c>
      <c r="I65" s="186">
        <v>2.2052106242598546</v>
      </c>
      <c r="J65" s="187">
        <f t="shared" si="4"/>
        <v>5.8221733205479076E-2</v>
      </c>
      <c r="K65" s="186">
        <v>2.2587256720915465</v>
      </c>
      <c r="L65" s="187">
        <f t="shared" si="5"/>
        <v>5.351504783169192E-2</v>
      </c>
      <c r="M65" s="186">
        <v>2.1584155026020269</v>
      </c>
      <c r="N65" s="187">
        <v>-0.11381222765726173</v>
      </c>
      <c r="O65" s="187">
        <v>3.4753250793321921E-2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293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">
        <v>320</v>
      </c>
      <c r="O74" s="112" t="s">
        <v>321</v>
      </c>
    </row>
    <row r="75" spans="1:16" x14ac:dyDescent="0.25">
      <c r="A75" s="1">
        <v>1</v>
      </c>
      <c r="B75" s="114" t="s">
        <v>71</v>
      </c>
      <c r="C75" s="184">
        <v>1.9101824059108752</v>
      </c>
      <c r="D75" s="185">
        <v>-8.055479551679845E-3</v>
      </c>
      <c r="E75" s="184">
        <v>1.7058706862356208</v>
      </c>
      <c r="F75" s="185">
        <f t="shared" ref="F75:J77" si="6">IFERROR(E75-C75,"-")</f>
        <v>-0.20431171967525441</v>
      </c>
      <c r="G75" s="184">
        <v>1.4384485666104554</v>
      </c>
      <c r="H75" s="185">
        <f t="shared" si="6"/>
        <v>-0.26742211962516538</v>
      </c>
      <c r="I75" s="184">
        <v>2.0681475903614457</v>
      </c>
      <c r="J75" s="185">
        <f t="shared" si="6"/>
        <v>0.62969902375099029</v>
      </c>
      <c r="K75" s="184">
        <v>1.9696121551379449</v>
      </c>
      <c r="L75" s="185">
        <f t="shared" ref="L75:L77" si="7">IFERROR(K75-I75,"-")</f>
        <v>-9.8535435223500834E-2</v>
      </c>
      <c r="M75" s="184">
        <v>1.9012231282431431</v>
      </c>
      <c r="N75" s="185">
        <v>-6.8389026894801752E-2</v>
      </c>
      <c r="O75" s="185">
        <v>-8.9592776677320796E-3</v>
      </c>
    </row>
    <row r="76" spans="1:16" x14ac:dyDescent="0.25">
      <c r="A76" s="1">
        <v>2</v>
      </c>
      <c r="B76" s="114" t="s">
        <v>73</v>
      </c>
      <c r="C76" s="184">
        <v>1.6728809885107305</v>
      </c>
      <c r="D76" s="185">
        <v>-8.1794479036024104E-2</v>
      </c>
      <c r="E76" s="184">
        <v>1.7035617313528191</v>
      </c>
      <c r="F76" s="185">
        <f t="shared" si="6"/>
        <v>3.0680742842088549E-2</v>
      </c>
      <c r="G76" s="184">
        <v>1.4909596662030598</v>
      </c>
      <c r="H76" s="185">
        <f t="shared" si="6"/>
        <v>-0.21260206514975932</v>
      </c>
      <c r="I76" s="184">
        <v>1.8160718742201147</v>
      </c>
      <c r="J76" s="185">
        <f t="shared" si="6"/>
        <v>0.32511220801705498</v>
      </c>
      <c r="K76" s="184">
        <v>1.7307555870876197</v>
      </c>
      <c r="L76" s="185">
        <f t="shared" si="7"/>
        <v>-8.5316287132495061E-2</v>
      </c>
      <c r="M76" s="184">
        <v>1.7482043096568236</v>
      </c>
      <c r="N76" s="185">
        <v>1.7448722569203934E-2</v>
      </c>
      <c r="O76" s="185">
        <v>7.5323321146093081E-2</v>
      </c>
    </row>
    <row r="77" spans="1:16" x14ac:dyDescent="0.25">
      <c r="A77" s="1">
        <v>3</v>
      </c>
      <c r="B77" s="114" t="s">
        <v>75</v>
      </c>
      <c r="C77" s="184">
        <v>1.7310181190681622</v>
      </c>
      <c r="D77" s="185">
        <v>-8.0946227863617048E-2</v>
      </c>
      <c r="E77" s="184">
        <v>1.7437810945273631</v>
      </c>
      <c r="F77" s="185">
        <f t="shared" si="6"/>
        <v>1.2762975459200909E-2</v>
      </c>
      <c r="G77" s="184">
        <v>1.8327576280944156</v>
      </c>
      <c r="H77" s="185">
        <f t="shared" si="6"/>
        <v>8.8976533567052485E-2</v>
      </c>
      <c r="I77" s="184">
        <v>1.8286639984753192</v>
      </c>
      <c r="J77" s="185">
        <f t="shared" si="6"/>
        <v>-4.0936296190963173E-3</v>
      </c>
      <c r="K77" s="184">
        <v>1.8321178972956549</v>
      </c>
      <c r="L77" s="185">
        <f t="shared" si="7"/>
        <v>3.4538988203356435E-3</v>
      </c>
      <c r="M77" s="184">
        <v>1.8155503197576575</v>
      </c>
      <c r="N77" s="185">
        <v>-1.6567577537997424E-2</v>
      </c>
      <c r="O77" s="185">
        <v>8.4532200689495296E-2</v>
      </c>
    </row>
    <row r="78" spans="1:16" x14ac:dyDescent="0.25">
      <c r="A78" s="1">
        <v>4</v>
      </c>
      <c r="B78" s="114" t="s">
        <v>77</v>
      </c>
      <c r="C78" s="184">
        <v>1.8922129344478662</v>
      </c>
      <c r="D78" s="185">
        <v>0.18792292336665684</v>
      </c>
      <c r="E78" s="184" t="s">
        <v>229</v>
      </c>
      <c r="F78" s="185" t="str">
        <f>IFERROR(E78-C78,"-")</f>
        <v>-</v>
      </c>
      <c r="G78" s="184">
        <v>1.6768729641693811</v>
      </c>
      <c r="H78" s="185" t="str">
        <f>IFERROR(G78-E78,"-")</f>
        <v>-</v>
      </c>
      <c r="I78" s="184">
        <v>1.8968394031766405</v>
      </c>
      <c r="J78" s="185">
        <f>IFERROR(I78-G78,"-")</f>
        <v>0.21996643900725932</v>
      </c>
      <c r="K78" s="184">
        <v>1.8962114537444934</v>
      </c>
      <c r="L78" s="185">
        <f>IFERROR(K78-I78,"-")</f>
        <v>-6.279494321470569E-4</v>
      </c>
      <c r="M78" s="184">
        <v>1.9039915966386554</v>
      </c>
      <c r="N78" s="185">
        <v>7.7801428941619566E-3</v>
      </c>
      <c r="O78" s="185">
        <v>1.1778662190789158E-2</v>
      </c>
    </row>
    <row r="79" spans="1:16" x14ac:dyDescent="0.25">
      <c r="A79" s="1">
        <v>5</v>
      </c>
      <c r="B79" s="114" t="s">
        <v>79</v>
      </c>
      <c r="C79" s="184">
        <v>1.7113497500462878</v>
      </c>
      <c r="D79" s="185">
        <v>7.9305551151260145E-2</v>
      </c>
      <c r="E79" s="184" t="s">
        <v>229</v>
      </c>
      <c r="F79" s="185" t="str">
        <f t="shared" ref="F79:J87" si="8">IFERROR(E79-C79,"-")</f>
        <v>-</v>
      </c>
      <c r="G79" s="184">
        <v>1.6340380549682876</v>
      </c>
      <c r="H79" s="185" t="str">
        <f t="shared" si="8"/>
        <v>-</v>
      </c>
      <c r="I79" s="184">
        <v>1.801950030469226</v>
      </c>
      <c r="J79" s="185">
        <f t="shared" si="8"/>
        <v>0.16791197550093839</v>
      </c>
      <c r="K79" s="184">
        <v>1.8243863816310373</v>
      </c>
      <c r="L79" s="185">
        <f t="shared" ref="L79:L87" si="9">IFERROR(K79-I79,"-")</f>
        <v>2.2436351161811308E-2</v>
      </c>
      <c r="M79" s="184">
        <v>1.7250264737027885</v>
      </c>
      <c r="N79" s="185">
        <v>-9.9359907928248781E-2</v>
      </c>
      <c r="O79" s="185">
        <v>1.3676723656500744E-2</v>
      </c>
    </row>
    <row r="80" spans="1:16" x14ac:dyDescent="0.25">
      <c r="A80" s="1">
        <v>6</v>
      </c>
      <c r="B80" s="114" t="s">
        <v>81</v>
      </c>
      <c r="C80" s="184">
        <v>1.7024180967238689</v>
      </c>
      <c r="D80" s="185">
        <v>-8.882627264550047E-2</v>
      </c>
      <c r="E80" s="184" t="s">
        <v>229</v>
      </c>
      <c r="F80" s="185" t="str">
        <f t="shared" si="8"/>
        <v>-</v>
      </c>
      <c r="G80" s="184">
        <v>1.739185520361991</v>
      </c>
      <c r="H80" s="185" t="str">
        <f t="shared" si="8"/>
        <v>-</v>
      </c>
      <c r="I80" s="184">
        <v>1.8010871162039077</v>
      </c>
      <c r="J80" s="185">
        <f t="shared" si="8"/>
        <v>6.1901595841916679E-2</v>
      </c>
      <c r="K80" s="184">
        <v>1.7645298472200346</v>
      </c>
      <c r="L80" s="185">
        <f t="shared" si="9"/>
        <v>-3.6557268983873126E-2</v>
      </c>
      <c r="M80" s="184">
        <v>1.7241238238101733</v>
      </c>
      <c r="N80" s="185">
        <v>-4.0406023409861325E-2</v>
      </c>
      <c r="O80" s="185">
        <v>2.1705727086304361E-2</v>
      </c>
    </row>
    <row r="81" spans="1:16" x14ac:dyDescent="0.25">
      <c r="A81" s="1">
        <v>7</v>
      </c>
      <c r="B81" s="114" t="s">
        <v>83</v>
      </c>
      <c r="C81" s="184">
        <v>1.7794117647058822</v>
      </c>
      <c r="D81" s="185">
        <v>-4.9187110002502532E-2</v>
      </c>
      <c r="E81" s="184" t="s">
        <v>229</v>
      </c>
      <c r="F81" s="185" t="str">
        <f t="shared" si="8"/>
        <v>-</v>
      </c>
      <c r="G81" s="184">
        <v>1.8881164457962198</v>
      </c>
      <c r="H81" s="185" t="str">
        <f t="shared" si="8"/>
        <v>-</v>
      </c>
      <c r="I81" s="184">
        <v>1.8192175703500344</v>
      </c>
      <c r="J81" s="185">
        <f t="shared" si="8"/>
        <v>-6.8898875446185448E-2</v>
      </c>
      <c r="K81" s="184">
        <v>1.9193224871852017</v>
      </c>
      <c r="L81" s="185">
        <f t="shared" si="9"/>
        <v>0.10010491683516731</v>
      </c>
      <c r="M81" s="184">
        <v>1.72433691030573</v>
      </c>
      <c r="N81" s="185">
        <v>-0.19498557687947171</v>
      </c>
      <c r="O81" s="185">
        <v>-5.5074854400152251E-2</v>
      </c>
    </row>
    <row r="82" spans="1:16" x14ac:dyDescent="0.25">
      <c r="A82" s="1">
        <v>8</v>
      </c>
      <c r="B82" s="114" t="s">
        <v>85</v>
      </c>
      <c r="C82" s="184">
        <v>2.2326187136846323</v>
      </c>
      <c r="D82" s="185">
        <v>7.7507920260758034E-2</v>
      </c>
      <c r="E82" s="184">
        <v>1.6094527363184079</v>
      </c>
      <c r="F82" s="185">
        <f t="shared" si="8"/>
        <v>-0.62316597736622437</v>
      </c>
      <c r="G82" s="184">
        <v>2.3211362542128069</v>
      </c>
      <c r="H82" s="185">
        <f t="shared" si="8"/>
        <v>0.71168351789439899</v>
      </c>
      <c r="I82" s="184">
        <v>2.2545941807044412</v>
      </c>
      <c r="J82" s="185">
        <f t="shared" si="8"/>
        <v>-6.6542073508365718E-2</v>
      </c>
      <c r="K82" s="184">
        <v>2.1911540416878497</v>
      </c>
      <c r="L82" s="185">
        <f t="shared" si="9"/>
        <v>-6.3440139016591512E-2</v>
      </c>
      <c r="M82" s="184">
        <v>2.2463008053942688</v>
      </c>
      <c r="N82" s="185">
        <v>5.5146763706419133E-2</v>
      </c>
      <c r="O82" s="185">
        <v>1.3682091709636524E-2</v>
      </c>
    </row>
    <row r="83" spans="1:16" x14ac:dyDescent="0.25">
      <c r="A83" s="1">
        <v>9</v>
      </c>
      <c r="B83" s="114" t="s">
        <v>87</v>
      </c>
      <c r="C83" s="184">
        <v>1.7745076823198442</v>
      </c>
      <c r="D83" s="185">
        <v>-0.1607300402393419</v>
      </c>
      <c r="E83" s="184">
        <v>1.6124293785310735</v>
      </c>
      <c r="F83" s="185">
        <f t="shared" si="8"/>
        <v>-0.16207830378877075</v>
      </c>
      <c r="G83" s="184">
        <v>1.8322701688555347</v>
      </c>
      <c r="H83" s="185">
        <f t="shared" si="8"/>
        <v>0.21984079032446124</v>
      </c>
      <c r="I83" s="184">
        <v>1.7204848122100853</v>
      </c>
      <c r="J83" s="185">
        <f t="shared" si="8"/>
        <v>-0.11178535664544942</v>
      </c>
      <c r="K83" s="184">
        <v>1.5222429133043658</v>
      </c>
      <c r="L83" s="185">
        <f t="shared" si="9"/>
        <v>-0.19824189890571953</v>
      </c>
      <c r="M83" s="184">
        <v>1.6637069922308545</v>
      </c>
      <c r="N83" s="185">
        <v>0.14146407892648871</v>
      </c>
      <c r="O83" s="185">
        <v>-0.11080069008898974</v>
      </c>
    </row>
    <row r="84" spans="1:16" x14ac:dyDescent="0.25">
      <c r="A84" s="1">
        <v>10</v>
      </c>
      <c r="B84" s="114" t="s">
        <v>89</v>
      </c>
      <c r="C84" s="184">
        <v>1.754268614680514</v>
      </c>
      <c r="D84" s="185">
        <v>-4.841808183833618E-2</v>
      </c>
      <c r="E84" s="184">
        <v>1.604151753758053</v>
      </c>
      <c r="F84" s="185">
        <f t="shared" si="8"/>
        <v>-0.15011686092246102</v>
      </c>
      <c r="G84" s="184">
        <v>1.7740655987795575</v>
      </c>
      <c r="H84" s="185">
        <f t="shared" si="8"/>
        <v>0.16991384502150453</v>
      </c>
      <c r="I84" s="184">
        <v>1.7998181542657978</v>
      </c>
      <c r="J84" s="185">
        <f t="shared" si="8"/>
        <v>2.5752555486240336E-2</v>
      </c>
      <c r="K84" s="184">
        <v>1.7158382843066222</v>
      </c>
      <c r="L84" s="185">
        <f t="shared" si="9"/>
        <v>-8.3979869959175613E-2</v>
      </c>
      <c r="M84" s="184"/>
      <c r="N84" s="185" t="s">
        <v>229</v>
      </c>
      <c r="O84" s="185" t="s">
        <v>229</v>
      </c>
    </row>
    <row r="85" spans="1:16" x14ac:dyDescent="0.25">
      <c r="A85" s="1">
        <v>11</v>
      </c>
      <c r="B85" s="114" t="s">
        <v>91</v>
      </c>
      <c r="C85" s="184">
        <v>1.8109615384615385</v>
      </c>
      <c r="D85" s="185">
        <v>7.4869798185697833E-2</v>
      </c>
      <c r="E85" s="184">
        <v>1.5221612494723511</v>
      </c>
      <c r="F85" s="185">
        <f t="shared" si="8"/>
        <v>-0.28880028898918741</v>
      </c>
      <c r="G85" s="184">
        <v>1.7052763034655012</v>
      </c>
      <c r="H85" s="185">
        <f t="shared" si="8"/>
        <v>0.18311505399315009</v>
      </c>
      <c r="I85" s="184">
        <v>1.7077103488712988</v>
      </c>
      <c r="J85" s="185">
        <f t="shared" si="8"/>
        <v>2.4340454057976135E-3</v>
      </c>
      <c r="K85" s="184">
        <v>1.714148033924441</v>
      </c>
      <c r="L85" s="185">
        <f t="shared" si="9"/>
        <v>6.4376850531422392E-3</v>
      </c>
      <c r="M85" s="184"/>
      <c r="N85" s="185" t="s">
        <v>229</v>
      </c>
      <c r="O85" s="185" t="s">
        <v>229</v>
      </c>
    </row>
    <row r="86" spans="1:16" x14ac:dyDescent="0.25">
      <c r="A86" s="1">
        <v>12</v>
      </c>
      <c r="B86" s="114" t="s">
        <v>93</v>
      </c>
      <c r="C86" s="184">
        <v>1.8080417227456258</v>
      </c>
      <c r="D86" s="185">
        <v>4.9627705565322699E-2</v>
      </c>
      <c r="E86" s="184">
        <v>1.5148514851485149</v>
      </c>
      <c r="F86" s="185">
        <f t="shared" si="8"/>
        <v>-0.29319023759711094</v>
      </c>
      <c r="G86" s="184">
        <v>2.0550768077931809</v>
      </c>
      <c r="H86" s="185">
        <f t="shared" si="8"/>
        <v>0.54022532264466605</v>
      </c>
      <c r="I86" s="184">
        <v>1.7823283373997909</v>
      </c>
      <c r="J86" s="185">
        <f t="shared" si="8"/>
        <v>-0.27274847039339001</v>
      </c>
      <c r="K86" s="184">
        <v>2.0082422848380297</v>
      </c>
      <c r="L86" s="185">
        <f t="shared" si="9"/>
        <v>0.22591394743823878</v>
      </c>
      <c r="M86" s="184"/>
      <c r="N86" s="185" t="s">
        <v>229</v>
      </c>
      <c r="O86" s="185" t="s">
        <v>229</v>
      </c>
    </row>
    <row r="87" spans="1:16" ht="15.75" x14ac:dyDescent="0.25">
      <c r="B87" s="117" t="s">
        <v>30</v>
      </c>
      <c r="C87" s="186">
        <v>1.8126760102167792</v>
      </c>
      <c r="D87" s="187">
        <v>1.2965761316394708E-3</v>
      </c>
      <c r="E87" s="186">
        <v>1.6326868410636537</v>
      </c>
      <c r="F87" s="187">
        <f t="shared" si="8"/>
        <v>-0.17998916915312546</v>
      </c>
      <c r="G87" s="186">
        <v>1.8117264822431312</v>
      </c>
      <c r="H87" s="187">
        <f t="shared" si="8"/>
        <v>0.17903964117947746</v>
      </c>
      <c r="I87" s="186">
        <v>1.8401059185572175</v>
      </c>
      <c r="J87" s="187">
        <f t="shared" si="8"/>
        <v>2.8379436314086348E-2</v>
      </c>
      <c r="K87" s="186">
        <v>1.8292826787253671</v>
      </c>
      <c r="L87" s="187">
        <f t="shared" si="9"/>
        <v>-1.0823239831850406E-2</v>
      </c>
      <c r="M87" s="186">
        <v>1.807364847218595</v>
      </c>
      <c r="N87" s="187">
        <v>-3.1065962983187312E-2</v>
      </c>
      <c r="O87" s="187">
        <v>-1.363354829789043E-2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294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">
        <v>320</v>
      </c>
      <c r="O96" s="112" t="s">
        <v>321</v>
      </c>
    </row>
    <row r="97" spans="2:15" x14ac:dyDescent="0.25">
      <c r="B97" s="114" t="s">
        <v>71</v>
      </c>
      <c r="C97" s="184">
        <v>2.7403536277327758</v>
      </c>
      <c r="D97" s="185">
        <v>-0.39346070608155781</v>
      </c>
      <c r="E97" s="184">
        <v>2.6076737272389447</v>
      </c>
      <c r="F97" s="185">
        <f t="shared" ref="F97:J99" si="10">IFERROR(E97-C97,"-")</f>
        <v>-0.13267990049383105</v>
      </c>
      <c r="G97" s="184">
        <v>2.0474873213462423</v>
      </c>
      <c r="H97" s="185">
        <f t="shared" si="10"/>
        <v>-0.56018640589270241</v>
      </c>
      <c r="I97" s="184">
        <v>3.307804040670804</v>
      </c>
      <c r="J97" s="185">
        <f t="shared" si="10"/>
        <v>1.2603167193245617</v>
      </c>
      <c r="K97" s="184">
        <v>2.883788097590636</v>
      </c>
      <c r="L97" s="185">
        <f t="shared" ref="L97:L99" si="11">IFERROR(K97-I97,"-")</f>
        <v>-0.42401594308016799</v>
      </c>
      <c r="M97" s="184">
        <v>3.1311105540235649</v>
      </c>
      <c r="N97" s="185">
        <v>0.24732245643292883</v>
      </c>
      <c r="O97" s="185">
        <v>0.39075692629078906</v>
      </c>
    </row>
    <row r="98" spans="2:15" x14ac:dyDescent="0.25">
      <c r="B98" s="114" t="s">
        <v>73</v>
      </c>
      <c r="C98" s="184">
        <v>2.615271928218275</v>
      </c>
      <c r="D98" s="185">
        <v>3.9192388302103698E-2</v>
      </c>
      <c r="E98" s="184">
        <v>2.5533536585365852</v>
      </c>
      <c r="F98" s="185">
        <f t="shared" si="10"/>
        <v>-6.1918269681689786E-2</v>
      </c>
      <c r="G98" s="184">
        <v>1.9387617765814267</v>
      </c>
      <c r="H98" s="185">
        <f t="shared" si="10"/>
        <v>-0.61459188195515857</v>
      </c>
      <c r="I98" s="184">
        <v>2.9616815476190474</v>
      </c>
      <c r="J98" s="185">
        <f t="shared" si="10"/>
        <v>1.0229197710376208</v>
      </c>
      <c r="K98" s="184">
        <v>2.6695660306771418</v>
      </c>
      <c r="L98" s="185">
        <f t="shared" si="11"/>
        <v>-0.29211551694190563</v>
      </c>
      <c r="M98" s="184">
        <v>2.9329920893438808</v>
      </c>
      <c r="N98" s="185">
        <v>0.26342605866673896</v>
      </c>
      <c r="O98" s="185">
        <v>0.31772016112560575</v>
      </c>
    </row>
    <row r="99" spans="2:15" x14ac:dyDescent="0.25">
      <c r="B99" s="114" t="s">
        <v>75</v>
      </c>
      <c r="C99" s="184">
        <v>2.6071809456096693</v>
      </c>
      <c r="D99" s="185">
        <v>-0.10879819142209923</v>
      </c>
      <c r="E99" s="184">
        <v>2.6900175131348512</v>
      </c>
      <c r="F99" s="185">
        <f t="shared" si="10"/>
        <v>8.283656752518187E-2</v>
      </c>
      <c r="G99" s="184">
        <v>2.4245351364404732</v>
      </c>
      <c r="H99" s="185">
        <f t="shared" si="10"/>
        <v>-0.26548237669437791</v>
      </c>
      <c r="I99" s="184">
        <v>2.9339544757636515</v>
      </c>
      <c r="J99" s="185">
        <f t="shared" si="10"/>
        <v>0.50941933932317829</v>
      </c>
      <c r="K99" s="184">
        <v>2.8801306922605678</v>
      </c>
      <c r="L99" s="185">
        <f t="shared" si="11"/>
        <v>-5.38237835030837E-2</v>
      </c>
      <c r="M99" s="184">
        <v>3.2440007867820615</v>
      </c>
      <c r="N99" s="185">
        <v>0.36387009452149366</v>
      </c>
      <c r="O99" s="185">
        <v>0.63681984117239221</v>
      </c>
    </row>
    <row r="100" spans="2:15" x14ac:dyDescent="0.25">
      <c r="B100" s="114" t="s">
        <v>77</v>
      </c>
      <c r="C100" s="184">
        <v>2.5804834147595783</v>
      </c>
      <c r="D100" s="185">
        <v>8.0679570114619459E-2</v>
      </c>
      <c r="E100" s="184" t="s">
        <v>229</v>
      </c>
      <c r="F100" s="185" t="str">
        <f>IFERROR(E100-C100,"-")</f>
        <v>-</v>
      </c>
      <c r="G100" s="184">
        <v>2.3802021403091556</v>
      </c>
      <c r="H100" s="185" t="str">
        <f>IFERROR(G100-E100,"-")</f>
        <v>-</v>
      </c>
      <c r="I100" s="184">
        <v>3.2348952840138616</v>
      </c>
      <c r="J100" s="185">
        <f>IFERROR(I100-G100,"-")</f>
        <v>0.85469314370470606</v>
      </c>
      <c r="K100" s="184">
        <v>2.5569436374201047</v>
      </c>
      <c r="L100" s="185">
        <f>IFERROR(K100-I100,"-")</f>
        <v>-0.67795164659375695</v>
      </c>
      <c r="M100" s="184">
        <v>3.2453800194525497</v>
      </c>
      <c r="N100" s="185">
        <v>0.68843638203244506</v>
      </c>
      <c r="O100" s="185">
        <v>0.6648966046929714</v>
      </c>
    </row>
    <row r="101" spans="2:15" x14ac:dyDescent="0.25">
      <c r="B101" s="114" t="s">
        <v>79</v>
      </c>
      <c r="C101" s="184">
        <v>2.4517639712769279</v>
      </c>
      <c r="D101" s="185">
        <v>7.0653926133110723E-3</v>
      </c>
      <c r="E101" s="184" t="s">
        <v>229</v>
      </c>
      <c r="F101" s="185" t="str">
        <f t="shared" ref="F101:J109" si="12">IFERROR(E101-C101,"-")</f>
        <v>-</v>
      </c>
      <c r="G101" s="184">
        <v>2.2334019557385485</v>
      </c>
      <c r="H101" s="185" t="str">
        <f t="shared" si="12"/>
        <v>-</v>
      </c>
      <c r="I101" s="184">
        <v>3.3832150009102495</v>
      </c>
      <c r="J101" s="185">
        <f t="shared" si="12"/>
        <v>1.149813045171701</v>
      </c>
      <c r="K101" s="184">
        <v>3.0859224341118492</v>
      </c>
      <c r="L101" s="185">
        <f t="shared" ref="L101:L109" si="13">IFERROR(K101-I101,"-")</f>
        <v>-0.29729256679840033</v>
      </c>
      <c r="M101" s="184">
        <v>2.832846410684474</v>
      </c>
      <c r="N101" s="185">
        <v>-0.25307602342737523</v>
      </c>
      <c r="O101" s="185">
        <v>0.38108243940754605</v>
      </c>
    </row>
    <row r="102" spans="2:15" x14ac:dyDescent="0.25">
      <c r="B102" s="114" t="s">
        <v>81</v>
      </c>
      <c r="C102" s="184">
        <v>2.585185185185185</v>
      </c>
      <c r="D102" s="185">
        <v>0.17392748949477177</v>
      </c>
      <c r="E102" s="184" t="s">
        <v>229</v>
      </c>
      <c r="F102" s="185" t="str">
        <f t="shared" si="12"/>
        <v>-</v>
      </c>
      <c r="G102" s="184">
        <v>2.3079900470002763</v>
      </c>
      <c r="H102" s="185" t="str">
        <f t="shared" si="12"/>
        <v>-</v>
      </c>
      <c r="I102" s="184">
        <v>3.109444123869975</v>
      </c>
      <c r="J102" s="185">
        <f t="shared" si="12"/>
        <v>0.80145407686969872</v>
      </c>
      <c r="K102" s="184">
        <v>2.596705308114704</v>
      </c>
      <c r="L102" s="185">
        <f t="shared" si="13"/>
        <v>-0.51273881575527103</v>
      </c>
      <c r="M102" s="184">
        <v>2.5758036490008687</v>
      </c>
      <c r="N102" s="185">
        <v>-2.0901659113835347E-2</v>
      </c>
      <c r="O102" s="185">
        <v>-9.3815361843163636E-3</v>
      </c>
    </row>
    <row r="103" spans="2:15" x14ac:dyDescent="0.25">
      <c r="B103" s="114" t="s">
        <v>83</v>
      </c>
      <c r="C103" s="184">
        <v>2.9682117131224555</v>
      </c>
      <c r="D103" s="185">
        <v>0.33827477319547228</v>
      </c>
      <c r="E103" s="184" t="s">
        <v>229</v>
      </c>
      <c r="F103" s="185" t="str">
        <f t="shared" si="12"/>
        <v>-</v>
      </c>
      <c r="G103" s="184">
        <v>2.3885906040268456</v>
      </c>
      <c r="H103" s="185" t="str">
        <f t="shared" si="12"/>
        <v>-</v>
      </c>
      <c r="I103" s="184">
        <v>3.1849586182079883</v>
      </c>
      <c r="J103" s="185">
        <f t="shared" si="12"/>
        <v>0.79636801418114267</v>
      </c>
      <c r="K103" s="184">
        <v>3.0157387369663584</v>
      </c>
      <c r="L103" s="185">
        <f t="shared" si="13"/>
        <v>-0.1692198812416299</v>
      </c>
      <c r="M103" s="184">
        <v>2.8402999062792875</v>
      </c>
      <c r="N103" s="185">
        <v>-0.17543883068707089</v>
      </c>
      <c r="O103" s="185">
        <v>-0.12791180684316794</v>
      </c>
    </row>
    <row r="104" spans="2:15" x14ac:dyDescent="0.25">
      <c r="B104" s="114" t="s">
        <v>85</v>
      </c>
      <c r="C104" s="184">
        <v>3.3285236670772478</v>
      </c>
      <c r="D104" s="185">
        <v>6.2600920296131957E-2</v>
      </c>
      <c r="E104" s="184">
        <v>2.1563467492260062</v>
      </c>
      <c r="F104" s="185">
        <f t="shared" si="12"/>
        <v>-1.1721769178512416</v>
      </c>
      <c r="G104" s="184">
        <v>2.9732067510548523</v>
      </c>
      <c r="H104" s="185">
        <f t="shared" si="12"/>
        <v>0.81686000182884611</v>
      </c>
      <c r="I104" s="184">
        <v>3.1242844230189815</v>
      </c>
      <c r="J104" s="185">
        <f t="shared" si="12"/>
        <v>0.15107767196412913</v>
      </c>
      <c r="K104" s="184">
        <v>3.4362339977313239</v>
      </c>
      <c r="L104" s="185">
        <f t="shared" si="13"/>
        <v>0.31194957471234241</v>
      </c>
      <c r="M104" s="184">
        <v>3.5430654459138693</v>
      </c>
      <c r="N104" s="185">
        <v>0.10683144818254542</v>
      </c>
      <c r="O104" s="185">
        <v>0.21454177883662151</v>
      </c>
    </row>
    <row r="105" spans="2:15" x14ac:dyDescent="0.25">
      <c r="B105" s="114" t="s">
        <v>87</v>
      </c>
      <c r="C105" s="184">
        <v>2.7332042305973485</v>
      </c>
      <c r="D105" s="185">
        <v>-0.51360771451968112</v>
      </c>
      <c r="E105" s="184">
        <v>2.0480898876404496</v>
      </c>
      <c r="F105" s="185">
        <f t="shared" si="12"/>
        <v>-0.68511434295689888</v>
      </c>
      <c r="G105" s="184">
        <v>2.5249999999999999</v>
      </c>
      <c r="H105" s="185">
        <f t="shared" si="12"/>
        <v>0.47691011235955028</v>
      </c>
      <c r="I105" s="184">
        <v>2.4895774647887325</v>
      </c>
      <c r="J105" s="185">
        <f t="shared" si="12"/>
        <v>-3.542253521126737E-2</v>
      </c>
      <c r="K105" s="184">
        <v>3.6911096690460741</v>
      </c>
      <c r="L105" s="185">
        <f t="shared" si="13"/>
        <v>1.2015322042573415</v>
      </c>
      <c r="M105" s="184">
        <v>3.0518715561466845</v>
      </c>
      <c r="N105" s="185">
        <v>-0.63923811289938959</v>
      </c>
      <c r="O105" s="185">
        <v>0.31866732554933597</v>
      </c>
    </row>
    <row r="106" spans="2:15" x14ac:dyDescent="0.25">
      <c r="B106" s="114" t="s">
        <v>89</v>
      </c>
      <c r="C106" s="184">
        <v>2.5454545454545454</v>
      </c>
      <c r="D106" s="185">
        <v>-4.5075049561031033E-2</v>
      </c>
      <c r="E106" s="184">
        <v>1.9945736434108527</v>
      </c>
      <c r="F106" s="185">
        <f t="shared" si="12"/>
        <v>-0.55088090204369267</v>
      </c>
      <c r="G106" s="184">
        <v>2.6516457126712814</v>
      </c>
      <c r="H106" s="185">
        <f t="shared" si="12"/>
        <v>0.6570720692604286</v>
      </c>
      <c r="I106" s="184">
        <v>2.5124871707150187</v>
      </c>
      <c r="J106" s="185">
        <f t="shared" si="12"/>
        <v>-0.13915854195626265</v>
      </c>
      <c r="K106" s="184">
        <v>3.1644666970110755</v>
      </c>
      <c r="L106" s="185">
        <f t="shared" si="13"/>
        <v>0.65197952629605682</v>
      </c>
      <c r="M106" s="184"/>
      <c r="N106" s="185" t="s">
        <v>229</v>
      </c>
      <c r="O106" s="185" t="s">
        <v>229</v>
      </c>
    </row>
    <row r="107" spans="2:15" x14ac:dyDescent="0.25">
      <c r="B107" s="114" t="s">
        <v>91</v>
      </c>
      <c r="C107" s="184">
        <v>2.5019584802193497</v>
      </c>
      <c r="D107" s="185">
        <v>-0.34911191912194317</v>
      </c>
      <c r="E107" s="184">
        <v>2.0275888133030988</v>
      </c>
      <c r="F107" s="185">
        <f t="shared" si="12"/>
        <v>-0.47436966691625093</v>
      </c>
      <c r="G107" s="184">
        <v>2.6218398130444021</v>
      </c>
      <c r="H107" s="185">
        <f t="shared" si="12"/>
        <v>0.59425099974130324</v>
      </c>
      <c r="I107" s="184">
        <v>2.6325889741800417</v>
      </c>
      <c r="J107" s="185">
        <f t="shared" si="12"/>
        <v>1.0749161135639618E-2</v>
      </c>
      <c r="K107" s="184">
        <v>2.9328118732450861</v>
      </c>
      <c r="L107" s="185">
        <f t="shared" si="13"/>
        <v>0.3002228990650444</v>
      </c>
      <c r="M107" s="184"/>
      <c r="N107" s="185" t="s">
        <v>229</v>
      </c>
      <c r="O107" s="185" t="s">
        <v>229</v>
      </c>
    </row>
    <row r="108" spans="2:15" x14ac:dyDescent="0.25">
      <c r="B108" s="114" t="s">
        <v>93</v>
      </c>
      <c r="C108" s="184">
        <v>2.6632920884889391</v>
      </c>
      <c r="D108" s="185">
        <v>-8.1789651605269853E-2</v>
      </c>
      <c r="E108" s="184">
        <v>2.208188489764388</v>
      </c>
      <c r="F108" s="185">
        <f t="shared" si="12"/>
        <v>-0.45510359872455108</v>
      </c>
      <c r="G108" s="184">
        <v>3.0066280033140016</v>
      </c>
      <c r="H108" s="185">
        <f t="shared" si="12"/>
        <v>0.79843951354961362</v>
      </c>
      <c r="I108" s="184">
        <v>2.5013940170296136</v>
      </c>
      <c r="J108" s="185">
        <f t="shared" si="12"/>
        <v>-0.50523398628438798</v>
      </c>
      <c r="K108" s="184">
        <v>3.0554897314375986</v>
      </c>
      <c r="L108" s="185">
        <f t="shared" si="13"/>
        <v>0.554095714407985</v>
      </c>
      <c r="M108" s="184"/>
      <c r="N108" s="185" t="s">
        <v>229</v>
      </c>
      <c r="O108" s="185" t="s">
        <v>229</v>
      </c>
    </row>
    <row r="109" spans="2:15" ht="15.75" x14ac:dyDescent="0.25">
      <c r="B109" s="117" t="s">
        <v>30</v>
      </c>
      <c r="C109" s="186">
        <v>2.6729927298475165</v>
      </c>
      <c r="D109" s="187">
        <v>-8.8804815029419171E-2</v>
      </c>
      <c r="E109" s="186">
        <v>2.3867207056860176</v>
      </c>
      <c r="F109" s="187">
        <f t="shared" si="12"/>
        <v>-0.28627202416149888</v>
      </c>
      <c r="G109" s="186">
        <v>2.5550325790187771</v>
      </c>
      <c r="H109" s="187">
        <f t="shared" si="12"/>
        <v>0.16831187333275954</v>
      </c>
      <c r="I109" s="186">
        <v>2.8813730171361875</v>
      </c>
      <c r="J109" s="187">
        <f t="shared" si="12"/>
        <v>0.32634043811741043</v>
      </c>
      <c r="K109" s="186">
        <v>2.9576495214665672</v>
      </c>
      <c r="L109" s="187">
        <f t="shared" si="13"/>
        <v>7.6276504330379691E-2</v>
      </c>
      <c r="M109" s="186">
        <v>3.0752777819885098</v>
      </c>
      <c r="N109" s="187">
        <v>0.14954886157873837</v>
      </c>
      <c r="O109" s="187">
        <v>0.36260184365070813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70" t="s">
        <v>295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">
        <v>320</v>
      </c>
      <c r="O118" s="112" t="s">
        <v>321</v>
      </c>
    </row>
    <row r="119" spans="1:16" x14ac:dyDescent="0.25">
      <c r="B119" s="114" t="s">
        <v>71</v>
      </c>
      <c r="C119" s="184">
        <v>3.1240544629349469</v>
      </c>
      <c r="D119" s="185">
        <v>-1.1481259881928723</v>
      </c>
      <c r="E119" s="184">
        <v>3.1318851823118696</v>
      </c>
      <c r="F119" s="185">
        <f t="shared" ref="F119:J121" si="14">IFERROR(E119-C119,"-")</f>
        <v>7.8307193769227013E-3</v>
      </c>
      <c r="G119" s="184">
        <v>2.0192307692307692</v>
      </c>
      <c r="H119" s="185">
        <f t="shared" si="14"/>
        <v>-1.1126544130811005</v>
      </c>
      <c r="I119" s="184">
        <v>4.2645962732919251</v>
      </c>
      <c r="J119" s="185">
        <f t="shared" si="14"/>
        <v>2.245365504061156</v>
      </c>
      <c r="K119" s="184">
        <v>3.0178253119429592</v>
      </c>
      <c r="L119" s="185">
        <f t="shared" ref="L119:L121" si="15">IFERROR(K119-I119,"-")</f>
        <v>-1.2467709613489659</v>
      </c>
      <c r="M119" s="184">
        <v>3.6590184831102612</v>
      </c>
      <c r="N119" s="185">
        <v>0.64119317116730201</v>
      </c>
      <c r="O119" s="185">
        <v>0.5349640201753143</v>
      </c>
    </row>
    <row r="120" spans="1:16" x14ac:dyDescent="0.25">
      <c r="B120" s="114" t="s">
        <v>73</v>
      </c>
      <c r="C120" s="184">
        <v>3.3365155131264919</v>
      </c>
      <c r="D120" s="185">
        <v>1.8044175546874097E-2</v>
      </c>
      <c r="E120" s="184">
        <v>2.9756733275412683</v>
      </c>
      <c r="F120" s="185">
        <f t="shared" si="14"/>
        <v>-0.36084218558522352</v>
      </c>
      <c r="G120" s="184">
        <v>2.23943661971831</v>
      </c>
      <c r="H120" s="185">
        <f t="shared" si="14"/>
        <v>-0.73623670782295836</v>
      </c>
      <c r="I120" s="184">
        <v>4.1703617269544928</v>
      </c>
      <c r="J120" s="185">
        <f t="shared" si="14"/>
        <v>1.9309251072361828</v>
      </c>
      <c r="K120" s="184">
        <v>2.7137161084529504</v>
      </c>
      <c r="L120" s="185">
        <f t="shared" si="15"/>
        <v>-1.4566456185015424</v>
      </c>
      <c r="M120" s="184">
        <v>3.0872056015276894</v>
      </c>
      <c r="N120" s="185">
        <v>0.373489493074739</v>
      </c>
      <c r="O120" s="185">
        <v>-0.24930991159880245</v>
      </c>
    </row>
    <row r="121" spans="1:16" x14ac:dyDescent="0.25">
      <c r="B121" s="114" t="s">
        <v>75</v>
      </c>
      <c r="C121" s="184">
        <v>3.4531933508311461</v>
      </c>
      <c r="D121" s="185">
        <v>7.5576603649181617E-2</v>
      </c>
      <c r="E121" s="184">
        <v>3.9297297297297296</v>
      </c>
      <c r="F121" s="185">
        <f t="shared" si="14"/>
        <v>0.47653637889858347</v>
      </c>
      <c r="G121" s="184">
        <v>4.3566433566433567</v>
      </c>
      <c r="H121" s="185">
        <f t="shared" si="14"/>
        <v>0.42691362691362711</v>
      </c>
      <c r="I121" s="184">
        <v>4.5992647058823533</v>
      </c>
      <c r="J121" s="185">
        <f t="shared" si="14"/>
        <v>0.24262134923899659</v>
      </c>
      <c r="K121" s="184">
        <v>2.840103716508211</v>
      </c>
      <c r="L121" s="185">
        <f t="shared" si="15"/>
        <v>-1.7591609893741422</v>
      </c>
      <c r="M121" s="184">
        <v>4.0447897623400362</v>
      </c>
      <c r="N121" s="185">
        <v>1.2046860458318251</v>
      </c>
      <c r="O121" s="185">
        <v>0.59159641150889009</v>
      </c>
    </row>
    <row r="122" spans="1:16" x14ac:dyDescent="0.25">
      <c r="B122" s="114" t="s">
        <v>77</v>
      </c>
      <c r="C122" s="184">
        <v>3.2419127988748242</v>
      </c>
      <c r="D122" s="185">
        <v>0.42139997836200349</v>
      </c>
      <c r="E122" s="184" t="s">
        <v>229</v>
      </c>
      <c r="F122" s="185" t="str">
        <f>IFERROR(E122-C122,"-")</f>
        <v>-</v>
      </c>
      <c r="G122" s="184">
        <v>3.0357142857142856</v>
      </c>
      <c r="H122" s="185" t="str">
        <f>IFERROR(G122-E122,"-")</f>
        <v>-</v>
      </c>
      <c r="I122" s="184">
        <v>4.1050903119868636</v>
      </c>
      <c r="J122" s="185">
        <f>IFERROR(I122-G122,"-")</f>
        <v>1.069376026272578</v>
      </c>
      <c r="K122" s="184">
        <v>3.3218390804597702</v>
      </c>
      <c r="L122" s="185">
        <f>IFERROR(K122-I122,"-")</f>
        <v>-0.78325123152709342</v>
      </c>
      <c r="M122" s="184">
        <v>5.2445652173913047</v>
      </c>
      <c r="N122" s="185">
        <v>1.9227261369315345</v>
      </c>
      <c r="O122" s="185">
        <v>2.0026524185164805</v>
      </c>
    </row>
    <row r="123" spans="1:16" x14ac:dyDescent="0.25">
      <c r="B123" s="114" t="s">
        <v>79</v>
      </c>
      <c r="C123" s="184">
        <v>2.375594294770206</v>
      </c>
      <c r="D123" s="185">
        <v>-0.16032524545967908</v>
      </c>
      <c r="E123" s="184" t="s">
        <v>229</v>
      </c>
      <c r="F123" s="185" t="str">
        <f t="shared" ref="F123:J131" si="16">IFERROR(E123-C123,"-")</f>
        <v>-</v>
      </c>
      <c r="G123" s="184">
        <v>2.6268656716417911</v>
      </c>
      <c r="H123" s="185" t="str">
        <f t="shared" si="16"/>
        <v>-</v>
      </c>
      <c r="I123" s="184">
        <v>3.5278969957081543</v>
      </c>
      <c r="J123" s="185">
        <f t="shared" si="16"/>
        <v>0.90103132406636322</v>
      </c>
      <c r="K123" s="184">
        <v>3.4131868131868131</v>
      </c>
      <c r="L123" s="185">
        <f t="shared" ref="L123:L131" si="17">IFERROR(K123-I123,"-")</f>
        <v>-0.11471018252134124</v>
      </c>
      <c r="M123" s="184">
        <v>3.4363636363636365</v>
      </c>
      <c r="N123" s="185">
        <v>2.3176823176823458E-2</v>
      </c>
      <c r="O123" s="185">
        <v>1.0607693415934305</v>
      </c>
    </row>
    <row r="124" spans="1:16" x14ac:dyDescent="0.25">
      <c r="B124" s="114" t="s">
        <v>81</v>
      </c>
      <c r="C124" s="184">
        <v>2.6824457593688362</v>
      </c>
      <c r="D124" s="185">
        <v>0.570266272189349</v>
      </c>
      <c r="E124" s="184" t="s">
        <v>229</v>
      </c>
      <c r="F124" s="185" t="str">
        <f t="shared" si="16"/>
        <v>-</v>
      </c>
      <c r="G124" s="184">
        <v>2.7709923664122136</v>
      </c>
      <c r="H124" s="185" t="str">
        <f t="shared" si="16"/>
        <v>-</v>
      </c>
      <c r="I124" s="184">
        <v>3.9064327485380117</v>
      </c>
      <c r="J124" s="185">
        <f t="shared" si="16"/>
        <v>1.1354403821257981</v>
      </c>
      <c r="K124" s="184">
        <v>2.0308571428571427</v>
      </c>
      <c r="L124" s="185">
        <f t="shared" si="17"/>
        <v>-1.875575605680869</v>
      </c>
      <c r="M124" s="184">
        <v>2.1683748169838948</v>
      </c>
      <c r="N124" s="185">
        <v>0.13751767412675209</v>
      </c>
      <c r="O124" s="185">
        <v>-0.51407094238494144</v>
      </c>
    </row>
    <row r="125" spans="1:16" x14ac:dyDescent="0.25">
      <c r="B125" s="114" t="s">
        <v>83</v>
      </c>
      <c r="C125" s="184">
        <v>3.5714285714285716</v>
      </c>
      <c r="D125" s="185">
        <v>1.6805656272661351</v>
      </c>
      <c r="E125" s="184" t="s">
        <v>229</v>
      </c>
      <c r="F125" s="185" t="str">
        <f t="shared" si="16"/>
        <v>-</v>
      </c>
      <c r="G125" s="184">
        <v>2.4885057471264367</v>
      </c>
      <c r="H125" s="185" t="str">
        <f t="shared" si="16"/>
        <v>-</v>
      </c>
      <c r="I125" s="184">
        <v>3.967123287671233</v>
      </c>
      <c r="J125" s="185">
        <f t="shared" si="16"/>
        <v>1.4786175405447963</v>
      </c>
      <c r="K125" s="184">
        <v>2.9682779456193353</v>
      </c>
      <c r="L125" s="185">
        <f t="shared" si="17"/>
        <v>-0.99884534205189768</v>
      </c>
      <c r="M125" s="184">
        <v>3.1173553719008265</v>
      </c>
      <c r="N125" s="185">
        <v>0.14907742628149112</v>
      </c>
      <c r="O125" s="185">
        <v>-0.45407319952774516</v>
      </c>
    </row>
    <row r="126" spans="1:16" x14ac:dyDescent="0.25">
      <c r="B126" s="114" t="s">
        <v>85</v>
      </c>
      <c r="C126" s="184">
        <v>4.5836734693877554</v>
      </c>
      <c r="D126" s="185">
        <v>1.7481374928826159</v>
      </c>
      <c r="E126" s="184">
        <v>2.2211538461538463</v>
      </c>
      <c r="F126" s="185">
        <f t="shared" si="16"/>
        <v>-2.3625196232339092</v>
      </c>
      <c r="G126" s="184">
        <v>3.496</v>
      </c>
      <c r="H126" s="185">
        <f t="shared" si="16"/>
        <v>1.2748461538461537</v>
      </c>
      <c r="I126" s="184">
        <v>3.4109090909090911</v>
      </c>
      <c r="J126" s="185">
        <f t="shared" si="16"/>
        <v>-8.5090909090908884E-2</v>
      </c>
      <c r="K126" s="184">
        <v>2.9539918809201624</v>
      </c>
      <c r="L126" s="185">
        <f t="shared" si="17"/>
        <v>-0.45691720998892871</v>
      </c>
      <c r="M126" s="184">
        <v>3.9154135338345863</v>
      </c>
      <c r="N126" s="185">
        <v>0.96142165291442394</v>
      </c>
      <c r="O126" s="185">
        <v>-0.66825993555316909</v>
      </c>
    </row>
    <row r="127" spans="1:16" x14ac:dyDescent="0.25">
      <c r="B127" s="114" t="s">
        <v>87</v>
      </c>
      <c r="C127" s="184">
        <v>2.311087190527449</v>
      </c>
      <c r="D127" s="185">
        <v>-1.0830196234688678</v>
      </c>
      <c r="E127" s="184">
        <v>2.5809523809523811</v>
      </c>
      <c r="F127" s="185">
        <f t="shared" si="16"/>
        <v>0.26986519042493207</v>
      </c>
      <c r="G127" s="184">
        <v>3.4175084175084174</v>
      </c>
      <c r="H127" s="185">
        <f t="shared" si="16"/>
        <v>0.83655603655603628</v>
      </c>
      <c r="I127" s="184">
        <v>2.1020599250936329</v>
      </c>
      <c r="J127" s="185">
        <f t="shared" si="16"/>
        <v>-1.3154484924147845</v>
      </c>
      <c r="K127" s="184">
        <v>9.6633858267716537</v>
      </c>
      <c r="L127" s="185">
        <f t="shared" si="17"/>
        <v>7.5613259016780212</v>
      </c>
      <c r="M127" s="184">
        <v>3.7929373996789728</v>
      </c>
      <c r="N127" s="185">
        <v>-5.8704484270926809</v>
      </c>
      <c r="O127" s="185">
        <v>1.4818502091515238</v>
      </c>
    </row>
    <row r="128" spans="1:16" x14ac:dyDescent="0.25">
      <c r="A128" s="120"/>
      <c r="B128" s="114" t="s">
        <v>89</v>
      </c>
      <c r="C128" s="184">
        <v>3.1603053435114505</v>
      </c>
      <c r="D128" s="185">
        <v>0.31128390828311892</v>
      </c>
      <c r="E128" s="184">
        <v>1.8445945945945945</v>
      </c>
      <c r="F128" s="185">
        <f t="shared" si="16"/>
        <v>-1.315710748916856</v>
      </c>
      <c r="G128" s="184">
        <v>3.5809682804674456</v>
      </c>
      <c r="H128" s="185">
        <f t="shared" si="16"/>
        <v>1.7363736858728511</v>
      </c>
      <c r="I128" s="184">
        <v>2.1703406813627253</v>
      </c>
      <c r="J128" s="185">
        <f t="shared" si="16"/>
        <v>-1.4106275991047204</v>
      </c>
      <c r="K128" s="184">
        <v>6.4522875816993466</v>
      </c>
      <c r="L128" s="185">
        <f t="shared" si="17"/>
        <v>4.2819469003366208</v>
      </c>
      <c r="M128" s="184"/>
      <c r="N128" s="185" t="s">
        <v>229</v>
      </c>
      <c r="O128" s="185" t="s">
        <v>229</v>
      </c>
    </row>
    <row r="129" spans="2:16" x14ac:dyDescent="0.25">
      <c r="B129" s="114" t="s">
        <v>91</v>
      </c>
      <c r="C129" s="184">
        <v>3.0557184750733137</v>
      </c>
      <c r="D129" s="185">
        <v>-0.49792959359621403</v>
      </c>
      <c r="E129" s="184">
        <v>1.9931972789115646</v>
      </c>
      <c r="F129" s="185">
        <f t="shared" si="16"/>
        <v>-1.0625211961617491</v>
      </c>
      <c r="G129" s="184">
        <v>3.5132867132867132</v>
      </c>
      <c r="H129" s="185">
        <f t="shared" si="16"/>
        <v>1.5200894343751485</v>
      </c>
      <c r="I129" s="184">
        <v>2.9498364231188661</v>
      </c>
      <c r="J129" s="185">
        <f t="shared" si="16"/>
        <v>-0.56345029016784709</v>
      </c>
      <c r="K129" s="184">
        <v>3.0739700374531833</v>
      </c>
      <c r="L129" s="185">
        <f t="shared" si="17"/>
        <v>0.12413361433431724</v>
      </c>
      <c r="M129" s="184"/>
      <c r="N129" s="185" t="s">
        <v>229</v>
      </c>
      <c r="O129" s="185" t="s">
        <v>229</v>
      </c>
    </row>
    <row r="130" spans="2:16" x14ac:dyDescent="0.25">
      <c r="B130" s="114" t="s">
        <v>93</v>
      </c>
      <c r="C130" s="184">
        <v>3.1952085181898848</v>
      </c>
      <c r="D130" s="185">
        <v>9.7169302503610222E-2</v>
      </c>
      <c r="E130" s="184">
        <v>2.7306122448979591</v>
      </c>
      <c r="F130" s="185">
        <f t="shared" si="16"/>
        <v>-0.46459627329192577</v>
      </c>
      <c r="G130" s="184">
        <v>3.325072886297376</v>
      </c>
      <c r="H130" s="185">
        <f t="shared" si="16"/>
        <v>0.5944606413994169</v>
      </c>
      <c r="I130" s="184">
        <v>2.7547600913937549</v>
      </c>
      <c r="J130" s="185">
        <f t="shared" si="16"/>
        <v>-0.57031279490362108</v>
      </c>
      <c r="K130" s="184">
        <v>3.2570671378091873</v>
      </c>
      <c r="L130" s="185">
        <f t="shared" si="17"/>
        <v>0.50230704641543245</v>
      </c>
      <c r="M130" s="184"/>
      <c r="N130" s="185" t="s">
        <v>229</v>
      </c>
      <c r="O130" s="185" t="s">
        <v>229</v>
      </c>
    </row>
    <row r="131" spans="2:16" ht="15.75" x14ac:dyDescent="0.25">
      <c r="B131" s="117" t="s">
        <v>30</v>
      </c>
      <c r="C131" s="186">
        <v>3.1548757170172084</v>
      </c>
      <c r="D131" s="187">
        <v>0.10447113171714095</v>
      </c>
      <c r="E131" s="186">
        <v>2.9005328596802844</v>
      </c>
      <c r="F131" s="187">
        <f t="shared" si="16"/>
        <v>-0.25434285733692397</v>
      </c>
      <c r="G131" s="186">
        <v>3.3324340527577938</v>
      </c>
      <c r="H131" s="187">
        <f t="shared" si="16"/>
        <v>0.4319011930775094</v>
      </c>
      <c r="I131" s="186">
        <v>3.3630130079661189</v>
      </c>
      <c r="J131" s="187">
        <f t="shared" si="16"/>
        <v>3.0578955208325098E-2</v>
      </c>
      <c r="K131" s="186">
        <v>3.4575820024042589</v>
      </c>
      <c r="L131" s="187">
        <f t="shared" si="17"/>
        <v>9.4568994438140042E-2</v>
      </c>
      <c r="M131" s="186">
        <v>3.5922031290074377</v>
      </c>
      <c r="N131" s="187">
        <v>0.32518320042778104</v>
      </c>
      <c r="O131" s="187">
        <v>0.43047876584610512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296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">
        <v>320</v>
      </c>
      <c r="O140" s="112" t="s">
        <v>321</v>
      </c>
    </row>
    <row r="141" spans="2:16" x14ac:dyDescent="0.25">
      <c r="B141" s="114" t="s">
        <v>71</v>
      </c>
      <c r="C141" s="184">
        <v>3.1564760026298488</v>
      </c>
      <c r="D141" s="185">
        <v>2.5794734877400138E-3</v>
      </c>
      <c r="E141" s="184">
        <v>3.2248243559718968</v>
      </c>
      <c r="F141" s="185">
        <f t="shared" ref="F141:J143" si="18">IFERROR(E141-C141,"-")</f>
        <v>6.8348353342047918E-2</v>
      </c>
      <c r="G141" s="184">
        <v>2.1025641025641026</v>
      </c>
      <c r="H141" s="185">
        <f t="shared" si="18"/>
        <v>-1.1222602534077941</v>
      </c>
      <c r="I141" s="184">
        <v>3.4815983175604628</v>
      </c>
      <c r="J141" s="185">
        <f t="shared" si="18"/>
        <v>1.3790342149963601</v>
      </c>
      <c r="K141" s="184">
        <v>3.0078160919540231</v>
      </c>
      <c r="L141" s="185">
        <f t="shared" ref="L141:L143" si="19">IFERROR(K141-I141,"-")</f>
        <v>-0.47378222560643968</v>
      </c>
      <c r="M141" s="184">
        <v>3.0891038696537678</v>
      </c>
      <c r="N141" s="185">
        <v>8.1287777699744712E-2</v>
      </c>
      <c r="O141" s="185">
        <v>-6.7372132976081023E-2</v>
      </c>
    </row>
    <row r="142" spans="2:16" x14ac:dyDescent="0.25">
      <c r="B142" s="114" t="s">
        <v>73</v>
      </c>
      <c r="C142" s="184">
        <v>2.9194991055456172</v>
      </c>
      <c r="D142" s="185">
        <v>0.28619183423990968</v>
      </c>
      <c r="E142" s="184">
        <v>2.8220858895705523</v>
      </c>
      <c r="F142" s="185">
        <f t="shared" si="18"/>
        <v>-9.7413215975064915E-2</v>
      </c>
      <c r="G142" s="184">
        <v>1.8482142857142858</v>
      </c>
      <c r="H142" s="185">
        <f t="shared" si="18"/>
        <v>-0.97387160385626648</v>
      </c>
      <c r="I142" s="184">
        <v>3.0127931769722816</v>
      </c>
      <c r="J142" s="185">
        <f t="shared" si="18"/>
        <v>1.1645788912579957</v>
      </c>
      <c r="K142" s="184">
        <v>2.9518987341772154</v>
      </c>
      <c r="L142" s="185">
        <f t="shared" si="19"/>
        <v>-6.0894442795066173E-2</v>
      </c>
      <c r="M142" s="184">
        <v>2.8136952498457743</v>
      </c>
      <c r="N142" s="185">
        <v>-0.13820348433144103</v>
      </c>
      <c r="O142" s="185">
        <v>-0.10580385569984285</v>
      </c>
    </row>
    <row r="143" spans="2:16" x14ac:dyDescent="0.25">
      <c r="B143" s="114" t="s">
        <v>75</v>
      </c>
      <c r="C143" s="184">
        <v>2.9104116222760292</v>
      </c>
      <c r="D143" s="185">
        <v>-0.48358707309252935</v>
      </c>
      <c r="E143" s="184">
        <v>3.3368644067796609</v>
      </c>
      <c r="F143" s="185">
        <f t="shared" si="18"/>
        <v>0.42645278450363167</v>
      </c>
      <c r="G143" s="184">
        <v>2.0061475409836067</v>
      </c>
      <c r="H143" s="185">
        <f t="shared" si="18"/>
        <v>-1.3307168657960542</v>
      </c>
      <c r="I143" s="184">
        <v>3.3627272727272728</v>
      </c>
      <c r="J143" s="185">
        <f t="shared" si="18"/>
        <v>1.3565797317436661</v>
      </c>
      <c r="K143" s="184">
        <v>3.0681431005110733</v>
      </c>
      <c r="L143" s="185">
        <f t="shared" si="19"/>
        <v>-0.29458417221619948</v>
      </c>
      <c r="M143" s="184">
        <v>3.3477758521086076</v>
      </c>
      <c r="N143" s="185">
        <v>0.27963275159753431</v>
      </c>
      <c r="O143" s="185">
        <v>0.43736422983257839</v>
      </c>
    </row>
    <row r="144" spans="2:16" x14ac:dyDescent="0.25">
      <c r="B144" s="114" t="s">
        <v>77</v>
      </c>
      <c r="C144" s="184">
        <v>2.9073170731707316</v>
      </c>
      <c r="D144" s="185">
        <v>-0.52606301098074093</v>
      </c>
      <c r="E144" s="184" t="s">
        <v>229</v>
      </c>
      <c r="F144" s="185" t="str">
        <f>IFERROR(E144-C144,"-")</f>
        <v>-</v>
      </c>
      <c r="G144" s="184">
        <v>3.1631419939577041</v>
      </c>
      <c r="H144" s="185" t="str">
        <f>IFERROR(G144-E144,"-")</f>
        <v>-</v>
      </c>
      <c r="I144" s="184">
        <v>3.6690140845070425</v>
      </c>
      <c r="J144" s="185">
        <f>IFERROR(I144-G144,"-")</f>
        <v>0.50587209054933835</v>
      </c>
      <c r="K144" s="184">
        <v>2.8441330998248686</v>
      </c>
      <c r="L144" s="185">
        <f>IFERROR(K144-I144,"-")</f>
        <v>-0.82488098468217386</v>
      </c>
      <c r="M144" s="184">
        <v>3.0526849037487334</v>
      </c>
      <c r="N144" s="185">
        <v>0.20855180392386474</v>
      </c>
      <c r="O144" s="185">
        <v>0.14536783057800173</v>
      </c>
    </row>
    <row r="145" spans="1:16" x14ac:dyDescent="0.25">
      <c r="B145" s="114" t="s">
        <v>79</v>
      </c>
      <c r="C145" s="184">
        <v>3.2683544303797469</v>
      </c>
      <c r="D145" s="185">
        <v>9.1139240506329156E-2</v>
      </c>
      <c r="E145" s="184" t="s">
        <v>229</v>
      </c>
      <c r="F145" s="185" t="str">
        <f t="shared" ref="F145:J153" si="20">IFERROR(E145-C145,"-")</f>
        <v>-</v>
      </c>
      <c r="G145" s="184">
        <v>1.9887005649717515</v>
      </c>
      <c r="H145" s="185" t="str">
        <f t="shared" si="20"/>
        <v>-</v>
      </c>
      <c r="I145" s="184">
        <v>4.1291666666666664</v>
      </c>
      <c r="J145" s="185">
        <f t="shared" si="20"/>
        <v>2.1404661016949147</v>
      </c>
      <c r="K145" s="184">
        <v>3.4113924050632911</v>
      </c>
      <c r="L145" s="185">
        <f t="shared" ref="L145:L153" si="21">IFERROR(K145-I145,"-")</f>
        <v>-0.71777426160337532</v>
      </c>
      <c r="M145" s="184">
        <v>3.6533333333333333</v>
      </c>
      <c r="N145" s="185">
        <v>0.24194092827004221</v>
      </c>
      <c r="O145" s="185">
        <v>0.38497890295358639</v>
      </c>
    </row>
    <row r="146" spans="1:16" x14ac:dyDescent="0.25">
      <c r="B146" s="114" t="s">
        <v>81</v>
      </c>
      <c r="C146" s="184">
        <v>2.8885350318471339</v>
      </c>
      <c r="D146" s="185">
        <v>0.24099404824057657</v>
      </c>
      <c r="E146" s="184" t="s">
        <v>229</v>
      </c>
      <c r="F146" s="185" t="str">
        <f t="shared" si="20"/>
        <v>-</v>
      </c>
      <c r="G146" s="184">
        <v>2.6368421052631579</v>
      </c>
      <c r="H146" s="185" t="str">
        <f t="shared" si="20"/>
        <v>-</v>
      </c>
      <c r="I146" s="184">
        <v>3.4030303030303028</v>
      </c>
      <c r="J146" s="185">
        <f t="shared" si="20"/>
        <v>0.76618819776714497</v>
      </c>
      <c r="K146" s="184">
        <v>2.2542372881355934</v>
      </c>
      <c r="L146" s="185">
        <f t="shared" si="21"/>
        <v>-1.1487930148947094</v>
      </c>
      <c r="M146" s="184">
        <v>3.1690821256038646</v>
      </c>
      <c r="N146" s="185">
        <v>0.91484483746827117</v>
      </c>
      <c r="O146" s="185">
        <v>0.2805470937567307</v>
      </c>
    </row>
    <row r="147" spans="1:16" x14ac:dyDescent="0.25">
      <c r="B147" s="114" t="s">
        <v>83</v>
      </c>
      <c r="C147" s="184">
        <v>4.2535612535612533</v>
      </c>
      <c r="D147" s="185">
        <v>1.188684296066846</v>
      </c>
      <c r="E147" s="184" t="s">
        <v>229</v>
      </c>
      <c r="F147" s="185" t="str">
        <f t="shared" si="20"/>
        <v>-</v>
      </c>
      <c r="G147" s="184">
        <v>2.7804347826086957</v>
      </c>
      <c r="H147" s="185" t="str">
        <f t="shared" si="20"/>
        <v>-</v>
      </c>
      <c r="I147" s="184">
        <v>4.4758771929824563</v>
      </c>
      <c r="J147" s="185">
        <f t="shared" si="20"/>
        <v>1.6954424103737606</v>
      </c>
      <c r="K147" s="184">
        <v>3.7583497053045187</v>
      </c>
      <c r="L147" s="185">
        <f t="shared" si="21"/>
        <v>-0.71752748767793761</v>
      </c>
      <c r="M147" s="184">
        <v>3.1252525252525252</v>
      </c>
      <c r="N147" s="185">
        <v>-0.63309718005199356</v>
      </c>
      <c r="O147" s="185">
        <v>-1.1283087283087281</v>
      </c>
    </row>
    <row r="148" spans="1:16" x14ac:dyDescent="0.25">
      <c r="B148" s="114" t="s">
        <v>85</v>
      </c>
      <c r="C148" s="184">
        <v>5.2679558011049723</v>
      </c>
      <c r="D148" s="185">
        <v>0.69171466635319945</v>
      </c>
      <c r="E148" s="184">
        <v>2.5029585798816569</v>
      </c>
      <c r="F148" s="185">
        <f t="shared" si="20"/>
        <v>-2.7649972212233154</v>
      </c>
      <c r="G148" s="184">
        <v>4.0877192982456139</v>
      </c>
      <c r="H148" s="185">
        <f t="shared" si="20"/>
        <v>1.5847607183639569</v>
      </c>
      <c r="I148" s="184">
        <v>3.3537906137184117</v>
      </c>
      <c r="J148" s="185">
        <f t="shared" si="20"/>
        <v>-0.73392868452720217</v>
      </c>
      <c r="K148" s="184">
        <v>5.3590664272890489</v>
      </c>
      <c r="L148" s="185">
        <f t="shared" si="21"/>
        <v>2.0052758135706372</v>
      </c>
      <c r="M148" s="184">
        <v>4.5181674565560819</v>
      </c>
      <c r="N148" s="185">
        <v>-0.84089897073296704</v>
      </c>
      <c r="O148" s="185">
        <v>-0.74978834454889043</v>
      </c>
    </row>
    <row r="149" spans="1:16" x14ac:dyDescent="0.25">
      <c r="B149" s="114" t="s">
        <v>87</v>
      </c>
      <c r="C149" s="184">
        <v>4.024064171122995</v>
      </c>
      <c r="D149" s="185">
        <v>1.1482780076009824</v>
      </c>
      <c r="E149" s="184">
        <v>2.1721311475409837</v>
      </c>
      <c r="F149" s="185">
        <f t="shared" si="20"/>
        <v>-1.8519330235820113</v>
      </c>
      <c r="G149" s="184">
        <v>3.1950718685831623</v>
      </c>
      <c r="H149" s="185">
        <f t="shared" si="20"/>
        <v>1.0229407210421786</v>
      </c>
      <c r="I149" s="184">
        <v>2.6366197183098592</v>
      </c>
      <c r="J149" s="185">
        <f t="shared" si="20"/>
        <v>-0.55845215027330308</v>
      </c>
      <c r="K149" s="184">
        <v>3.9280575539568345</v>
      </c>
      <c r="L149" s="185">
        <f t="shared" si="21"/>
        <v>1.2914378356469753</v>
      </c>
      <c r="M149" s="184">
        <v>4.2538461538461538</v>
      </c>
      <c r="N149" s="185">
        <v>0.3257885998893193</v>
      </c>
      <c r="O149" s="185">
        <v>0.22978198272315886</v>
      </c>
    </row>
    <row r="150" spans="1:16" x14ac:dyDescent="0.25">
      <c r="A150" s="120"/>
      <c r="B150" s="114" t="s">
        <v>89</v>
      </c>
      <c r="C150" s="184">
        <v>3.1800518134715028</v>
      </c>
      <c r="D150" s="185">
        <v>0.11377274370406099</v>
      </c>
      <c r="E150" s="184">
        <v>1.7105263157894737</v>
      </c>
      <c r="F150" s="185">
        <f t="shared" si="20"/>
        <v>-1.4695254976820291</v>
      </c>
      <c r="G150" s="184">
        <v>3.2486938349007315</v>
      </c>
      <c r="H150" s="185">
        <f t="shared" si="20"/>
        <v>1.5381675191112578</v>
      </c>
      <c r="I150" s="184">
        <v>2.5501330967169475</v>
      </c>
      <c r="J150" s="185">
        <f t="shared" si="20"/>
        <v>-0.69856073818378395</v>
      </c>
      <c r="K150" s="184">
        <v>3.7243816254416959</v>
      </c>
      <c r="L150" s="185">
        <f t="shared" si="21"/>
        <v>1.1742485287247484</v>
      </c>
      <c r="M150" s="184"/>
      <c r="N150" s="185" t="s">
        <v>229</v>
      </c>
      <c r="O150" s="185" t="s">
        <v>229</v>
      </c>
    </row>
    <row r="151" spans="1:16" x14ac:dyDescent="0.25">
      <c r="B151" s="114" t="s">
        <v>91</v>
      </c>
      <c r="C151" s="184">
        <v>3.2572769953051641</v>
      </c>
      <c r="D151" s="185">
        <v>-0.41650941246182605</v>
      </c>
      <c r="E151" s="184">
        <v>2.3322033898305086</v>
      </c>
      <c r="F151" s="185">
        <f t="shared" si="20"/>
        <v>-0.92507360547465556</v>
      </c>
      <c r="G151" s="184">
        <v>3.2394548994159638</v>
      </c>
      <c r="H151" s="185">
        <f t="shared" si="20"/>
        <v>0.9072515095854552</v>
      </c>
      <c r="I151" s="184">
        <v>2.7950963222416814</v>
      </c>
      <c r="J151" s="185">
        <f t="shared" si="20"/>
        <v>-0.4443585771742824</v>
      </c>
      <c r="K151" s="184">
        <v>3.3473531544597535</v>
      </c>
      <c r="L151" s="185">
        <f t="shared" si="21"/>
        <v>0.55225683221807209</v>
      </c>
      <c r="M151" s="184"/>
      <c r="N151" s="185" t="s">
        <v>229</v>
      </c>
      <c r="O151" s="185" t="s">
        <v>229</v>
      </c>
    </row>
    <row r="152" spans="1:16" x14ac:dyDescent="0.25">
      <c r="B152" s="114" t="s">
        <v>93</v>
      </c>
      <c r="C152" s="184">
        <v>3.1033634126333061</v>
      </c>
      <c r="D152" s="185">
        <v>-0.20378946254200958</v>
      </c>
      <c r="E152" s="184">
        <v>2.5040983606557377</v>
      </c>
      <c r="F152" s="185">
        <f t="shared" si="20"/>
        <v>-0.59926505197756841</v>
      </c>
      <c r="G152" s="184">
        <v>4.466221232368226</v>
      </c>
      <c r="H152" s="185">
        <f t="shared" si="20"/>
        <v>1.9621228717124883</v>
      </c>
      <c r="I152" s="184">
        <v>2.5809756097560976</v>
      </c>
      <c r="J152" s="185">
        <f t="shared" si="20"/>
        <v>-1.8852456226121284</v>
      </c>
      <c r="K152" s="184">
        <v>3.2475832438238452</v>
      </c>
      <c r="L152" s="185">
        <f t="shared" si="21"/>
        <v>0.66660763406774759</v>
      </c>
      <c r="M152" s="184"/>
      <c r="N152" s="185" t="s">
        <v>229</v>
      </c>
      <c r="O152" s="185" t="s">
        <v>229</v>
      </c>
    </row>
    <row r="153" spans="1:16" ht="15.75" x14ac:dyDescent="0.25">
      <c r="B153" s="117" t="s">
        <v>30</v>
      </c>
      <c r="C153" s="186">
        <v>3.2319371727748689</v>
      </c>
      <c r="D153" s="187">
        <v>-6.6526058531715115E-3</v>
      </c>
      <c r="E153" s="186">
        <v>2.8492474710091291</v>
      </c>
      <c r="F153" s="187">
        <f t="shared" si="20"/>
        <v>-0.3826897017657398</v>
      </c>
      <c r="G153" s="186">
        <v>3.2031719989062073</v>
      </c>
      <c r="H153" s="187">
        <f t="shared" si="20"/>
        <v>0.35392452789707818</v>
      </c>
      <c r="I153" s="186">
        <v>3.0895124766894591</v>
      </c>
      <c r="J153" s="187">
        <f t="shared" si="20"/>
        <v>-0.11365952221674824</v>
      </c>
      <c r="K153" s="186">
        <v>3.262616401321718</v>
      </c>
      <c r="L153" s="187">
        <f t="shared" si="21"/>
        <v>0.17310392463225899</v>
      </c>
      <c r="M153" s="186">
        <v>3.2910947249007374</v>
      </c>
      <c r="N153" s="187">
        <v>8.0602637322155335E-2</v>
      </c>
      <c r="O153" s="187">
        <v>3.3010339314042181E-2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297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">
        <v>320</v>
      </c>
      <c r="O162" s="112" t="s">
        <v>321</v>
      </c>
    </row>
    <row r="163" spans="2:15" x14ac:dyDescent="0.25">
      <c r="B163" s="114" t="s">
        <v>71</v>
      </c>
      <c r="C163" s="184">
        <v>2.8354231974921631</v>
      </c>
      <c r="D163" s="185">
        <v>3.5759897828863352E-2</v>
      </c>
      <c r="E163" s="184">
        <v>2.6476462196861625</v>
      </c>
      <c r="F163" s="185">
        <f t="shared" ref="F163:J165" si="22">IFERROR(E163-C163,"-")</f>
        <v>-0.18777697780600056</v>
      </c>
      <c r="G163" s="184">
        <v>2.2834645669291338</v>
      </c>
      <c r="H163" s="185">
        <f t="shared" si="22"/>
        <v>-0.36418165275702874</v>
      </c>
      <c r="I163" s="184">
        <v>2.575113808801214</v>
      </c>
      <c r="J163" s="185">
        <f t="shared" si="22"/>
        <v>0.29164924187208019</v>
      </c>
      <c r="K163" s="184">
        <v>3.2624390243902437</v>
      </c>
      <c r="L163" s="185">
        <f t="shared" ref="L163:L165" si="23">IFERROR(K163-I163,"-")</f>
        <v>0.6873252155890297</v>
      </c>
      <c r="M163" s="184">
        <v>3.4018801410105759</v>
      </c>
      <c r="N163" s="185">
        <v>0.13944111662033221</v>
      </c>
      <c r="O163" s="185">
        <v>0.5664569435184128</v>
      </c>
    </row>
    <row r="164" spans="2:15" x14ac:dyDescent="0.25">
      <c r="B164" s="114" t="s">
        <v>73</v>
      </c>
      <c r="C164" s="184">
        <v>2.8952879581151834</v>
      </c>
      <c r="D164" s="185">
        <v>0.54242510858122861</v>
      </c>
      <c r="E164" s="184">
        <v>2.5011627906976743</v>
      </c>
      <c r="F164" s="185">
        <f t="shared" si="22"/>
        <v>-0.39412516741750903</v>
      </c>
      <c r="G164" s="184">
        <v>1.8796561604584527</v>
      </c>
      <c r="H164" s="185">
        <f t="shared" si="22"/>
        <v>-0.62150663023922159</v>
      </c>
      <c r="I164" s="184">
        <v>2.497737556561086</v>
      </c>
      <c r="J164" s="185">
        <f t="shared" si="22"/>
        <v>0.61808139610263324</v>
      </c>
      <c r="K164" s="184">
        <v>2.7587822014051522</v>
      </c>
      <c r="L164" s="185">
        <f t="shared" si="23"/>
        <v>0.2610446448440662</v>
      </c>
      <c r="M164" s="184">
        <v>3.1713917525773194</v>
      </c>
      <c r="N164" s="185">
        <v>0.41260955117216724</v>
      </c>
      <c r="O164" s="185">
        <v>0.27610379446213607</v>
      </c>
    </row>
    <row r="165" spans="2:15" x14ac:dyDescent="0.25">
      <c r="B165" s="114" t="s">
        <v>75</v>
      </c>
      <c r="C165" s="184">
        <v>2.7114754098360656</v>
      </c>
      <c r="D165" s="185">
        <v>-0.28852459016393439</v>
      </c>
      <c r="E165" s="184">
        <v>2.3419023136246788</v>
      </c>
      <c r="F165" s="185">
        <f t="shared" si="22"/>
        <v>-0.36957309621138679</v>
      </c>
      <c r="G165" s="184">
        <v>1.9816176470588236</v>
      </c>
      <c r="H165" s="185">
        <f t="shared" si="22"/>
        <v>-0.36028466656585523</v>
      </c>
      <c r="I165" s="184">
        <v>3.1100217864923749</v>
      </c>
      <c r="J165" s="185">
        <f t="shared" si="22"/>
        <v>1.1284041394335513</v>
      </c>
      <c r="K165" s="184">
        <v>2.9254201680672267</v>
      </c>
      <c r="L165" s="185">
        <f t="shared" si="23"/>
        <v>-0.18460161842514822</v>
      </c>
      <c r="M165" s="184">
        <v>3.0355220667384284</v>
      </c>
      <c r="N165" s="185">
        <v>0.11010189867120168</v>
      </c>
      <c r="O165" s="185">
        <v>0.32404665690236278</v>
      </c>
    </row>
    <row r="166" spans="2:15" x14ac:dyDescent="0.25">
      <c r="B166" s="114" t="s">
        <v>77</v>
      </c>
      <c r="C166" s="184">
        <v>3.0480349344978164</v>
      </c>
      <c r="D166" s="185">
        <v>0.48402109366736656</v>
      </c>
      <c r="E166" s="184" t="s">
        <v>229</v>
      </c>
      <c r="F166" s="185" t="str">
        <f>IFERROR(E166-C166,"-")</f>
        <v>-</v>
      </c>
      <c r="G166" s="184">
        <v>2.4818840579710146</v>
      </c>
      <c r="H166" s="185" t="str">
        <f>IFERROR(G166-E166,"-")</f>
        <v>-</v>
      </c>
      <c r="I166" s="184">
        <v>3.3536379018612523</v>
      </c>
      <c r="J166" s="185">
        <f>IFERROR(I166-G166,"-")</f>
        <v>0.87175384389023769</v>
      </c>
      <c r="K166" s="184">
        <v>2.8601626016260164</v>
      </c>
      <c r="L166" s="185">
        <f>IFERROR(K166-I166,"-")</f>
        <v>-0.49347530023523589</v>
      </c>
      <c r="M166" s="184">
        <v>3.2119658119658121</v>
      </c>
      <c r="N166" s="185">
        <v>0.35180321033979567</v>
      </c>
      <c r="O166" s="185">
        <v>0.16393087746799573</v>
      </c>
    </row>
    <row r="167" spans="2:15" x14ac:dyDescent="0.25">
      <c r="B167" s="114" t="s">
        <v>79</v>
      </c>
      <c r="C167" s="184">
        <v>2.3481012658227849</v>
      </c>
      <c r="D167" s="185">
        <v>-0.33104311920395313</v>
      </c>
      <c r="E167" s="184" t="s">
        <v>229</v>
      </c>
      <c r="F167" s="185" t="str">
        <f t="shared" ref="F167:J175" si="24">IFERROR(E167-C167,"-")</f>
        <v>-</v>
      </c>
      <c r="G167" s="184">
        <v>2.5666251556662516</v>
      </c>
      <c r="H167" s="185" t="str">
        <f t="shared" si="24"/>
        <v>-</v>
      </c>
      <c r="I167" s="184">
        <v>2.7726495726495726</v>
      </c>
      <c r="J167" s="185">
        <f t="shared" si="24"/>
        <v>0.20602441698332097</v>
      </c>
      <c r="K167" s="184">
        <v>3.4193548387096775</v>
      </c>
      <c r="L167" s="185">
        <f t="shared" ref="L167:L175" si="25">IFERROR(K167-I167,"-")</f>
        <v>0.64670526606010492</v>
      </c>
      <c r="M167" s="184">
        <v>3.05</v>
      </c>
      <c r="N167" s="185">
        <v>-0.36935483870967767</v>
      </c>
      <c r="O167" s="185">
        <v>0.70189873417721493</v>
      </c>
    </row>
    <row r="168" spans="2:15" x14ac:dyDescent="0.25">
      <c r="B168" s="114" t="s">
        <v>81</v>
      </c>
      <c r="C168" s="184">
        <v>2.7462686567164178</v>
      </c>
      <c r="D168" s="185">
        <v>-2.4159358847784418E-2</v>
      </c>
      <c r="E168" s="184" t="s">
        <v>229</v>
      </c>
      <c r="F168" s="185" t="str">
        <f t="shared" si="24"/>
        <v>-</v>
      </c>
      <c r="G168" s="184">
        <v>2.5984848484848486</v>
      </c>
      <c r="H168" s="185" t="str">
        <f t="shared" si="24"/>
        <v>-</v>
      </c>
      <c r="I168" s="184">
        <v>2.6290726817042605</v>
      </c>
      <c r="J168" s="185">
        <f t="shared" si="24"/>
        <v>3.0587833219411831E-2</v>
      </c>
      <c r="K168" s="184">
        <v>3.8049886621315192</v>
      </c>
      <c r="L168" s="185">
        <f t="shared" si="25"/>
        <v>1.1759159804272588</v>
      </c>
      <c r="M168" s="184">
        <v>2.4794520547945207</v>
      </c>
      <c r="N168" s="185">
        <v>-1.3255366073369985</v>
      </c>
      <c r="O168" s="185">
        <v>-0.26681660192189716</v>
      </c>
    </row>
    <row r="169" spans="2:15" x14ac:dyDescent="0.25">
      <c r="B169" s="114" t="s">
        <v>83</v>
      </c>
      <c r="C169" s="184">
        <v>3.5330188679245285</v>
      </c>
      <c r="D169" s="185">
        <v>0.59569693060259121</v>
      </c>
      <c r="E169" s="184" t="s">
        <v>229</v>
      </c>
      <c r="F169" s="185" t="str">
        <f t="shared" si="24"/>
        <v>-</v>
      </c>
      <c r="G169" s="184">
        <v>2.5320623916811091</v>
      </c>
      <c r="H169" s="185" t="str">
        <f t="shared" si="24"/>
        <v>-</v>
      </c>
      <c r="I169" s="184">
        <v>3.0395061728395061</v>
      </c>
      <c r="J169" s="185">
        <f t="shared" si="24"/>
        <v>0.50744378115839694</v>
      </c>
      <c r="K169" s="184">
        <v>3.221294363256785</v>
      </c>
      <c r="L169" s="185">
        <f t="shared" si="25"/>
        <v>0.18178819041727889</v>
      </c>
      <c r="M169" s="184">
        <v>2.9655963302752295</v>
      </c>
      <c r="N169" s="185">
        <v>-0.25569803298155547</v>
      </c>
      <c r="O169" s="185">
        <v>-0.56742253764929895</v>
      </c>
    </row>
    <row r="170" spans="2:15" x14ac:dyDescent="0.25">
      <c r="B170" s="114" t="s">
        <v>85</v>
      </c>
      <c r="C170" s="184">
        <v>3.7300509337860781</v>
      </c>
      <c r="D170" s="185">
        <v>0.6460444717505367</v>
      </c>
      <c r="E170" s="184">
        <v>2.5263157894736841</v>
      </c>
      <c r="F170" s="185">
        <f t="shared" si="24"/>
        <v>-1.203735144312394</v>
      </c>
      <c r="G170" s="184">
        <v>3.0444444444444443</v>
      </c>
      <c r="H170" s="185">
        <f t="shared" si="24"/>
        <v>0.51812865497076022</v>
      </c>
      <c r="I170" s="184">
        <v>3.2798634812286691</v>
      </c>
      <c r="J170" s="185">
        <f t="shared" si="24"/>
        <v>0.23541903678422482</v>
      </c>
      <c r="K170" s="184">
        <v>3.7811735941320292</v>
      </c>
      <c r="L170" s="185">
        <f t="shared" si="25"/>
        <v>0.50131011290336014</v>
      </c>
      <c r="M170" s="184">
        <v>3.7306967984934087</v>
      </c>
      <c r="N170" s="185">
        <v>-5.0476795638620509E-2</v>
      </c>
      <c r="O170" s="185">
        <v>6.458647073306345E-4</v>
      </c>
    </row>
    <row r="171" spans="2:15" x14ac:dyDescent="0.25">
      <c r="B171" s="114" t="s">
        <v>87</v>
      </c>
      <c r="C171" s="184">
        <v>3.6268656716417911</v>
      </c>
      <c r="D171" s="185">
        <v>-0.75502409213773669</v>
      </c>
      <c r="E171" s="184">
        <v>2.058252427184466</v>
      </c>
      <c r="F171" s="185">
        <f t="shared" si="24"/>
        <v>-1.5686132444573251</v>
      </c>
      <c r="G171" s="184">
        <v>2.6835443037974684</v>
      </c>
      <c r="H171" s="185">
        <f t="shared" si="24"/>
        <v>0.62529187661300245</v>
      </c>
      <c r="I171" s="184">
        <v>2.7576301615798924</v>
      </c>
      <c r="J171" s="185">
        <f t="shared" si="24"/>
        <v>7.4085857782423936E-2</v>
      </c>
      <c r="K171" s="184">
        <v>2.4781021897810218</v>
      </c>
      <c r="L171" s="185">
        <f t="shared" si="25"/>
        <v>-0.27952797179887057</v>
      </c>
      <c r="M171" s="184">
        <v>3.4807370184254607</v>
      </c>
      <c r="N171" s="185">
        <v>1.0026348286444389</v>
      </c>
      <c r="O171" s="185">
        <v>-0.1461286532163304</v>
      </c>
    </row>
    <row r="172" spans="2:15" x14ac:dyDescent="0.25">
      <c r="B172" s="114" t="s">
        <v>89</v>
      </c>
      <c r="C172" s="184">
        <v>3.0652557319223988</v>
      </c>
      <c r="D172" s="185">
        <v>0.53227890482792439</v>
      </c>
      <c r="E172" s="184">
        <v>1.7537688442211055</v>
      </c>
      <c r="F172" s="185">
        <f t="shared" si="24"/>
        <v>-1.3114868877012933</v>
      </c>
      <c r="G172" s="184">
        <v>2.5418641390205372</v>
      </c>
      <c r="H172" s="185">
        <f t="shared" si="24"/>
        <v>0.78809529479943174</v>
      </c>
      <c r="I172" s="184">
        <v>2.6530303030303028</v>
      </c>
      <c r="J172" s="185">
        <f t="shared" si="24"/>
        <v>0.11116616400976564</v>
      </c>
      <c r="K172" s="184">
        <v>2.3209366391184574</v>
      </c>
      <c r="L172" s="185">
        <f t="shared" si="25"/>
        <v>-0.33209366391184547</v>
      </c>
      <c r="M172" s="184"/>
      <c r="N172" s="185" t="s">
        <v>229</v>
      </c>
      <c r="O172" s="185" t="s">
        <v>229</v>
      </c>
    </row>
    <row r="173" spans="2:15" x14ac:dyDescent="0.25">
      <c r="B173" s="114" t="s">
        <v>91</v>
      </c>
      <c r="C173" s="184">
        <v>2.943894389438944</v>
      </c>
      <c r="D173" s="185">
        <v>0.27968774737252344</v>
      </c>
      <c r="E173" s="184">
        <v>1.9065420560747663</v>
      </c>
      <c r="F173" s="185">
        <f t="shared" si="24"/>
        <v>-1.0373523333641776</v>
      </c>
      <c r="G173" s="184">
        <v>2.5369515011547343</v>
      </c>
      <c r="H173" s="185">
        <f t="shared" si="24"/>
        <v>0.63040944507996799</v>
      </c>
      <c r="I173" s="184">
        <v>2.5677083333333335</v>
      </c>
      <c r="J173" s="185">
        <f t="shared" si="24"/>
        <v>3.0756832178599147E-2</v>
      </c>
      <c r="K173" s="184">
        <v>2.8983739837398375</v>
      </c>
      <c r="L173" s="185">
        <f t="shared" si="25"/>
        <v>0.33066565040650397</v>
      </c>
      <c r="M173" s="184"/>
      <c r="N173" s="185" t="s">
        <v>229</v>
      </c>
      <c r="O173" s="185" t="s">
        <v>229</v>
      </c>
    </row>
    <row r="174" spans="2:15" x14ac:dyDescent="0.25">
      <c r="B174" s="114" t="s">
        <v>93</v>
      </c>
      <c r="C174" s="184">
        <v>3.1069692058346838</v>
      </c>
      <c r="D174" s="185">
        <v>0.31602843928416124</v>
      </c>
      <c r="E174" s="184">
        <v>2.4467213114754101</v>
      </c>
      <c r="F174" s="185">
        <f t="shared" si="24"/>
        <v>-0.66024789435927378</v>
      </c>
      <c r="G174" s="184">
        <v>2.8218085106382977</v>
      </c>
      <c r="H174" s="185">
        <f t="shared" si="24"/>
        <v>0.37508719916288769</v>
      </c>
      <c r="I174" s="184">
        <v>2.5267770204479065</v>
      </c>
      <c r="J174" s="185">
        <f t="shared" si="24"/>
        <v>-0.29503149019039121</v>
      </c>
      <c r="K174" s="184">
        <v>3.1310344827586207</v>
      </c>
      <c r="L174" s="185">
        <f t="shared" si="25"/>
        <v>0.6042574623107142</v>
      </c>
      <c r="M174" s="184"/>
      <c r="N174" s="185" t="s">
        <v>229</v>
      </c>
      <c r="O174" s="185" t="s">
        <v>229</v>
      </c>
    </row>
    <row r="175" spans="2:15" ht="15.75" x14ac:dyDescent="0.25">
      <c r="B175" s="117" t="s">
        <v>30</v>
      </c>
      <c r="C175" s="186">
        <v>3.0272767923684603</v>
      </c>
      <c r="D175" s="187">
        <v>0.16919451679115483</v>
      </c>
      <c r="E175" s="186">
        <v>2.4136269786648312</v>
      </c>
      <c r="F175" s="187">
        <f t="shared" si="24"/>
        <v>-0.61364981370362903</v>
      </c>
      <c r="G175" s="186">
        <v>2.5581721334454723</v>
      </c>
      <c r="H175" s="187">
        <f t="shared" si="24"/>
        <v>0.14454515478064112</v>
      </c>
      <c r="I175" s="186">
        <v>2.8007977475363681</v>
      </c>
      <c r="J175" s="187">
        <f t="shared" si="24"/>
        <v>0.24262561409089578</v>
      </c>
      <c r="K175" s="186">
        <v>3.0535632708999545</v>
      </c>
      <c r="L175" s="187">
        <f t="shared" si="25"/>
        <v>0.25276552336358638</v>
      </c>
      <c r="M175" s="186">
        <v>3.2438711744912676</v>
      </c>
      <c r="N175" s="187">
        <v>9.0889051409476895E-2</v>
      </c>
      <c r="O175" s="187">
        <v>0.22069573232822615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298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">
        <v>320</v>
      </c>
      <c r="O184" s="112" t="s">
        <v>321</v>
      </c>
    </row>
    <row r="185" spans="1:16" x14ac:dyDescent="0.25">
      <c r="A185" s="120"/>
      <c r="B185" s="114" t="s">
        <v>71</v>
      </c>
      <c r="C185" s="184">
        <v>2.2275862068965515</v>
      </c>
      <c r="D185" s="185">
        <v>-0.73419723259389436</v>
      </c>
      <c r="E185" s="184">
        <v>2.3828828828828827</v>
      </c>
      <c r="F185" s="185">
        <f t="shared" ref="F185:J187" si="26">IFERROR(E185-C185,"-")</f>
        <v>0.15529667598633123</v>
      </c>
      <c r="G185" s="184">
        <v>1.6046511627906976</v>
      </c>
      <c r="H185" s="185">
        <f t="shared" si="26"/>
        <v>-0.77823172009218511</v>
      </c>
      <c r="I185" s="184">
        <v>2.4294117647058822</v>
      </c>
      <c r="J185" s="185">
        <f t="shared" si="26"/>
        <v>0.82476060191518452</v>
      </c>
      <c r="K185" s="184">
        <v>2.5857740585774058</v>
      </c>
      <c r="L185" s="185">
        <f t="shared" ref="L185:L187" si="27">IFERROR(K185-I185,"-")</f>
        <v>0.15636229387152367</v>
      </c>
      <c r="M185" s="184">
        <v>2.8736462093862816</v>
      </c>
      <c r="N185" s="185">
        <v>0.28787215080887574</v>
      </c>
      <c r="O185" s="185">
        <v>0.64606000248973006</v>
      </c>
    </row>
    <row r="186" spans="1:16" x14ac:dyDescent="0.25">
      <c r="B186" s="114" t="s">
        <v>73</v>
      </c>
      <c r="C186" s="184">
        <v>2.5797101449275361</v>
      </c>
      <c r="D186" s="185">
        <v>0.27444698703279924</v>
      </c>
      <c r="E186" s="184">
        <v>2.25</v>
      </c>
      <c r="F186" s="185">
        <f t="shared" si="26"/>
        <v>-0.32971014492753614</v>
      </c>
      <c r="G186" s="184">
        <v>2.2702702702702702</v>
      </c>
      <c r="H186" s="185">
        <f t="shared" si="26"/>
        <v>2.0270270270270174E-2</v>
      </c>
      <c r="I186" s="184">
        <v>2.8324022346368714</v>
      </c>
      <c r="J186" s="185">
        <f t="shared" si="26"/>
        <v>0.56213196436660118</v>
      </c>
      <c r="K186" s="184">
        <v>2.5750000000000002</v>
      </c>
      <c r="L186" s="185">
        <f t="shared" si="27"/>
        <v>-0.25740223463687117</v>
      </c>
      <c r="M186" s="184">
        <v>2.9292929292929295</v>
      </c>
      <c r="N186" s="185">
        <v>0.35429292929292933</v>
      </c>
      <c r="O186" s="185">
        <v>0.34958278436539336</v>
      </c>
    </row>
    <row r="187" spans="1:16" x14ac:dyDescent="0.25">
      <c r="B187" s="114" t="s">
        <v>75</v>
      </c>
      <c r="C187" s="184">
        <v>3.0507246376811592</v>
      </c>
      <c r="D187" s="185">
        <v>0.37859349014017551</v>
      </c>
      <c r="E187" s="184">
        <v>3.0352941176470587</v>
      </c>
      <c r="F187" s="185">
        <f t="shared" si="26"/>
        <v>-1.5430520034100503E-2</v>
      </c>
      <c r="G187" s="184">
        <v>1.65625</v>
      </c>
      <c r="H187" s="185">
        <f t="shared" si="26"/>
        <v>-1.3790441176470587</v>
      </c>
      <c r="I187" s="184">
        <v>2.5076142131979697</v>
      </c>
      <c r="J187" s="185">
        <f t="shared" si="26"/>
        <v>0.85136421319796973</v>
      </c>
      <c r="K187" s="184">
        <v>4.1359223300970873</v>
      </c>
      <c r="L187" s="185">
        <f t="shared" si="27"/>
        <v>1.6283081168991176</v>
      </c>
      <c r="M187" s="184">
        <v>2.9226519337016574</v>
      </c>
      <c r="N187" s="185">
        <v>-1.2132703963954299</v>
      </c>
      <c r="O187" s="185">
        <v>-0.12807270397950177</v>
      </c>
    </row>
    <row r="188" spans="1:16" x14ac:dyDescent="0.25">
      <c r="B188" s="114" t="s">
        <v>77</v>
      </c>
      <c r="C188" s="184">
        <v>2.5083333333333333</v>
      </c>
      <c r="D188" s="185">
        <v>-0.20740270727580379</v>
      </c>
      <c r="E188" s="184" t="s">
        <v>229</v>
      </c>
      <c r="F188" s="185" t="str">
        <f>IFERROR(E188-C188,"-")</f>
        <v>-</v>
      </c>
      <c r="G188" s="184">
        <v>1.8064516129032258</v>
      </c>
      <c r="H188" s="185" t="str">
        <f>IFERROR(G188-E188,"-")</f>
        <v>-</v>
      </c>
      <c r="I188" s="184">
        <v>2.7118644067796609</v>
      </c>
      <c r="J188" s="185">
        <f>IFERROR(I188-G188,"-")</f>
        <v>0.90541279387643514</v>
      </c>
      <c r="K188" s="184">
        <v>3.5714285714285716</v>
      </c>
      <c r="L188" s="185">
        <f>IFERROR(K188-I188,"-")</f>
        <v>0.85956416464891072</v>
      </c>
      <c r="M188" s="184">
        <v>4.037383177570093</v>
      </c>
      <c r="N188" s="185">
        <v>0.4659546061415214</v>
      </c>
      <c r="O188" s="185">
        <v>1.5290498442367597</v>
      </c>
    </row>
    <row r="189" spans="1:16" x14ac:dyDescent="0.25">
      <c r="B189" s="114" t="s">
        <v>79</v>
      </c>
      <c r="C189" s="184">
        <v>2.0384615384615383</v>
      </c>
      <c r="D189" s="185">
        <v>-0.97023411371237467</v>
      </c>
      <c r="E189" s="184" t="s">
        <v>229</v>
      </c>
      <c r="F189" s="185" t="str">
        <f t="shared" ref="F189:J197" si="28">IFERROR(E189-C189,"-")</f>
        <v>-</v>
      </c>
      <c r="G189" s="184">
        <v>2.2323232323232323</v>
      </c>
      <c r="H189" s="185" t="str">
        <f t="shared" si="28"/>
        <v>-</v>
      </c>
      <c r="I189" s="184">
        <v>2.7777777777777777</v>
      </c>
      <c r="J189" s="185">
        <f t="shared" si="28"/>
        <v>0.54545454545454541</v>
      </c>
      <c r="K189" s="184">
        <v>2.8666666666666667</v>
      </c>
      <c r="L189" s="185">
        <f t="shared" ref="L189:L197" si="29">IFERROR(K189-I189,"-")</f>
        <v>8.8888888888889017E-2</v>
      </c>
      <c r="M189" s="184">
        <v>2.7593984962406015</v>
      </c>
      <c r="N189" s="185">
        <v>-0.10726817042606518</v>
      </c>
      <c r="O189" s="185">
        <v>0.72093695777906319</v>
      </c>
    </row>
    <row r="190" spans="1:16" x14ac:dyDescent="0.25">
      <c r="B190" s="114" t="s">
        <v>120</v>
      </c>
      <c r="C190" s="184">
        <v>2.5299999999999998</v>
      </c>
      <c r="D190" s="185">
        <v>-0.49127659574468119</v>
      </c>
      <c r="E190" s="184" t="s">
        <v>229</v>
      </c>
      <c r="F190" s="185" t="str">
        <f t="shared" si="28"/>
        <v>-</v>
      </c>
      <c r="G190" s="184">
        <v>2.5396825396825395</v>
      </c>
      <c r="H190" s="185" t="str">
        <f t="shared" si="28"/>
        <v>-</v>
      </c>
      <c r="I190" s="184">
        <v>2.7916666666666665</v>
      </c>
      <c r="J190" s="185">
        <f t="shared" si="28"/>
        <v>0.25198412698412698</v>
      </c>
      <c r="K190" s="184">
        <v>2.5697674418604652</v>
      </c>
      <c r="L190" s="185">
        <f t="shared" si="29"/>
        <v>-0.22189922480620128</v>
      </c>
      <c r="M190" s="184">
        <v>2.324786324786325</v>
      </c>
      <c r="N190" s="185">
        <v>-0.24498111707414028</v>
      </c>
      <c r="O190" s="185">
        <v>-0.20521367521367484</v>
      </c>
    </row>
    <row r="191" spans="1:16" x14ac:dyDescent="0.25">
      <c r="B191" s="114" t="s">
        <v>83</v>
      </c>
      <c r="C191" s="184">
        <v>3.5844155844155843</v>
      </c>
      <c r="D191" s="185">
        <v>-3.5053442133088364E-2</v>
      </c>
      <c r="E191" s="184" t="s">
        <v>229</v>
      </c>
      <c r="F191" s="185" t="str">
        <f t="shared" si="28"/>
        <v>-</v>
      </c>
      <c r="G191" s="184">
        <v>2.5662650602409638</v>
      </c>
      <c r="H191" s="185" t="str">
        <f t="shared" si="28"/>
        <v>-</v>
      </c>
      <c r="I191" s="184">
        <v>3.7247706422018347</v>
      </c>
      <c r="J191" s="185">
        <f t="shared" si="28"/>
        <v>1.1585055819608709</v>
      </c>
      <c r="K191" s="184">
        <v>2.5481481481481483</v>
      </c>
      <c r="L191" s="185">
        <f t="shared" si="29"/>
        <v>-1.1766224940536865</v>
      </c>
      <c r="M191" s="184">
        <v>2.6422764227642275</v>
      </c>
      <c r="N191" s="185">
        <v>9.4128274616079199E-2</v>
      </c>
      <c r="O191" s="185">
        <v>-0.9421391616513568</v>
      </c>
    </row>
    <row r="192" spans="1:16" x14ac:dyDescent="0.25">
      <c r="B192" s="114" t="s">
        <v>85</v>
      </c>
      <c r="C192" s="184">
        <v>2.8250000000000002</v>
      </c>
      <c r="D192" s="185">
        <v>-0.62738095238095237</v>
      </c>
      <c r="E192" s="184">
        <v>2.5714285714285716</v>
      </c>
      <c r="F192" s="185">
        <f t="shared" si="28"/>
        <v>-0.25357142857142856</v>
      </c>
      <c r="G192" s="184">
        <v>2.8058252427184467</v>
      </c>
      <c r="H192" s="185">
        <f t="shared" si="28"/>
        <v>0.23439667128987507</v>
      </c>
      <c r="I192" s="184">
        <v>2.5</v>
      </c>
      <c r="J192" s="185">
        <f t="shared" si="28"/>
        <v>-0.30582524271844669</v>
      </c>
      <c r="K192" s="184">
        <v>3.4957983193277311</v>
      </c>
      <c r="L192" s="185">
        <f t="shared" si="29"/>
        <v>0.99579831932773111</v>
      </c>
      <c r="M192" s="184">
        <v>4.1339285714285712</v>
      </c>
      <c r="N192" s="185">
        <v>0.63813025210084007</v>
      </c>
      <c r="O192" s="185">
        <v>1.308928571428571</v>
      </c>
    </row>
    <row r="193" spans="2:16" x14ac:dyDescent="0.25">
      <c r="B193" s="114" t="s">
        <v>87</v>
      </c>
      <c r="C193" s="184">
        <v>3.0654205607476634</v>
      </c>
      <c r="D193" s="185">
        <v>-0.76185216652506371</v>
      </c>
      <c r="E193" s="184">
        <v>1.8918918918918919</v>
      </c>
      <c r="F193" s="185">
        <f t="shared" si="28"/>
        <v>-1.1735286688557716</v>
      </c>
      <c r="G193" s="184">
        <v>2.9885057471264367</v>
      </c>
      <c r="H193" s="185">
        <f t="shared" si="28"/>
        <v>1.0966138552345448</v>
      </c>
      <c r="I193" s="184">
        <v>2.5051546391752577</v>
      </c>
      <c r="J193" s="185">
        <f t="shared" si="28"/>
        <v>-0.48335110795117897</v>
      </c>
      <c r="K193" s="184">
        <v>2.8235294117647061</v>
      </c>
      <c r="L193" s="185">
        <f t="shared" si="29"/>
        <v>0.31837477258944835</v>
      </c>
      <c r="M193" s="184">
        <v>3.06993006993007</v>
      </c>
      <c r="N193" s="185">
        <v>0.24640065816536394</v>
      </c>
      <c r="O193" s="185">
        <v>4.509509182406557E-3</v>
      </c>
    </row>
    <row r="194" spans="2:16" x14ac:dyDescent="0.25">
      <c r="B194" s="114" t="s">
        <v>89</v>
      </c>
      <c r="C194" s="184">
        <v>2.8217821782178216</v>
      </c>
      <c r="D194" s="185">
        <v>0.84129437333977286</v>
      </c>
      <c r="E194" s="184">
        <v>2.7872340425531914</v>
      </c>
      <c r="F194" s="185">
        <f t="shared" si="28"/>
        <v>-3.454813566463022E-2</v>
      </c>
      <c r="G194" s="184">
        <v>2.3220338983050848</v>
      </c>
      <c r="H194" s="185">
        <f t="shared" si="28"/>
        <v>-0.46520014424810663</v>
      </c>
      <c r="I194" s="184">
        <v>2.6454545454545455</v>
      </c>
      <c r="J194" s="185">
        <f t="shared" si="28"/>
        <v>0.32342064714946073</v>
      </c>
      <c r="K194" s="184">
        <v>2.8175182481751824</v>
      </c>
      <c r="L194" s="185">
        <f t="shared" si="29"/>
        <v>0.17206370272063687</v>
      </c>
      <c r="M194" s="184"/>
      <c r="N194" s="185" t="s">
        <v>229</v>
      </c>
      <c r="O194" s="185" t="s">
        <v>229</v>
      </c>
    </row>
    <row r="195" spans="2:16" x14ac:dyDescent="0.25">
      <c r="B195" s="114" t="s">
        <v>91</v>
      </c>
      <c r="C195" s="184">
        <v>2.8579234972677594</v>
      </c>
      <c r="D195" s="185">
        <v>0.10792349726775941</v>
      </c>
      <c r="E195" s="184">
        <v>1.7192982456140351</v>
      </c>
      <c r="F195" s="185">
        <f t="shared" si="28"/>
        <v>-1.1386252516537243</v>
      </c>
      <c r="G195" s="184">
        <v>2.6972704714640199</v>
      </c>
      <c r="H195" s="185">
        <f t="shared" si="28"/>
        <v>0.97797222584998478</v>
      </c>
      <c r="I195" s="184">
        <v>2.5934065934065935</v>
      </c>
      <c r="J195" s="185">
        <f t="shared" si="28"/>
        <v>-0.10386387805742636</v>
      </c>
      <c r="K195" s="184">
        <v>3.5201465201465201</v>
      </c>
      <c r="L195" s="185">
        <f t="shared" si="29"/>
        <v>0.92673992673992656</v>
      </c>
      <c r="M195" s="184"/>
      <c r="N195" s="185" t="s">
        <v>229</v>
      </c>
      <c r="O195" s="185" t="s">
        <v>229</v>
      </c>
    </row>
    <row r="196" spans="2:16" x14ac:dyDescent="0.25">
      <c r="B196" s="114" t="s">
        <v>93</v>
      </c>
      <c r="C196" s="184">
        <v>2.2181818181818183</v>
      </c>
      <c r="D196" s="185">
        <v>-0.45032646911099938</v>
      </c>
      <c r="E196" s="184">
        <v>2.6081081081081079</v>
      </c>
      <c r="F196" s="185">
        <f t="shared" si="28"/>
        <v>0.38992628992628964</v>
      </c>
      <c r="G196" s="184">
        <v>2.7487437185929648</v>
      </c>
      <c r="H196" s="185">
        <f t="shared" si="28"/>
        <v>0.14063561048485695</v>
      </c>
      <c r="I196" s="184">
        <v>2.3558718861209966</v>
      </c>
      <c r="J196" s="185">
        <f t="shared" si="28"/>
        <v>-0.39287183247196822</v>
      </c>
      <c r="K196" s="184">
        <v>2.9561403508771931</v>
      </c>
      <c r="L196" s="185">
        <f t="shared" si="29"/>
        <v>0.60026846475619644</v>
      </c>
      <c r="M196" s="184"/>
      <c r="N196" s="185" t="s">
        <v>229</v>
      </c>
      <c r="O196" s="185" t="s">
        <v>229</v>
      </c>
    </row>
    <row r="197" spans="2:16" ht="15.75" x14ac:dyDescent="0.25">
      <c r="B197" s="117" t="s">
        <v>30</v>
      </c>
      <c r="C197" s="186">
        <v>2.6435309973045822</v>
      </c>
      <c r="D197" s="187">
        <v>-0.15457273944946115</v>
      </c>
      <c r="E197" s="186">
        <v>2.3633004926108376</v>
      </c>
      <c r="F197" s="187">
        <f t="shared" si="28"/>
        <v>-0.28023050469374455</v>
      </c>
      <c r="G197" s="186">
        <v>2.5423728813559321</v>
      </c>
      <c r="H197" s="187">
        <f t="shared" si="28"/>
        <v>0.17907238874509446</v>
      </c>
      <c r="I197" s="186">
        <v>2.642156862745098</v>
      </c>
      <c r="J197" s="187">
        <f t="shared" si="28"/>
        <v>9.9783981389165888E-2</v>
      </c>
      <c r="K197" s="186">
        <v>3.0806618407445709</v>
      </c>
      <c r="L197" s="187">
        <f t="shared" si="29"/>
        <v>0.43850497799947297</v>
      </c>
      <c r="M197" s="186">
        <v>3.0215672178288999</v>
      </c>
      <c r="N197" s="187">
        <v>-1.6241424146408612E-2</v>
      </c>
      <c r="O197" s="187">
        <v>0.36552857048590459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299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">
        <v>320</v>
      </c>
      <c r="O206" s="112" t="s">
        <v>321</v>
      </c>
    </row>
    <row r="207" spans="2:16" x14ac:dyDescent="0.25">
      <c r="B207" s="114" t="s">
        <v>71</v>
      </c>
      <c r="C207" s="184">
        <v>2.5</v>
      </c>
      <c r="D207" s="185">
        <v>-0.66814159292035402</v>
      </c>
      <c r="E207" s="184">
        <v>2.8614718614718613</v>
      </c>
      <c r="F207" s="185">
        <f t="shared" ref="F207:J209" si="30">IFERROR(E207-C207,"-")</f>
        <v>0.36147186147186128</v>
      </c>
      <c r="G207" s="184">
        <v>2.1052631578947367</v>
      </c>
      <c r="H207" s="185">
        <f t="shared" si="30"/>
        <v>-0.75620870357712455</v>
      </c>
      <c r="I207" s="184">
        <v>3.1148148148148147</v>
      </c>
      <c r="J207" s="185">
        <f t="shared" si="30"/>
        <v>1.009551656920078</v>
      </c>
      <c r="K207" s="184">
        <v>2.8249158249158248</v>
      </c>
      <c r="L207" s="185">
        <f t="shared" ref="L207:L209" si="31">IFERROR(K207-I207,"-")</f>
        <v>-0.28989898989898988</v>
      </c>
      <c r="M207" s="184">
        <v>3.3443223443223444</v>
      </c>
      <c r="N207" s="185">
        <v>0.51940651940651961</v>
      </c>
      <c r="O207" s="185">
        <v>0.84432234432234443</v>
      </c>
    </row>
    <row r="208" spans="2:16" x14ac:dyDescent="0.25">
      <c r="B208" s="114" t="s">
        <v>73</v>
      </c>
      <c r="C208" s="184">
        <v>2.7361963190184051</v>
      </c>
      <c r="D208" s="185">
        <v>5.6421038119528699E-2</v>
      </c>
      <c r="E208" s="184">
        <v>2.0930232558139537</v>
      </c>
      <c r="F208" s="185">
        <f t="shared" si="30"/>
        <v>-0.64317306320445145</v>
      </c>
      <c r="G208" s="184">
        <v>1.4772727272727273</v>
      </c>
      <c r="H208" s="185">
        <f t="shared" si="30"/>
        <v>-0.61575052854122636</v>
      </c>
      <c r="I208" s="184">
        <v>2.414814814814815</v>
      </c>
      <c r="J208" s="185">
        <f t="shared" si="30"/>
        <v>0.93754208754208768</v>
      </c>
      <c r="K208" s="184">
        <v>2.4600760456273765</v>
      </c>
      <c r="L208" s="185">
        <f t="shared" si="31"/>
        <v>4.5261230812561504E-2</v>
      </c>
      <c r="M208" s="184">
        <v>2.4355828220858897</v>
      </c>
      <c r="N208" s="185">
        <v>-2.4493223541486753E-2</v>
      </c>
      <c r="O208" s="185">
        <v>-0.30061349693251538</v>
      </c>
    </row>
    <row r="209" spans="2:16" x14ac:dyDescent="0.25">
      <c r="B209" s="114" t="s">
        <v>75</v>
      </c>
      <c r="C209" s="184">
        <v>2.6315789473684212</v>
      </c>
      <c r="D209" s="185">
        <v>-0.29999999999999982</v>
      </c>
      <c r="E209" s="184">
        <v>2.4691358024691357</v>
      </c>
      <c r="F209" s="185">
        <f t="shared" si="30"/>
        <v>-0.16244314489928557</v>
      </c>
      <c r="G209" s="184">
        <v>2.4565217391304346</v>
      </c>
      <c r="H209" s="185">
        <f t="shared" si="30"/>
        <v>-1.2614063338701076E-2</v>
      </c>
      <c r="I209" s="184">
        <v>2.5943396226415096</v>
      </c>
      <c r="J209" s="185">
        <f t="shared" si="30"/>
        <v>0.13781788351107505</v>
      </c>
      <c r="K209" s="184">
        <v>2.6113360323886639</v>
      </c>
      <c r="L209" s="185">
        <f t="shared" si="31"/>
        <v>1.6996409747154217E-2</v>
      </c>
      <c r="M209" s="184">
        <v>3.1333333333333333</v>
      </c>
      <c r="N209" s="185">
        <v>0.52199730094466945</v>
      </c>
      <c r="O209" s="185">
        <v>0.50175438596491206</v>
      </c>
    </row>
    <row r="210" spans="2:16" x14ac:dyDescent="0.25">
      <c r="B210" s="114" t="s">
        <v>77</v>
      </c>
      <c r="C210" s="184">
        <v>2.0109890109890109</v>
      </c>
      <c r="D210" s="185">
        <v>-2.5374625374625204E-2</v>
      </c>
      <c r="E210" s="184" t="s">
        <v>229</v>
      </c>
      <c r="F210" s="185" t="str">
        <f>IFERROR(E210-C210,"-")</f>
        <v>-</v>
      </c>
      <c r="G210" s="184">
        <v>1.8571428571428572</v>
      </c>
      <c r="H210" s="185" t="str">
        <f>IFERROR(G210-E210,"-")</f>
        <v>-</v>
      </c>
      <c r="I210" s="184">
        <v>2.4713375796178343</v>
      </c>
      <c r="J210" s="185">
        <f>IFERROR(I210-G210,"-")</f>
        <v>0.61419472247497708</v>
      </c>
      <c r="K210" s="184">
        <v>3.0125000000000002</v>
      </c>
      <c r="L210" s="185">
        <f>IFERROR(K210-I210,"-")</f>
        <v>0.54116242038216589</v>
      </c>
      <c r="M210" s="184">
        <v>2.8167539267015709</v>
      </c>
      <c r="N210" s="185">
        <v>-0.1957460732984293</v>
      </c>
      <c r="O210" s="185">
        <v>0.80576491571255993</v>
      </c>
    </row>
    <row r="211" spans="2:16" x14ac:dyDescent="0.25">
      <c r="B211" s="114" t="s">
        <v>79</v>
      </c>
      <c r="C211" s="184">
        <v>2.4673913043478262</v>
      </c>
      <c r="D211" s="185">
        <v>0.43368343917928698</v>
      </c>
      <c r="E211" s="184" t="s">
        <v>229</v>
      </c>
      <c r="F211" s="185" t="str">
        <f t="shared" ref="F211:J219" si="32">IFERROR(E211-C211,"-")</f>
        <v>-</v>
      </c>
      <c r="G211" s="184">
        <v>1.6206896551724137</v>
      </c>
      <c r="H211" s="185" t="str">
        <f t="shared" si="32"/>
        <v>-</v>
      </c>
      <c r="I211" s="184">
        <v>3.0419580419580421</v>
      </c>
      <c r="J211" s="185">
        <f t="shared" si="32"/>
        <v>1.4212683867856284</v>
      </c>
      <c r="K211" s="184">
        <v>2.6937500000000001</v>
      </c>
      <c r="L211" s="185">
        <f t="shared" ref="L211:L219" si="33">IFERROR(K211-I211,"-")</f>
        <v>-0.348208041958042</v>
      </c>
      <c r="M211" s="184">
        <v>3.6575342465753424</v>
      </c>
      <c r="N211" s="185">
        <v>0.96378424657534234</v>
      </c>
      <c r="O211" s="185">
        <v>1.1901429422275163</v>
      </c>
    </row>
    <row r="212" spans="2:16" x14ac:dyDescent="0.25">
      <c r="B212" s="114" t="s">
        <v>81</v>
      </c>
      <c r="C212" s="184">
        <v>3.2727272727272729</v>
      </c>
      <c r="D212" s="185">
        <v>0.25757575757575779</v>
      </c>
      <c r="E212" s="184" t="s">
        <v>229</v>
      </c>
      <c r="F212" s="185" t="str">
        <f t="shared" si="32"/>
        <v>-</v>
      </c>
      <c r="G212" s="184">
        <v>2.5921052631578947</v>
      </c>
      <c r="H212" s="185" t="str">
        <f t="shared" si="32"/>
        <v>-</v>
      </c>
      <c r="I212" s="184">
        <v>2.984</v>
      </c>
      <c r="J212" s="185">
        <f t="shared" si="32"/>
        <v>0.3918947368421053</v>
      </c>
      <c r="K212" s="184">
        <v>2.6162790697674421</v>
      </c>
      <c r="L212" s="185">
        <f t="shared" si="33"/>
        <v>-0.36772093023255792</v>
      </c>
      <c r="M212" s="184">
        <v>2.592233009708738</v>
      </c>
      <c r="N212" s="185">
        <v>-2.4046060058704022E-2</v>
      </c>
      <c r="O212" s="185">
        <v>-0.68049426301853488</v>
      </c>
    </row>
    <row r="213" spans="2:16" x14ac:dyDescent="0.25">
      <c r="B213" s="114" t="s">
        <v>83</v>
      </c>
      <c r="C213" s="184">
        <v>3.6952380952380954</v>
      </c>
      <c r="D213" s="185">
        <v>0.37793040293040292</v>
      </c>
      <c r="E213" s="184" t="s">
        <v>229</v>
      </c>
      <c r="F213" s="185" t="str">
        <f t="shared" si="32"/>
        <v>-</v>
      </c>
      <c r="G213" s="184">
        <v>3.2180451127819549</v>
      </c>
      <c r="H213" s="185" t="str">
        <f t="shared" si="32"/>
        <v>-</v>
      </c>
      <c r="I213" s="184">
        <v>2.489795918367347</v>
      </c>
      <c r="J213" s="185">
        <f t="shared" si="32"/>
        <v>-0.72824919441460789</v>
      </c>
      <c r="K213" s="184">
        <v>1.8778877887788779</v>
      </c>
      <c r="L213" s="185">
        <f t="shared" si="33"/>
        <v>-0.61190812958846919</v>
      </c>
      <c r="M213" s="184">
        <v>2.952054794520548</v>
      </c>
      <c r="N213" s="185">
        <v>1.0741670057416701</v>
      </c>
      <c r="O213" s="185">
        <v>-0.74318330071754746</v>
      </c>
    </row>
    <row r="214" spans="2:16" x14ac:dyDescent="0.25">
      <c r="B214" s="114" t="s">
        <v>85</v>
      </c>
      <c r="C214" s="184">
        <v>4.1226415094339623</v>
      </c>
      <c r="D214" s="185">
        <v>-0.27375488696243444</v>
      </c>
      <c r="E214" s="184">
        <v>1.6041666666666667</v>
      </c>
      <c r="F214" s="185">
        <f t="shared" si="32"/>
        <v>-2.5184748427672954</v>
      </c>
      <c r="G214" s="184">
        <v>4.07</v>
      </c>
      <c r="H214" s="185">
        <f t="shared" si="32"/>
        <v>2.4658333333333333</v>
      </c>
      <c r="I214" s="184">
        <v>1.7235772357723578</v>
      </c>
      <c r="J214" s="185">
        <f t="shared" si="32"/>
        <v>-2.3464227642276425</v>
      </c>
      <c r="K214" s="184">
        <v>3.0769230769230771</v>
      </c>
      <c r="L214" s="185">
        <f t="shared" si="33"/>
        <v>1.3533458411507193</v>
      </c>
      <c r="M214" s="184">
        <v>5.062176165803109</v>
      </c>
      <c r="N214" s="185">
        <v>1.9852530888800319</v>
      </c>
      <c r="O214" s="185">
        <v>0.93953465636914668</v>
      </c>
    </row>
    <row r="215" spans="2:16" x14ac:dyDescent="0.25">
      <c r="B215" s="114" t="s">
        <v>87</v>
      </c>
      <c r="C215" s="184">
        <v>3.0593220338983049</v>
      </c>
      <c r="D215" s="185">
        <v>-0.2962335216572507</v>
      </c>
      <c r="E215" s="184">
        <v>1.5263157894736843</v>
      </c>
      <c r="F215" s="185">
        <f t="shared" si="32"/>
        <v>-1.5330062444246206</v>
      </c>
      <c r="G215" s="184">
        <v>2.6967213114754101</v>
      </c>
      <c r="H215" s="185">
        <f t="shared" si="32"/>
        <v>1.1704055220017258</v>
      </c>
      <c r="I215" s="184">
        <v>1.7846889952153111</v>
      </c>
      <c r="J215" s="185">
        <f t="shared" si="32"/>
        <v>-0.91203231626009895</v>
      </c>
      <c r="K215" s="184">
        <v>3.9452054794520546</v>
      </c>
      <c r="L215" s="185">
        <f t="shared" si="33"/>
        <v>2.1605164842367435</v>
      </c>
      <c r="M215" s="184">
        <v>3.4752475247524752</v>
      </c>
      <c r="N215" s="185">
        <v>-0.46995795469957935</v>
      </c>
      <c r="O215" s="185">
        <v>0.4159254908541703</v>
      </c>
    </row>
    <row r="216" spans="2:16" x14ac:dyDescent="0.25">
      <c r="B216" s="114" t="s">
        <v>89</v>
      </c>
      <c r="C216" s="184">
        <v>2.8598130841121496</v>
      </c>
      <c r="D216" s="185">
        <v>-0.2074138066441531</v>
      </c>
      <c r="E216" s="184">
        <v>1.5666666666666667</v>
      </c>
      <c r="F216" s="185">
        <f t="shared" si="32"/>
        <v>-1.293146417445483</v>
      </c>
      <c r="G216" s="184">
        <v>2.4550898203592815</v>
      </c>
      <c r="H216" s="185">
        <f t="shared" si="32"/>
        <v>0.88842315369261482</v>
      </c>
      <c r="I216" s="184">
        <v>2.9919354838709675</v>
      </c>
      <c r="J216" s="185">
        <f t="shared" si="32"/>
        <v>0.53684566351168606</v>
      </c>
      <c r="K216" s="184">
        <v>2.8269230769230771</v>
      </c>
      <c r="L216" s="185">
        <f t="shared" si="33"/>
        <v>-0.16501240694789043</v>
      </c>
      <c r="M216" s="184"/>
      <c r="N216" s="185" t="s">
        <v>229</v>
      </c>
      <c r="O216" s="185" t="s">
        <v>229</v>
      </c>
    </row>
    <row r="217" spans="2:16" x14ac:dyDescent="0.25">
      <c r="B217" s="114" t="s">
        <v>91</v>
      </c>
      <c r="C217" s="184">
        <v>2.4144736842105261</v>
      </c>
      <c r="D217" s="185">
        <v>0.14174641148325318</v>
      </c>
      <c r="E217" s="184">
        <v>2.6875</v>
      </c>
      <c r="F217" s="185">
        <f t="shared" si="32"/>
        <v>0.27302631578947389</v>
      </c>
      <c r="G217" s="184">
        <v>2.8636363636363638</v>
      </c>
      <c r="H217" s="185">
        <f t="shared" si="32"/>
        <v>0.17613636363636376</v>
      </c>
      <c r="I217" s="184">
        <v>2.5331125827814569</v>
      </c>
      <c r="J217" s="185">
        <f t="shared" si="32"/>
        <v>-0.33052378085490686</v>
      </c>
      <c r="K217" s="184">
        <v>2.8129251700680271</v>
      </c>
      <c r="L217" s="185">
        <f t="shared" si="33"/>
        <v>0.27981258728657021</v>
      </c>
      <c r="M217" s="184"/>
      <c r="N217" s="185" t="s">
        <v>229</v>
      </c>
      <c r="O217" s="185" t="s">
        <v>229</v>
      </c>
    </row>
    <row r="218" spans="2:16" x14ac:dyDescent="0.25">
      <c r="B218" s="114" t="s">
        <v>93</v>
      </c>
      <c r="C218" s="184">
        <v>1.9793814432989691</v>
      </c>
      <c r="D218" s="185">
        <v>-1.1129262490087233</v>
      </c>
      <c r="E218" s="184">
        <v>2.3488372093023258</v>
      </c>
      <c r="F218" s="185">
        <f t="shared" si="32"/>
        <v>0.36945576600335661</v>
      </c>
      <c r="G218" s="184">
        <v>2.9883720930232558</v>
      </c>
      <c r="H218" s="185">
        <f t="shared" si="32"/>
        <v>0.63953488372093004</v>
      </c>
      <c r="I218" s="184">
        <v>2.8401360544217686</v>
      </c>
      <c r="J218" s="185">
        <f t="shared" si="32"/>
        <v>-0.14823603860148715</v>
      </c>
      <c r="K218" s="184">
        <v>3.3711340206185567</v>
      </c>
      <c r="L218" s="185">
        <f t="shared" si="33"/>
        <v>0.53099796619678807</v>
      </c>
      <c r="M218" s="184"/>
      <c r="N218" s="185" t="s">
        <v>229</v>
      </c>
      <c r="O218" s="185" t="s">
        <v>229</v>
      </c>
    </row>
    <row r="219" spans="2:16" ht="15.75" x14ac:dyDescent="0.25">
      <c r="B219" s="117" t="s">
        <v>30</v>
      </c>
      <c r="C219" s="186">
        <v>2.642015005359057</v>
      </c>
      <c r="D219" s="187">
        <v>-0.29450252789366349</v>
      </c>
      <c r="E219" s="186">
        <v>2.4005102040816326</v>
      </c>
      <c r="F219" s="187">
        <f t="shared" si="32"/>
        <v>-0.24150480127742435</v>
      </c>
      <c r="G219" s="186">
        <v>2.7591897974493622</v>
      </c>
      <c r="H219" s="187">
        <f t="shared" si="32"/>
        <v>0.35867959336772959</v>
      </c>
      <c r="I219" s="186">
        <v>2.511853867081228</v>
      </c>
      <c r="J219" s="187">
        <f t="shared" si="32"/>
        <v>-0.24733593036813417</v>
      </c>
      <c r="K219" s="186">
        <v>2.7997724687144481</v>
      </c>
      <c r="L219" s="187">
        <f t="shared" si="33"/>
        <v>0.28791860163322003</v>
      </c>
      <c r="M219" s="186">
        <v>3.2344582593250446</v>
      </c>
      <c r="N219" s="187">
        <v>0.52665235215204875</v>
      </c>
      <c r="O219" s="187">
        <v>0.37227614283611921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298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">
        <v>320</v>
      </c>
      <c r="O228" s="112" t="s">
        <v>321</v>
      </c>
    </row>
    <row r="229" spans="2:16" x14ac:dyDescent="0.25">
      <c r="B229" s="114" t="s">
        <v>71</v>
      </c>
      <c r="C229" s="184">
        <v>2.2275862068965515</v>
      </c>
      <c r="D229" s="185">
        <v>-0.73419723259389436</v>
      </c>
      <c r="E229" s="184">
        <v>2.3828828828828827</v>
      </c>
      <c r="F229" s="185">
        <f t="shared" ref="F229:J231" si="34">IFERROR(E229-C229,"-")</f>
        <v>0.15529667598633123</v>
      </c>
      <c r="G229" s="184">
        <v>1.6046511627906976</v>
      </c>
      <c r="H229" s="185">
        <f t="shared" si="34"/>
        <v>-0.77823172009218511</v>
      </c>
      <c r="I229" s="184">
        <v>2.4294117647058822</v>
      </c>
      <c r="J229" s="185">
        <f t="shared" si="34"/>
        <v>0.82476060191518452</v>
      </c>
      <c r="K229" s="184">
        <v>2.5857740585774058</v>
      </c>
      <c r="L229" s="185">
        <f t="shared" ref="L229:L231" si="35">IFERROR(K229-I229,"-")</f>
        <v>0.15636229387152367</v>
      </c>
      <c r="M229" s="184">
        <v>2.8736462093862816</v>
      </c>
      <c r="N229" s="185">
        <v>0.28787215080887574</v>
      </c>
      <c r="O229" s="185">
        <v>0.64606000248973006</v>
      </c>
    </row>
    <row r="230" spans="2:16" x14ac:dyDescent="0.25">
      <c r="B230" s="114" t="s">
        <v>73</v>
      </c>
      <c r="C230" s="184">
        <v>2.5797101449275361</v>
      </c>
      <c r="D230" s="185">
        <v>0.27444698703279924</v>
      </c>
      <c r="E230" s="184">
        <v>2.25</v>
      </c>
      <c r="F230" s="185">
        <f t="shared" si="34"/>
        <v>-0.32971014492753614</v>
      </c>
      <c r="G230" s="184">
        <v>2.2702702702702702</v>
      </c>
      <c r="H230" s="185">
        <f t="shared" si="34"/>
        <v>2.0270270270270174E-2</v>
      </c>
      <c r="I230" s="184">
        <v>2.8324022346368714</v>
      </c>
      <c r="J230" s="185">
        <f t="shared" si="34"/>
        <v>0.56213196436660118</v>
      </c>
      <c r="K230" s="184">
        <v>2.5750000000000002</v>
      </c>
      <c r="L230" s="185">
        <f t="shared" si="35"/>
        <v>-0.25740223463687117</v>
      </c>
      <c r="M230" s="184">
        <v>2.9292929292929295</v>
      </c>
      <c r="N230" s="185">
        <v>0.35429292929292933</v>
      </c>
      <c r="O230" s="185">
        <v>0.34958278436539336</v>
      </c>
    </row>
    <row r="231" spans="2:16" x14ac:dyDescent="0.25">
      <c r="B231" s="114" t="s">
        <v>75</v>
      </c>
      <c r="C231" s="184">
        <v>3.0507246376811592</v>
      </c>
      <c r="D231" s="185">
        <v>0.37859349014017551</v>
      </c>
      <c r="E231" s="184">
        <v>3.0352941176470587</v>
      </c>
      <c r="F231" s="185">
        <f t="shared" si="34"/>
        <v>-1.5430520034100503E-2</v>
      </c>
      <c r="G231" s="184">
        <v>1.65625</v>
      </c>
      <c r="H231" s="185">
        <f t="shared" si="34"/>
        <v>-1.3790441176470587</v>
      </c>
      <c r="I231" s="184">
        <v>2.5076142131979697</v>
      </c>
      <c r="J231" s="185">
        <f t="shared" si="34"/>
        <v>0.85136421319796973</v>
      </c>
      <c r="K231" s="184">
        <v>4.1359223300970873</v>
      </c>
      <c r="L231" s="185">
        <f t="shared" si="35"/>
        <v>1.6283081168991176</v>
      </c>
      <c r="M231" s="184">
        <v>2.9226519337016574</v>
      </c>
      <c r="N231" s="185">
        <v>-1.2132703963954299</v>
      </c>
      <c r="O231" s="185">
        <v>-0.12807270397950177</v>
      </c>
    </row>
    <row r="232" spans="2:16" x14ac:dyDescent="0.25">
      <c r="B232" s="114" t="s">
        <v>77</v>
      </c>
      <c r="C232" s="184">
        <v>2.5083333333333333</v>
      </c>
      <c r="D232" s="185">
        <v>-0.20740270727580379</v>
      </c>
      <c r="E232" s="184" t="s">
        <v>229</v>
      </c>
      <c r="F232" s="185" t="str">
        <f>IFERROR(E232-C232,"-")</f>
        <v>-</v>
      </c>
      <c r="G232" s="184">
        <v>1.8064516129032258</v>
      </c>
      <c r="H232" s="185" t="str">
        <f>IFERROR(G232-E232,"-")</f>
        <v>-</v>
      </c>
      <c r="I232" s="184">
        <v>2.7118644067796609</v>
      </c>
      <c r="J232" s="185">
        <f>IFERROR(I232-G232,"-")</f>
        <v>0.90541279387643514</v>
      </c>
      <c r="K232" s="184">
        <v>3.5714285714285716</v>
      </c>
      <c r="L232" s="185">
        <f>IFERROR(K232-I232,"-")</f>
        <v>0.85956416464891072</v>
      </c>
      <c r="M232" s="184">
        <v>4.037383177570093</v>
      </c>
      <c r="N232" s="185">
        <v>0.4659546061415214</v>
      </c>
      <c r="O232" s="185">
        <v>1.5290498442367597</v>
      </c>
    </row>
    <row r="233" spans="2:16" x14ac:dyDescent="0.25">
      <c r="B233" s="114" t="s">
        <v>79</v>
      </c>
      <c r="C233" s="184">
        <v>2.0384615384615383</v>
      </c>
      <c r="D233" s="185">
        <v>-0.97023411371237467</v>
      </c>
      <c r="E233" s="184" t="s">
        <v>229</v>
      </c>
      <c r="F233" s="185" t="str">
        <f t="shared" ref="F233:J241" si="36">IFERROR(E233-C233,"-")</f>
        <v>-</v>
      </c>
      <c r="G233" s="184">
        <v>2.2323232323232323</v>
      </c>
      <c r="H233" s="185" t="str">
        <f t="shared" si="36"/>
        <v>-</v>
      </c>
      <c r="I233" s="184">
        <v>2.7777777777777777</v>
      </c>
      <c r="J233" s="185">
        <f t="shared" si="36"/>
        <v>0.54545454545454541</v>
      </c>
      <c r="K233" s="184">
        <v>2.8666666666666667</v>
      </c>
      <c r="L233" s="185">
        <f t="shared" ref="L233:L241" si="37">IFERROR(K233-I233,"-")</f>
        <v>8.8888888888889017E-2</v>
      </c>
      <c r="M233" s="184">
        <v>2.7593984962406015</v>
      </c>
      <c r="N233" s="185">
        <v>-0.10726817042606518</v>
      </c>
      <c r="O233" s="185">
        <v>0.72093695777906319</v>
      </c>
    </row>
    <row r="234" spans="2:16" x14ac:dyDescent="0.25">
      <c r="B234" s="114" t="s">
        <v>81</v>
      </c>
      <c r="C234" s="184">
        <v>2.5299999999999998</v>
      </c>
      <c r="D234" s="185">
        <v>-0.49127659574468119</v>
      </c>
      <c r="E234" s="184" t="s">
        <v>229</v>
      </c>
      <c r="F234" s="185" t="str">
        <f t="shared" si="36"/>
        <v>-</v>
      </c>
      <c r="G234" s="184">
        <v>2.5396825396825395</v>
      </c>
      <c r="H234" s="185" t="str">
        <f t="shared" si="36"/>
        <v>-</v>
      </c>
      <c r="I234" s="184">
        <v>2.7916666666666665</v>
      </c>
      <c r="J234" s="185">
        <f t="shared" si="36"/>
        <v>0.25198412698412698</v>
      </c>
      <c r="K234" s="184">
        <v>2.5697674418604652</v>
      </c>
      <c r="L234" s="185">
        <f t="shared" si="37"/>
        <v>-0.22189922480620128</v>
      </c>
      <c r="M234" s="184">
        <v>2.324786324786325</v>
      </c>
      <c r="N234" s="185">
        <v>-0.24498111707414028</v>
      </c>
      <c r="O234" s="185">
        <v>-0.20521367521367484</v>
      </c>
    </row>
    <row r="235" spans="2:16" x14ac:dyDescent="0.25">
      <c r="B235" s="114" t="s">
        <v>83</v>
      </c>
      <c r="C235" s="184">
        <v>3.5844155844155843</v>
      </c>
      <c r="D235" s="185">
        <v>-3.5053442133088364E-2</v>
      </c>
      <c r="E235" s="184" t="s">
        <v>229</v>
      </c>
      <c r="F235" s="185" t="str">
        <f t="shared" si="36"/>
        <v>-</v>
      </c>
      <c r="G235" s="184">
        <v>2.5662650602409638</v>
      </c>
      <c r="H235" s="185" t="str">
        <f t="shared" si="36"/>
        <v>-</v>
      </c>
      <c r="I235" s="184">
        <v>3.7247706422018347</v>
      </c>
      <c r="J235" s="185">
        <f t="shared" si="36"/>
        <v>1.1585055819608709</v>
      </c>
      <c r="K235" s="184">
        <v>2.5481481481481483</v>
      </c>
      <c r="L235" s="185">
        <f t="shared" si="37"/>
        <v>-1.1766224940536865</v>
      </c>
      <c r="M235" s="184">
        <v>2.6422764227642275</v>
      </c>
      <c r="N235" s="185">
        <v>9.4128274616079199E-2</v>
      </c>
      <c r="O235" s="185">
        <v>-0.9421391616513568</v>
      </c>
    </row>
    <row r="236" spans="2:16" x14ac:dyDescent="0.25">
      <c r="B236" s="114" t="s">
        <v>85</v>
      </c>
      <c r="C236" s="184">
        <v>2.8250000000000002</v>
      </c>
      <c r="D236" s="185">
        <v>-0.62738095238095237</v>
      </c>
      <c r="E236" s="184">
        <v>2.5714285714285716</v>
      </c>
      <c r="F236" s="185">
        <f t="shared" si="36"/>
        <v>-0.25357142857142856</v>
      </c>
      <c r="G236" s="184">
        <v>2.8058252427184467</v>
      </c>
      <c r="H236" s="185">
        <f t="shared" si="36"/>
        <v>0.23439667128987507</v>
      </c>
      <c r="I236" s="184">
        <v>2.5</v>
      </c>
      <c r="J236" s="185">
        <f t="shared" si="36"/>
        <v>-0.30582524271844669</v>
      </c>
      <c r="K236" s="184">
        <v>3.4957983193277311</v>
      </c>
      <c r="L236" s="185">
        <f t="shared" si="37"/>
        <v>0.99579831932773111</v>
      </c>
      <c r="M236" s="184">
        <v>4.1339285714285712</v>
      </c>
      <c r="N236" s="185">
        <v>0.63813025210084007</v>
      </c>
      <c r="O236" s="185">
        <v>1.308928571428571</v>
      </c>
    </row>
    <row r="237" spans="2:16" x14ac:dyDescent="0.25">
      <c r="B237" s="114" t="s">
        <v>87</v>
      </c>
      <c r="C237" s="184">
        <v>3.0654205607476634</v>
      </c>
      <c r="D237" s="185">
        <v>-0.76185216652506371</v>
      </c>
      <c r="E237" s="184">
        <v>1.8918918918918919</v>
      </c>
      <c r="F237" s="185">
        <f t="shared" si="36"/>
        <v>-1.1735286688557716</v>
      </c>
      <c r="G237" s="184">
        <v>2.9885057471264367</v>
      </c>
      <c r="H237" s="185">
        <f t="shared" si="36"/>
        <v>1.0966138552345448</v>
      </c>
      <c r="I237" s="184">
        <v>2.5051546391752577</v>
      </c>
      <c r="J237" s="185">
        <f t="shared" si="36"/>
        <v>-0.48335110795117897</v>
      </c>
      <c r="K237" s="184">
        <v>2.8235294117647061</v>
      </c>
      <c r="L237" s="185">
        <f t="shared" si="37"/>
        <v>0.31837477258944835</v>
      </c>
      <c r="M237" s="184">
        <v>3.06993006993007</v>
      </c>
      <c r="N237" s="185">
        <v>0.24640065816536394</v>
      </c>
      <c r="O237" s="185">
        <v>4.509509182406557E-3</v>
      </c>
    </row>
    <row r="238" spans="2:16" x14ac:dyDescent="0.25">
      <c r="B238" s="114" t="s">
        <v>89</v>
      </c>
      <c r="C238" s="184">
        <v>2.8217821782178216</v>
      </c>
      <c r="D238" s="185">
        <v>0.84129437333977286</v>
      </c>
      <c r="E238" s="184">
        <v>2.7872340425531914</v>
      </c>
      <c r="F238" s="185">
        <f t="shared" si="36"/>
        <v>-3.454813566463022E-2</v>
      </c>
      <c r="G238" s="184">
        <v>2.3220338983050848</v>
      </c>
      <c r="H238" s="185">
        <f t="shared" si="36"/>
        <v>-0.46520014424810663</v>
      </c>
      <c r="I238" s="184">
        <v>2.6454545454545455</v>
      </c>
      <c r="J238" s="185">
        <f t="shared" si="36"/>
        <v>0.32342064714946073</v>
      </c>
      <c r="K238" s="184">
        <v>2.8175182481751824</v>
      </c>
      <c r="L238" s="185">
        <f t="shared" si="37"/>
        <v>0.17206370272063687</v>
      </c>
      <c r="M238" s="184"/>
      <c r="N238" s="185" t="s">
        <v>229</v>
      </c>
      <c r="O238" s="185" t="s">
        <v>229</v>
      </c>
    </row>
    <row r="239" spans="2:16" x14ac:dyDescent="0.25">
      <c r="B239" s="114" t="s">
        <v>91</v>
      </c>
      <c r="C239" s="184">
        <v>2.8579234972677594</v>
      </c>
      <c r="D239" s="185">
        <v>0.10792349726775941</v>
      </c>
      <c r="E239" s="184">
        <v>1.7192982456140351</v>
      </c>
      <c r="F239" s="185">
        <f t="shared" si="36"/>
        <v>-1.1386252516537243</v>
      </c>
      <c r="G239" s="184">
        <v>2.6972704714640199</v>
      </c>
      <c r="H239" s="185">
        <f t="shared" si="36"/>
        <v>0.97797222584998478</v>
      </c>
      <c r="I239" s="184">
        <v>2.5934065934065935</v>
      </c>
      <c r="J239" s="185">
        <f t="shared" si="36"/>
        <v>-0.10386387805742636</v>
      </c>
      <c r="K239" s="184">
        <v>3.5201465201465201</v>
      </c>
      <c r="L239" s="185">
        <f t="shared" si="37"/>
        <v>0.92673992673992656</v>
      </c>
      <c r="M239" s="184"/>
      <c r="N239" s="185" t="s">
        <v>229</v>
      </c>
      <c r="O239" s="185" t="s">
        <v>229</v>
      </c>
    </row>
    <row r="240" spans="2:16" x14ac:dyDescent="0.25">
      <c r="B240" s="114" t="s">
        <v>93</v>
      </c>
      <c r="C240" s="184">
        <v>2.2181818181818183</v>
      </c>
      <c r="D240" s="185">
        <v>-0.45032646911099938</v>
      </c>
      <c r="E240" s="184">
        <v>2.6081081081081079</v>
      </c>
      <c r="F240" s="185">
        <f t="shared" si="36"/>
        <v>0.38992628992628964</v>
      </c>
      <c r="G240" s="184">
        <v>2.7487437185929648</v>
      </c>
      <c r="H240" s="185">
        <f t="shared" si="36"/>
        <v>0.14063561048485695</v>
      </c>
      <c r="I240" s="184">
        <v>2.3558718861209966</v>
      </c>
      <c r="J240" s="185">
        <f t="shared" si="36"/>
        <v>-0.39287183247196822</v>
      </c>
      <c r="K240" s="184">
        <v>2.9561403508771931</v>
      </c>
      <c r="L240" s="185">
        <f t="shared" si="37"/>
        <v>0.60026846475619644</v>
      </c>
      <c r="M240" s="184"/>
      <c r="N240" s="185" t="s">
        <v>229</v>
      </c>
      <c r="O240" s="185" t="s">
        <v>229</v>
      </c>
    </row>
    <row r="241" spans="2:16" ht="15.75" x14ac:dyDescent="0.25">
      <c r="B241" s="117" t="s">
        <v>30</v>
      </c>
      <c r="C241" s="186">
        <v>2.6435309973045822</v>
      </c>
      <c r="D241" s="187">
        <v>-0.15457273944946115</v>
      </c>
      <c r="E241" s="186">
        <v>2.3633004926108376</v>
      </c>
      <c r="F241" s="187">
        <f t="shared" si="36"/>
        <v>-0.28023050469374455</v>
      </c>
      <c r="G241" s="186">
        <v>2.5423728813559321</v>
      </c>
      <c r="H241" s="187">
        <f t="shared" si="36"/>
        <v>0.17907238874509446</v>
      </c>
      <c r="I241" s="186">
        <v>2.642156862745098</v>
      </c>
      <c r="J241" s="187">
        <f t="shared" si="36"/>
        <v>9.9783981389165888E-2</v>
      </c>
      <c r="K241" s="186">
        <v>3.0806618407445709</v>
      </c>
      <c r="L241" s="187">
        <f t="shared" si="37"/>
        <v>0.43850497799947297</v>
      </c>
      <c r="M241" s="186">
        <v>3.0215672178288999</v>
      </c>
      <c r="N241" s="187">
        <v>-1.6241424146408612E-2</v>
      </c>
      <c r="O241" s="187">
        <v>0.36552857048590459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300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">
        <v>320</v>
      </c>
      <c r="O250" s="112" t="s">
        <v>321</v>
      </c>
    </row>
    <row r="251" spans="2:16" x14ac:dyDescent="0.25">
      <c r="B251" s="114" t="s">
        <v>71</v>
      </c>
      <c r="C251" s="184">
        <v>2.8432055749128922</v>
      </c>
      <c r="D251" s="185">
        <v>-0.58634768969191864</v>
      </c>
      <c r="E251" s="184">
        <v>2.4518272425249168</v>
      </c>
      <c r="F251" s="185">
        <f t="shared" ref="F251:J253" si="38">IFERROR(E251-C251,"-")</f>
        <v>-0.39137833238797537</v>
      </c>
      <c r="G251" s="184">
        <v>2</v>
      </c>
      <c r="H251" s="185">
        <f t="shared" si="38"/>
        <v>-0.45182724252491679</v>
      </c>
      <c r="I251" s="184">
        <v>3.0178571428571428</v>
      </c>
      <c r="J251" s="185">
        <f t="shared" si="38"/>
        <v>1.0178571428571428</v>
      </c>
      <c r="K251" s="184">
        <v>2.7947368421052632</v>
      </c>
      <c r="L251" s="185">
        <f t="shared" ref="L251:L253" si="39">IFERROR(K251-I251,"-")</f>
        <v>-0.22312030075187961</v>
      </c>
      <c r="M251" s="184">
        <v>3.1305970149253732</v>
      </c>
      <c r="N251" s="185">
        <v>0.33586017282011005</v>
      </c>
      <c r="O251" s="185">
        <v>0.28739144001248107</v>
      </c>
    </row>
    <row r="252" spans="2:16" x14ac:dyDescent="0.25">
      <c r="B252" s="114" t="s">
        <v>73</v>
      </c>
      <c r="C252" s="184">
        <v>2.6195121951219513</v>
      </c>
      <c r="D252" s="185">
        <v>0.48850782830972417</v>
      </c>
      <c r="E252" s="184">
        <v>2.4299065420560746</v>
      </c>
      <c r="F252" s="185">
        <f t="shared" si="38"/>
        <v>-0.18960565306587673</v>
      </c>
      <c r="G252" s="184">
        <v>2</v>
      </c>
      <c r="H252" s="185">
        <f t="shared" si="38"/>
        <v>-0.42990654205607459</v>
      </c>
      <c r="I252" s="184">
        <v>1.9818181818181819</v>
      </c>
      <c r="J252" s="185">
        <f t="shared" si="38"/>
        <v>-1.8181818181818077E-2</v>
      </c>
      <c r="K252" s="184">
        <v>2.5424836601307188</v>
      </c>
      <c r="L252" s="185">
        <f t="shared" si="39"/>
        <v>0.56066547831253688</v>
      </c>
      <c r="M252" s="184">
        <v>2.8382978723404255</v>
      </c>
      <c r="N252" s="185">
        <v>0.29581421220970672</v>
      </c>
      <c r="O252" s="185">
        <v>0.21878567721847419</v>
      </c>
    </row>
    <row r="253" spans="2:16" x14ac:dyDescent="0.25">
      <c r="B253" s="114" t="s">
        <v>75</v>
      </c>
      <c r="C253" s="184">
        <v>3.0032467532467533</v>
      </c>
      <c r="D253" s="185">
        <v>3.0914737436476436E-2</v>
      </c>
      <c r="E253" s="184">
        <v>2.8</v>
      </c>
      <c r="F253" s="185">
        <f t="shared" si="38"/>
        <v>-0.20324675324675345</v>
      </c>
      <c r="G253" s="184">
        <v>2.25</v>
      </c>
      <c r="H253" s="185">
        <f t="shared" si="38"/>
        <v>-0.54999999999999982</v>
      </c>
      <c r="I253" s="184">
        <v>2.4596774193548385</v>
      </c>
      <c r="J253" s="185">
        <f t="shared" si="38"/>
        <v>0.20967741935483852</v>
      </c>
      <c r="K253" s="184">
        <v>2.0378787878787881</v>
      </c>
      <c r="L253" s="185">
        <f t="shared" si="39"/>
        <v>-0.42179863147605046</v>
      </c>
      <c r="M253" s="184">
        <v>2.6414141414141414</v>
      </c>
      <c r="N253" s="185">
        <v>0.60353535353535337</v>
      </c>
      <c r="O253" s="185">
        <v>-0.36183261183261184</v>
      </c>
    </row>
    <row r="254" spans="2:16" x14ac:dyDescent="0.25">
      <c r="B254" s="114" t="s">
        <v>77</v>
      </c>
      <c r="C254" s="184">
        <v>2.12</v>
      </c>
      <c r="D254" s="185">
        <v>-0.58796460176991161</v>
      </c>
      <c r="E254" s="184" t="s">
        <v>229</v>
      </c>
      <c r="F254" s="185" t="str">
        <f>IFERROR(E254-C254,"-")</f>
        <v>-</v>
      </c>
      <c r="G254" s="184">
        <v>2.1111111111111112</v>
      </c>
      <c r="H254" s="185" t="str">
        <f>IFERROR(G254-E254,"-")</f>
        <v>-</v>
      </c>
      <c r="I254" s="184">
        <v>2.4851485148514851</v>
      </c>
      <c r="J254" s="185">
        <f>IFERROR(I254-G254,"-")</f>
        <v>0.37403740374037397</v>
      </c>
      <c r="K254" s="184">
        <v>1.7355371900826446</v>
      </c>
      <c r="L254" s="185">
        <f>IFERROR(K254-I254,"-")</f>
        <v>-0.74961132476884051</v>
      </c>
      <c r="M254" s="184">
        <v>2.0952380952380953</v>
      </c>
      <c r="N254" s="185">
        <v>0.35970090515545072</v>
      </c>
      <c r="O254" s="185">
        <v>-2.4761904761904763E-2</v>
      </c>
    </row>
    <row r="255" spans="2:16" x14ac:dyDescent="0.25">
      <c r="B255" s="114" t="s">
        <v>79</v>
      </c>
      <c r="C255" s="184">
        <v>3.2692307692307692</v>
      </c>
      <c r="D255" s="185">
        <v>0.83589743589743604</v>
      </c>
      <c r="E255" s="184" t="s">
        <v>229</v>
      </c>
      <c r="F255" s="185" t="str">
        <f t="shared" ref="F255:J263" si="40">IFERROR(E255-C255,"-")</f>
        <v>-</v>
      </c>
      <c r="G255" s="184">
        <v>1.3571428571428572</v>
      </c>
      <c r="H255" s="185" t="str">
        <f t="shared" si="40"/>
        <v>-</v>
      </c>
      <c r="I255" s="184">
        <v>2.6666666666666665</v>
      </c>
      <c r="J255" s="185">
        <f t="shared" si="40"/>
        <v>1.3095238095238093</v>
      </c>
      <c r="K255" s="184">
        <v>2.4285714285714284</v>
      </c>
      <c r="L255" s="185">
        <f t="shared" ref="L255:L263" si="41">IFERROR(K255-I255,"-")</f>
        <v>-0.23809523809523814</v>
      </c>
      <c r="M255" s="184">
        <v>2.8461538461538463</v>
      </c>
      <c r="N255" s="185">
        <v>0.41758241758241788</v>
      </c>
      <c r="O255" s="185">
        <v>-0.42307692307692291</v>
      </c>
    </row>
    <row r="256" spans="2:16" x14ac:dyDescent="0.25">
      <c r="B256" s="114" t="s">
        <v>81</v>
      </c>
      <c r="C256" s="184">
        <v>4.3571428571428568</v>
      </c>
      <c r="D256" s="185">
        <v>2.0844155844155838</v>
      </c>
      <c r="E256" s="184" t="s">
        <v>229</v>
      </c>
      <c r="F256" s="185" t="str">
        <f t="shared" si="40"/>
        <v>-</v>
      </c>
      <c r="G256" s="184">
        <v>5</v>
      </c>
      <c r="H256" s="185" t="str">
        <f t="shared" si="40"/>
        <v>-</v>
      </c>
      <c r="I256" s="184">
        <v>2.5277777777777777</v>
      </c>
      <c r="J256" s="185">
        <f t="shared" si="40"/>
        <v>-2.4722222222222223</v>
      </c>
      <c r="K256" s="184">
        <v>6.2307692307692308</v>
      </c>
      <c r="L256" s="185">
        <f t="shared" si="41"/>
        <v>3.7029914529914532</v>
      </c>
      <c r="M256" s="184">
        <v>5.8461538461538458</v>
      </c>
      <c r="N256" s="185">
        <v>-0.38461538461538503</v>
      </c>
      <c r="O256" s="185">
        <v>1.4890109890109891</v>
      </c>
    </row>
    <row r="257" spans="2:16" x14ac:dyDescent="0.25">
      <c r="B257" s="114" t="s">
        <v>83</v>
      </c>
      <c r="C257" s="184">
        <v>4.0571428571428569</v>
      </c>
      <c r="D257" s="185">
        <v>-0.75535714285714306</v>
      </c>
      <c r="E257" s="184" t="s">
        <v>229</v>
      </c>
      <c r="F257" s="185" t="str">
        <f t="shared" si="40"/>
        <v>-</v>
      </c>
      <c r="G257" s="184">
        <v>4.0370370370370372</v>
      </c>
      <c r="H257" s="185" t="str">
        <f t="shared" si="40"/>
        <v>-</v>
      </c>
      <c r="I257" s="184">
        <v>3.9333333333333331</v>
      </c>
      <c r="J257" s="185">
        <f t="shared" si="40"/>
        <v>-0.10370370370370408</v>
      </c>
      <c r="K257" s="184">
        <v>5.76</v>
      </c>
      <c r="L257" s="185">
        <f t="shared" si="41"/>
        <v>1.8266666666666667</v>
      </c>
      <c r="M257" s="184">
        <v>6.9347826086956523</v>
      </c>
      <c r="N257" s="185">
        <v>1.1747826086956525</v>
      </c>
      <c r="O257" s="185">
        <v>2.8776397515527954</v>
      </c>
    </row>
    <row r="258" spans="2:16" x14ac:dyDescent="0.25">
      <c r="B258" s="114" t="s">
        <v>85</v>
      </c>
      <c r="C258" s="184">
        <v>5.4444444444444446</v>
      </c>
      <c r="D258" s="185">
        <v>1.2005420054200542</v>
      </c>
      <c r="E258" s="184">
        <v>1.5714285714285714</v>
      </c>
      <c r="F258" s="185">
        <f t="shared" si="40"/>
        <v>-3.8730158730158735</v>
      </c>
      <c r="G258" s="184">
        <v>3.6</v>
      </c>
      <c r="H258" s="185">
        <f t="shared" si="40"/>
        <v>2.0285714285714285</v>
      </c>
      <c r="I258" s="184">
        <v>3.5714285714285716</v>
      </c>
      <c r="J258" s="185">
        <f t="shared" si="40"/>
        <v>-2.857142857142847E-2</v>
      </c>
      <c r="K258" s="184">
        <v>7.0909090909090908</v>
      </c>
      <c r="L258" s="185">
        <f t="shared" si="41"/>
        <v>3.5194805194805192</v>
      </c>
      <c r="M258" s="184">
        <v>5.666666666666667</v>
      </c>
      <c r="N258" s="185">
        <v>-1.4242424242424239</v>
      </c>
      <c r="O258" s="185">
        <v>0.22222222222222232</v>
      </c>
    </row>
    <row r="259" spans="2:16" x14ac:dyDescent="0.25">
      <c r="B259" s="114" t="s">
        <v>87</v>
      </c>
      <c r="C259" s="184">
        <v>4.74</v>
      </c>
      <c r="D259" s="185">
        <v>1.8089655172413797</v>
      </c>
      <c r="E259" s="184" t="s">
        <v>229</v>
      </c>
      <c r="F259" s="185" t="str">
        <f t="shared" si="40"/>
        <v>-</v>
      </c>
      <c r="G259" s="184">
        <v>3.4117647058823528</v>
      </c>
      <c r="H259" s="185" t="str">
        <f t="shared" si="40"/>
        <v>-</v>
      </c>
      <c r="I259" s="184">
        <v>1.5625</v>
      </c>
      <c r="J259" s="185">
        <f t="shared" si="40"/>
        <v>-1.8492647058823528</v>
      </c>
      <c r="K259" s="184">
        <v>4.8571428571428568</v>
      </c>
      <c r="L259" s="185">
        <f t="shared" si="41"/>
        <v>3.2946428571428568</v>
      </c>
      <c r="M259" s="184">
        <v>2.2916666666666665</v>
      </c>
      <c r="N259" s="185">
        <v>-2.5654761904761902</v>
      </c>
      <c r="O259" s="185">
        <v>-2.4483333333333337</v>
      </c>
    </row>
    <row r="260" spans="2:16" x14ac:dyDescent="0.25">
      <c r="B260" s="114" t="s">
        <v>89</v>
      </c>
      <c r="C260" s="184">
        <v>1.68</v>
      </c>
      <c r="D260" s="185">
        <v>-0.34222222222222221</v>
      </c>
      <c r="E260" s="184">
        <v>3</v>
      </c>
      <c r="F260" s="185">
        <f t="shared" si="40"/>
        <v>1.32</v>
      </c>
      <c r="G260" s="184">
        <v>2.2935779816513762</v>
      </c>
      <c r="H260" s="185">
        <f t="shared" si="40"/>
        <v>-0.70642201834862384</v>
      </c>
      <c r="I260" s="184">
        <v>2.1153846153846154</v>
      </c>
      <c r="J260" s="185">
        <f t="shared" si="40"/>
        <v>-0.17819336626676074</v>
      </c>
      <c r="K260" s="184">
        <v>1.9391304347826086</v>
      </c>
      <c r="L260" s="185">
        <f t="shared" si="41"/>
        <v>-0.17625418060200682</v>
      </c>
      <c r="M260" s="184"/>
      <c r="N260" s="185" t="s">
        <v>229</v>
      </c>
      <c r="O260" s="185" t="s">
        <v>229</v>
      </c>
    </row>
    <row r="261" spans="2:16" x14ac:dyDescent="0.25">
      <c r="B261" s="114" t="s">
        <v>91</v>
      </c>
      <c r="C261" s="184">
        <v>1.7513812154696133</v>
      </c>
      <c r="D261" s="185">
        <v>0.15838930172298271</v>
      </c>
      <c r="E261" s="184">
        <v>1.6363636363636365</v>
      </c>
      <c r="F261" s="185">
        <f t="shared" si="40"/>
        <v>-0.11501757910597687</v>
      </c>
      <c r="G261" s="184">
        <v>2.5089820359281436</v>
      </c>
      <c r="H261" s="185">
        <f t="shared" si="40"/>
        <v>0.87261839956450715</v>
      </c>
      <c r="I261" s="184">
        <v>2.9285714285714284</v>
      </c>
      <c r="J261" s="185">
        <f t="shared" si="40"/>
        <v>0.41958939264328476</v>
      </c>
      <c r="K261" s="184">
        <v>2.5141242937853105</v>
      </c>
      <c r="L261" s="185">
        <f t="shared" si="41"/>
        <v>-0.41444713478611783</v>
      </c>
      <c r="M261" s="184"/>
      <c r="N261" s="185" t="s">
        <v>229</v>
      </c>
      <c r="O261" s="185" t="s">
        <v>229</v>
      </c>
    </row>
    <row r="262" spans="2:16" x14ac:dyDescent="0.25">
      <c r="B262" s="114" t="s">
        <v>93</v>
      </c>
      <c r="C262" s="184">
        <v>2.174757281553398</v>
      </c>
      <c r="D262" s="185">
        <v>-0.25280455590243234</v>
      </c>
      <c r="E262" s="184">
        <v>1.625</v>
      </c>
      <c r="F262" s="185">
        <f t="shared" si="40"/>
        <v>-0.54975728155339798</v>
      </c>
      <c r="G262" s="184">
        <v>2.5635359116022101</v>
      </c>
      <c r="H262" s="185">
        <f t="shared" si="40"/>
        <v>0.93853591160221006</v>
      </c>
      <c r="I262" s="184">
        <v>2.4390243902439024</v>
      </c>
      <c r="J262" s="185">
        <f t="shared" si="40"/>
        <v>-0.12451152135830768</v>
      </c>
      <c r="K262" s="184">
        <v>2.3510638297872339</v>
      </c>
      <c r="L262" s="185">
        <f t="shared" si="41"/>
        <v>-8.7960560456668446E-2</v>
      </c>
      <c r="M262" s="184"/>
      <c r="N262" s="185" t="s">
        <v>229</v>
      </c>
      <c r="O262" s="185" t="s">
        <v>229</v>
      </c>
    </row>
    <row r="263" spans="2:16" ht="15.75" x14ac:dyDescent="0.25">
      <c r="B263" s="117" t="s">
        <v>30</v>
      </c>
      <c r="C263" s="186">
        <v>2.6512630930375849</v>
      </c>
      <c r="D263" s="187">
        <v>0.13794455807643047</v>
      </c>
      <c r="E263" s="186">
        <v>2.5088495575221237</v>
      </c>
      <c r="F263" s="187">
        <f t="shared" si="40"/>
        <v>-0.14241353551546121</v>
      </c>
      <c r="G263" s="186">
        <v>2.5981981981981983</v>
      </c>
      <c r="H263" s="187">
        <f t="shared" si="40"/>
        <v>8.934864067607462E-2</v>
      </c>
      <c r="I263" s="186">
        <v>2.5553488372093023</v>
      </c>
      <c r="J263" s="187">
        <f t="shared" si="40"/>
        <v>-4.2849360988896024E-2</v>
      </c>
      <c r="K263" s="186">
        <v>2.6137211036539894</v>
      </c>
      <c r="L263" s="187">
        <f t="shared" si="41"/>
        <v>5.8372266444687071E-2</v>
      </c>
      <c r="M263" s="186">
        <v>3.1606765327695561</v>
      </c>
      <c r="N263" s="187">
        <v>0.37902728770567684</v>
      </c>
      <c r="O263" s="187">
        <v>0.19412723699490808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301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">
        <v>320</v>
      </c>
      <c r="O272" s="112" t="s">
        <v>321</v>
      </c>
    </row>
    <row r="273" spans="2:15" x14ac:dyDescent="0.25">
      <c r="B273" s="114" t="s">
        <v>71</v>
      </c>
      <c r="C273" s="184">
        <v>2.5046082949308754</v>
      </c>
      <c r="D273" s="185">
        <v>-0.95567683745201659</v>
      </c>
      <c r="E273" s="184">
        <v>2.1088082901554404</v>
      </c>
      <c r="F273" s="185">
        <f t="shared" ref="F273:J275" si="42">IFERROR(E273-C273,"-")</f>
        <v>-0.39580000477543509</v>
      </c>
      <c r="G273" s="184">
        <v>1.6</v>
      </c>
      <c r="H273" s="185">
        <f t="shared" si="42"/>
        <v>-0.50880829015544027</v>
      </c>
      <c r="I273" s="184">
        <v>2.0763636363636362</v>
      </c>
      <c r="J273" s="185">
        <f t="shared" si="42"/>
        <v>0.4763636363636361</v>
      </c>
      <c r="K273" s="184">
        <v>2.2141280353200883</v>
      </c>
      <c r="L273" s="185">
        <f t="shared" ref="L273:L275" si="43">IFERROR(K273-I273,"-")</f>
        <v>0.13776439895645209</v>
      </c>
      <c r="M273" s="184">
        <v>2.3753280839895012</v>
      </c>
      <c r="N273" s="185">
        <v>0.16120004866941295</v>
      </c>
      <c r="O273" s="185">
        <v>-0.12928021094137421</v>
      </c>
    </row>
    <row r="274" spans="2:15" x14ac:dyDescent="0.25">
      <c r="B274" s="114" t="s">
        <v>73</v>
      </c>
      <c r="C274" s="184">
        <v>2.5240641711229945</v>
      </c>
      <c r="D274" s="185">
        <v>0.43117879562892325</v>
      </c>
      <c r="E274" s="184">
        <v>1.8259803921568627</v>
      </c>
      <c r="F274" s="185">
        <f t="shared" si="42"/>
        <v>-0.69808377896613183</v>
      </c>
      <c r="G274" s="184">
        <v>1.7</v>
      </c>
      <c r="H274" s="185">
        <f t="shared" si="42"/>
        <v>-0.12598039215686274</v>
      </c>
      <c r="I274" s="184">
        <v>2.2489795918367346</v>
      </c>
      <c r="J274" s="185">
        <f t="shared" si="42"/>
        <v>0.54897959183673462</v>
      </c>
      <c r="K274" s="184">
        <v>1.9424920127795526</v>
      </c>
      <c r="L274" s="185">
        <f t="shared" si="43"/>
        <v>-0.30648757905718194</v>
      </c>
      <c r="M274" s="184">
        <v>2.3452380952380953</v>
      </c>
      <c r="N274" s="185">
        <v>0.40274608245854271</v>
      </c>
      <c r="O274" s="185">
        <v>-0.17882607588489918</v>
      </c>
    </row>
    <row r="275" spans="2:15" x14ac:dyDescent="0.25">
      <c r="B275" s="114" t="s">
        <v>75</v>
      </c>
      <c r="C275" s="184">
        <v>1.8194130925507901</v>
      </c>
      <c r="D275" s="185">
        <v>-0.62951802383875854</v>
      </c>
      <c r="E275" s="184">
        <v>1.9261363636363635</v>
      </c>
      <c r="F275" s="185">
        <f t="shared" si="42"/>
        <v>0.10672327108557345</v>
      </c>
      <c r="G275" s="184">
        <v>2</v>
      </c>
      <c r="H275" s="185">
        <f t="shared" si="42"/>
        <v>7.3863636363636465E-2</v>
      </c>
      <c r="I275" s="184">
        <v>1.892156862745098</v>
      </c>
      <c r="J275" s="185">
        <f t="shared" si="42"/>
        <v>-0.10784313725490202</v>
      </c>
      <c r="K275" s="184">
        <v>1.9501557632398754</v>
      </c>
      <c r="L275" s="185">
        <f t="shared" si="43"/>
        <v>5.7998900494777406E-2</v>
      </c>
      <c r="M275" s="184">
        <v>2.1419753086419755</v>
      </c>
      <c r="N275" s="185">
        <v>0.19181954540210011</v>
      </c>
      <c r="O275" s="185">
        <v>0.32256221609118541</v>
      </c>
    </row>
    <row r="276" spans="2:15" x14ac:dyDescent="0.25">
      <c r="B276" s="114" t="s">
        <v>77</v>
      </c>
      <c r="C276" s="184">
        <v>1.8577235772357723</v>
      </c>
      <c r="D276" s="185">
        <v>-0.14629248702125586</v>
      </c>
      <c r="E276" s="184" t="s">
        <v>229</v>
      </c>
      <c r="F276" s="185" t="str">
        <f>IFERROR(E276-C276,"-")</f>
        <v>-</v>
      </c>
      <c r="G276" s="184">
        <v>3</v>
      </c>
      <c r="H276" s="185" t="str">
        <f>IFERROR(G276-E276,"-")</f>
        <v>-</v>
      </c>
      <c r="I276" s="184">
        <v>1.5960591133004927</v>
      </c>
      <c r="J276" s="185">
        <f>IFERROR(I276-G276,"-")</f>
        <v>-1.4039408866995073</v>
      </c>
      <c r="K276" s="184">
        <v>1.4731182795698925</v>
      </c>
      <c r="L276" s="185">
        <f>IFERROR(K276-I276,"-")</f>
        <v>-0.12294083373060016</v>
      </c>
      <c r="M276" s="184">
        <v>2.8341463414634145</v>
      </c>
      <c r="N276" s="185">
        <v>1.361028061893522</v>
      </c>
      <c r="O276" s="185">
        <v>0.97642276422764218</v>
      </c>
    </row>
    <row r="277" spans="2:15" x14ac:dyDescent="0.25">
      <c r="B277" s="114" t="s">
        <v>79</v>
      </c>
      <c r="C277" s="184">
        <v>3.3103448275862069</v>
      </c>
      <c r="D277" s="185">
        <v>0.39197748064743143</v>
      </c>
      <c r="E277" s="184" t="s">
        <v>229</v>
      </c>
      <c r="F277" s="185" t="str">
        <f t="shared" ref="F277:J285" si="44">IFERROR(E277-C277,"-")</f>
        <v>-</v>
      </c>
      <c r="G277" s="184">
        <v>2.2400000000000002</v>
      </c>
      <c r="H277" s="185" t="str">
        <f t="shared" si="44"/>
        <v>-</v>
      </c>
      <c r="I277" s="184">
        <v>3.7692307692307692</v>
      </c>
      <c r="J277" s="185">
        <f t="shared" si="44"/>
        <v>1.5292307692307689</v>
      </c>
      <c r="K277" s="184">
        <v>1.7272727272727273</v>
      </c>
      <c r="L277" s="185">
        <f t="shared" ref="L277:L285" si="45">IFERROR(K277-I277,"-")</f>
        <v>-2.0419580419580416</v>
      </c>
      <c r="M277" s="184">
        <v>1.6956521739130435</v>
      </c>
      <c r="N277" s="185">
        <v>-3.1620553359683834E-2</v>
      </c>
      <c r="O277" s="185">
        <v>-1.6146926536731634</v>
      </c>
    </row>
    <row r="278" spans="2:15" x14ac:dyDescent="0.25">
      <c r="B278" s="114" t="s">
        <v>81</v>
      </c>
      <c r="C278" s="184">
        <v>2.1052631578947367</v>
      </c>
      <c r="D278" s="185">
        <v>-2.0336257309941526</v>
      </c>
      <c r="E278" s="184" t="s">
        <v>229</v>
      </c>
      <c r="F278" s="185" t="str">
        <f t="shared" si="44"/>
        <v>-</v>
      </c>
      <c r="G278" s="184">
        <v>2.2592592592592591</v>
      </c>
      <c r="H278" s="185" t="str">
        <f t="shared" si="44"/>
        <v>-</v>
      </c>
      <c r="I278" s="184">
        <v>6.7254901960784315</v>
      </c>
      <c r="J278" s="185">
        <f t="shared" si="44"/>
        <v>4.4662309368191728</v>
      </c>
      <c r="K278" s="184">
        <v>2.3636363636363638</v>
      </c>
      <c r="L278" s="185">
        <f t="shared" si="45"/>
        <v>-4.3618538324420673</v>
      </c>
      <c r="M278" s="184">
        <v>2.1923076923076925</v>
      </c>
      <c r="N278" s="185">
        <v>-0.17132867132867124</v>
      </c>
      <c r="O278" s="185">
        <v>8.7044534412955787E-2</v>
      </c>
    </row>
    <row r="279" spans="2:15" x14ac:dyDescent="0.25">
      <c r="B279" s="114" t="s">
        <v>83</v>
      </c>
      <c r="C279" s="184">
        <v>3.6153846153846154</v>
      </c>
      <c r="D279" s="185">
        <v>0.91538461538461524</v>
      </c>
      <c r="E279" s="184" t="s">
        <v>229</v>
      </c>
      <c r="F279" s="185" t="str">
        <f t="shared" si="44"/>
        <v>-</v>
      </c>
      <c r="G279" s="184">
        <v>3.76</v>
      </c>
      <c r="H279" s="185" t="str">
        <f t="shared" si="44"/>
        <v>-</v>
      </c>
      <c r="I279" s="184">
        <v>2.4615384615384617</v>
      </c>
      <c r="J279" s="185">
        <f t="shared" si="44"/>
        <v>-1.2984615384615381</v>
      </c>
      <c r="K279" s="184">
        <v>3.6153846153846154</v>
      </c>
      <c r="L279" s="185">
        <f t="shared" si="45"/>
        <v>1.1538461538461537</v>
      </c>
      <c r="M279" s="184">
        <v>3.7234042553191489</v>
      </c>
      <c r="N279" s="185">
        <v>0.10801963993453345</v>
      </c>
      <c r="O279" s="185">
        <v>0.10801963993453345</v>
      </c>
    </row>
    <row r="280" spans="2:15" x14ac:dyDescent="0.25">
      <c r="B280" s="114" t="s">
        <v>85</v>
      </c>
      <c r="C280" s="184">
        <v>4.7647058823529411</v>
      </c>
      <c r="D280" s="185">
        <v>2.1902377972465583</v>
      </c>
      <c r="E280" s="184">
        <v>1.6</v>
      </c>
      <c r="F280" s="185">
        <f t="shared" si="44"/>
        <v>-3.164705882352941</v>
      </c>
      <c r="G280" s="184">
        <v>2.2142857142857144</v>
      </c>
      <c r="H280" s="185">
        <f t="shared" si="44"/>
        <v>0.61428571428571432</v>
      </c>
      <c r="I280" s="184">
        <v>1.6666666666666667</v>
      </c>
      <c r="J280" s="185">
        <f t="shared" si="44"/>
        <v>-0.54761904761904767</v>
      </c>
      <c r="K280" s="184">
        <v>3</v>
      </c>
      <c r="L280" s="185">
        <f t="shared" si="45"/>
        <v>1.3333333333333333</v>
      </c>
      <c r="M280" s="184">
        <v>4.4210526315789478</v>
      </c>
      <c r="N280" s="185">
        <v>1.4210526315789478</v>
      </c>
      <c r="O280" s="185">
        <v>-0.34365325077399334</v>
      </c>
    </row>
    <row r="281" spans="2:15" x14ac:dyDescent="0.25">
      <c r="B281" s="114" t="s">
        <v>87</v>
      </c>
      <c r="C281" s="184">
        <v>2.6578947368421053</v>
      </c>
      <c r="D281" s="185">
        <v>0.13706140350877183</v>
      </c>
      <c r="E281" s="184">
        <v>2.52</v>
      </c>
      <c r="F281" s="185">
        <f t="shared" si="44"/>
        <v>-0.13789473684210529</v>
      </c>
      <c r="G281" s="184">
        <v>3.4242424242424243</v>
      </c>
      <c r="H281" s="185">
        <f t="shared" si="44"/>
        <v>0.90424242424242429</v>
      </c>
      <c r="I281" s="184">
        <v>2.1470588235294117</v>
      </c>
      <c r="J281" s="185">
        <f t="shared" si="44"/>
        <v>-1.2771836007130126</v>
      </c>
      <c r="K281" s="184">
        <v>2.8378378378378377</v>
      </c>
      <c r="L281" s="185">
        <f t="shared" si="45"/>
        <v>0.69077901430842603</v>
      </c>
      <c r="M281" s="184">
        <v>2</v>
      </c>
      <c r="N281" s="185">
        <v>-0.83783783783783772</v>
      </c>
      <c r="O281" s="185">
        <v>-0.65789473684210531</v>
      </c>
    </row>
    <row r="282" spans="2:15" x14ac:dyDescent="0.25">
      <c r="B282" s="114" t="s">
        <v>89</v>
      </c>
      <c r="C282" s="184">
        <v>1.8509803921568628</v>
      </c>
      <c r="D282" s="185">
        <v>3.0911188004613788E-2</v>
      </c>
      <c r="E282" s="184">
        <v>1.65</v>
      </c>
      <c r="F282" s="185">
        <f t="shared" si="44"/>
        <v>-0.20098039215686292</v>
      </c>
      <c r="G282" s="184">
        <v>1.8473282442748091</v>
      </c>
      <c r="H282" s="185">
        <f t="shared" si="44"/>
        <v>0.19732824427480922</v>
      </c>
      <c r="I282" s="184">
        <v>1.7763975155279503</v>
      </c>
      <c r="J282" s="185">
        <f t="shared" si="44"/>
        <v>-7.0930728746858795E-2</v>
      </c>
      <c r="K282" s="184">
        <v>1.8677685950413223</v>
      </c>
      <c r="L282" s="185">
        <f t="shared" si="45"/>
        <v>9.1371079513371978E-2</v>
      </c>
      <c r="M282" s="184"/>
      <c r="N282" s="185" t="s">
        <v>229</v>
      </c>
      <c r="O282" s="185" t="s">
        <v>229</v>
      </c>
    </row>
    <row r="283" spans="2:15" x14ac:dyDescent="0.25">
      <c r="B283" s="114" t="s">
        <v>91</v>
      </c>
      <c r="C283" s="184">
        <v>1.84375</v>
      </c>
      <c r="D283" s="185">
        <v>-0.92207278481012667</v>
      </c>
      <c r="E283" s="184">
        <v>1.8148148148148149</v>
      </c>
      <c r="F283" s="185">
        <f t="shared" si="44"/>
        <v>-2.8935185185185119E-2</v>
      </c>
      <c r="G283" s="184">
        <v>1.9113924050632911</v>
      </c>
      <c r="H283" s="185">
        <f t="shared" si="44"/>
        <v>9.6577590248476231E-2</v>
      </c>
      <c r="I283" s="184">
        <v>2.0648854961832059</v>
      </c>
      <c r="J283" s="185">
        <f t="shared" si="44"/>
        <v>0.15349309111991483</v>
      </c>
      <c r="K283" s="184">
        <v>2.1746575342465753</v>
      </c>
      <c r="L283" s="185">
        <f t="shared" si="45"/>
        <v>0.10977203806336933</v>
      </c>
      <c r="M283" s="184"/>
      <c r="N283" s="185" t="s">
        <v>229</v>
      </c>
      <c r="O283" s="185" t="s">
        <v>229</v>
      </c>
    </row>
    <row r="284" spans="2:15" x14ac:dyDescent="0.25">
      <c r="B284" s="114" t="s">
        <v>93</v>
      </c>
      <c r="C284" s="184">
        <v>2.1683937823834198</v>
      </c>
      <c r="D284" s="185">
        <v>-0.19561439757568033</v>
      </c>
      <c r="E284" s="184">
        <v>1.9583333333333333</v>
      </c>
      <c r="F284" s="185">
        <f t="shared" si="44"/>
        <v>-0.21006044905008658</v>
      </c>
      <c r="G284" s="184">
        <v>2.2438271604938271</v>
      </c>
      <c r="H284" s="185">
        <f t="shared" si="44"/>
        <v>0.28549382716049387</v>
      </c>
      <c r="I284" s="184">
        <v>1.8543417366946779</v>
      </c>
      <c r="J284" s="185">
        <f t="shared" si="44"/>
        <v>-0.38948542379914919</v>
      </c>
      <c r="K284" s="184">
        <v>1.8375350140056022</v>
      </c>
      <c r="L284" s="185">
        <f t="shared" si="45"/>
        <v>-1.6806722689075793E-2</v>
      </c>
      <c r="M284" s="184"/>
      <c r="N284" s="185" t="s">
        <v>229</v>
      </c>
      <c r="O284" s="185" t="s">
        <v>229</v>
      </c>
    </row>
    <row r="285" spans="2:15" ht="15.75" x14ac:dyDescent="0.25">
      <c r="B285" s="117" t="s">
        <v>30</v>
      </c>
      <c r="C285" s="186">
        <v>2.1928384930995897</v>
      </c>
      <c r="D285" s="187">
        <v>-0.33121375283860699</v>
      </c>
      <c r="E285" s="186">
        <v>1.9644484958979034</v>
      </c>
      <c r="F285" s="187">
        <f t="shared" si="44"/>
        <v>-0.22838999720168629</v>
      </c>
      <c r="G285" s="186">
        <v>2.1871599564744288</v>
      </c>
      <c r="H285" s="187">
        <f t="shared" si="44"/>
        <v>0.22271146057652547</v>
      </c>
      <c r="I285" s="186">
        <v>2.1336870026525201</v>
      </c>
      <c r="J285" s="187">
        <f t="shared" si="44"/>
        <v>-5.3472953821908753E-2</v>
      </c>
      <c r="K285" s="186">
        <v>2.00081466395112</v>
      </c>
      <c r="L285" s="187">
        <f t="shared" si="45"/>
        <v>-0.13287233870140014</v>
      </c>
      <c r="M285" s="186">
        <v>2.4484933426769446</v>
      </c>
      <c r="N285" s="187">
        <v>0.42227850891735397</v>
      </c>
      <c r="O285" s="187">
        <v>0.12562604409874556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89456-D182-44FA-8FA1-E5EC01D86F8D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70" t="s">
        <v>290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283</v>
      </c>
      <c r="F7" s="296"/>
      <c r="G7" s="297" t="s">
        <v>284</v>
      </c>
      <c r="H7" s="296"/>
      <c r="I7" s="297" t="s">
        <v>285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">
        <v>322</v>
      </c>
      <c r="O8" s="112" t="s">
        <v>323</v>
      </c>
    </row>
    <row r="9" spans="1:16" x14ac:dyDescent="0.25">
      <c r="A9" s="1" t="s">
        <v>70</v>
      </c>
      <c r="B9" s="114" t="s">
        <v>71</v>
      </c>
      <c r="C9" s="184">
        <v>2.4375030409186005</v>
      </c>
      <c r="D9" s="185">
        <v>-0.13328604427593271</v>
      </c>
      <c r="E9" s="184">
        <v>2.2460468058191019</v>
      </c>
      <c r="F9" s="185">
        <f t="shared" ref="F9:J21" si="0">IFERROR(E9-C9,"-")</f>
        <v>-0.19145623509949861</v>
      </c>
      <c r="G9" s="184">
        <v>1.9022445982798406</v>
      </c>
      <c r="H9" s="185">
        <f t="shared" si="0"/>
        <v>-0.34380220753926127</v>
      </c>
      <c r="I9" s="184">
        <v>2.8322493991234272</v>
      </c>
      <c r="J9" s="185">
        <f t="shared" si="0"/>
        <v>0.93000480084358661</v>
      </c>
      <c r="K9" s="184">
        <v>2.5235291626074803</v>
      </c>
      <c r="L9" s="185">
        <f t="shared" ref="L9:L21" si="1">IFERROR(K9-I9,"-")</f>
        <v>-0.30872023651594693</v>
      </c>
      <c r="M9" s="184">
        <v>2.6250052373570201</v>
      </c>
      <c r="N9" s="185">
        <v>0.10147607474953979</v>
      </c>
      <c r="O9" s="185">
        <v>0.18750219643841959</v>
      </c>
    </row>
    <row r="10" spans="1:16" x14ac:dyDescent="0.25">
      <c r="A10" s="1" t="s">
        <v>72</v>
      </c>
      <c r="B10" s="114" t="s">
        <v>73</v>
      </c>
      <c r="C10" s="184">
        <v>2.2594008313822926</v>
      </c>
      <c r="D10" s="185">
        <v>2.8036745418800191E-2</v>
      </c>
      <c r="E10" s="184">
        <v>2.2190549563430921</v>
      </c>
      <c r="F10" s="185">
        <f t="shared" si="0"/>
        <v>-4.0345875039200507E-2</v>
      </c>
      <c r="G10" s="184">
        <v>1.8830991170252456</v>
      </c>
      <c r="H10" s="185">
        <f t="shared" si="0"/>
        <v>-0.33595583931784656</v>
      </c>
      <c r="I10" s="184">
        <v>2.4567090685268771</v>
      </c>
      <c r="J10" s="185">
        <f t="shared" si="0"/>
        <v>0.57360995150163152</v>
      </c>
      <c r="K10" s="184">
        <v>2.2917233809001099</v>
      </c>
      <c r="L10" s="185">
        <f t="shared" si="1"/>
        <v>-0.16498568762676724</v>
      </c>
      <c r="M10" s="184">
        <v>2.4732375690607733</v>
      </c>
      <c r="N10" s="185">
        <v>0.18151418816066345</v>
      </c>
      <c r="O10" s="185">
        <v>0.21383673767848066</v>
      </c>
    </row>
    <row r="11" spans="1:16" x14ac:dyDescent="0.25">
      <c r="A11" s="1" t="s">
        <v>74</v>
      </c>
      <c r="B11" s="114" t="s">
        <v>75</v>
      </c>
      <c r="C11" s="184">
        <v>2.2686073740759447</v>
      </c>
      <c r="D11" s="185">
        <v>-5.2755050823544813E-2</v>
      </c>
      <c r="E11" s="184">
        <v>2.2663384064458372</v>
      </c>
      <c r="F11" s="185">
        <f t="shared" si="0"/>
        <v>-2.2689676301075323E-3</v>
      </c>
      <c r="G11" s="184">
        <v>2.1653413498836307</v>
      </c>
      <c r="H11" s="185">
        <f t="shared" si="0"/>
        <v>-0.10099705656220648</v>
      </c>
      <c r="I11" s="184">
        <v>2.3488082178119076</v>
      </c>
      <c r="J11" s="185">
        <f t="shared" si="0"/>
        <v>0.18346686792827693</v>
      </c>
      <c r="K11" s="184">
        <v>2.3180265353142131</v>
      </c>
      <c r="L11" s="185">
        <f t="shared" si="1"/>
        <v>-3.0781682497694529E-2</v>
      </c>
      <c r="M11" s="184">
        <v>2.5529145444255801</v>
      </c>
      <c r="N11" s="185">
        <v>0.23488800911136698</v>
      </c>
      <c r="O11" s="185">
        <v>0.28430717034963537</v>
      </c>
    </row>
    <row r="12" spans="1:16" x14ac:dyDescent="0.25">
      <c r="A12" s="1" t="s">
        <v>76</v>
      </c>
      <c r="B12" s="114" t="s">
        <v>77</v>
      </c>
      <c r="C12" s="184">
        <v>2.2437044993435973</v>
      </c>
      <c r="D12" s="185">
        <v>0.12826639085959179</v>
      </c>
      <c r="E12" s="184" t="s">
        <v>229</v>
      </c>
      <c r="F12" s="185" t="str">
        <f t="shared" si="0"/>
        <v>-</v>
      </c>
      <c r="G12" s="184">
        <v>2.0378243201000314</v>
      </c>
      <c r="H12" s="185" t="str">
        <f t="shared" si="0"/>
        <v>-</v>
      </c>
      <c r="I12" s="184">
        <v>2.5104382929642446</v>
      </c>
      <c r="J12" s="185">
        <f t="shared" si="0"/>
        <v>0.47261397286421314</v>
      </c>
      <c r="K12" s="184">
        <v>2.2301869061292678</v>
      </c>
      <c r="L12" s="185">
        <f t="shared" si="1"/>
        <v>-0.28025138683497675</v>
      </c>
      <c r="M12" s="184">
        <v>2.4243523043775292</v>
      </c>
      <c r="N12" s="185">
        <v>0.1941653982482614</v>
      </c>
      <c r="O12" s="185">
        <v>0.18064780503393196</v>
      </c>
    </row>
    <row r="13" spans="1:16" x14ac:dyDescent="0.25">
      <c r="A13" s="1" t="s">
        <v>78</v>
      </c>
      <c r="B13" s="114" t="s">
        <v>79</v>
      </c>
      <c r="C13" s="184">
        <v>2.0568508838902919</v>
      </c>
      <c r="D13" s="185">
        <v>5.1461035643300956E-2</v>
      </c>
      <c r="E13" s="184" t="s">
        <v>229</v>
      </c>
      <c r="F13" s="185" t="str">
        <f t="shared" si="0"/>
        <v>-</v>
      </c>
      <c r="G13" s="184">
        <v>1.9151056197688323</v>
      </c>
      <c r="H13" s="185" t="str">
        <f t="shared" si="0"/>
        <v>-</v>
      </c>
      <c r="I13" s="184">
        <v>2.4632700120786208</v>
      </c>
      <c r="J13" s="185">
        <f t="shared" si="0"/>
        <v>0.54816439230978853</v>
      </c>
      <c r="K13" s="184">
        <v>2.3830322688887646</v>
      </c>
      <c r="L13" s="185">
        <f t="shared" si="1"/>
        <v>-8.0237743189856214E-2</v>
      </c>
      <c r="M13" s="184">
        <v>2.197144331670394</v>
      </c>
      <c r="N13" s="185">
        <v>-0.1858879372183706</v>
      </c>
      <c r="O13" s="185">
        <v>0.14029344778010211</v>
      </c>
    </row>
    <row r="14" spans="1:16" x14ac:dyDescent="0.25">
      <c r="A14" s="1" t="s">
        <v>80</v>
      </c>
      <c r="B14" s="114" t="s">
        <v>81</v>
      </c>
      <c r="C14" s="184">
        <v>2.0880498971534736</v>
      </c>
      <c r="D14" s="185">
        <v>5.2550532056582E-2</v>
      </c>
      <c r="E14" s="184" t="s">
        <v>229</v>
      </c>
      <c r="F14" s="185" t="str">
        <f t="shared" si="0"/>
        <v>-</v>
      </c>
      <c r="G14" s="184">
        <v>1.9788051104054354</v>
      </c>
      <c r="H14" s="185" t="str">
        <f t="shared" si="0"/>
        <v>-</v>
      </c>
      <c r="I14" s="184">
        <v>2.2983870967741935</v>
      </c>
      <c r="J14" s="185">
        <f t="shared" si="0"/>
        <v>0.31958198636875812</v>
      </c>
      <c r="K14" s="184">
        <v>2.1486403825835509</v>
      </c>
      <c r="L14" s="185">
        <f t="shared" si="1"/>
        <v>-0.14974671419064256</v>
      </c>
      <c r="M14" s="184">
        <v>2.0572924688125673</v>
      </c>
      <c r="N14" s="185">
        <v>-9.1347913770983613E-2</v>
      </c>
      <c r="O14" s="185">
        <v>-3.0757428340906223E-2</v>
      </c>
    </row>
    <row r="15" spans="1:16" x14ac:dyDescent="0.25">
      <c r="A15" s="1" t="s">
        <v>82</v>
      </c>
      <c r="B15" s="114" t="s">
        <v>83</v>
      </c>
      <c r="C15" s="184">
        <v>2.3600534014395169</v>
      </c>
      <c r="D15" s="185">
        <v>0.1226836243587508</v>
      </c>
      <c r="E15" s="184" t="s">
        <v>229</v>
      </c>
      <c r="F15" s="185" t="str">
        <f t="shared" si="0"/>
        <v>-</v>
      </c>
      <c r="G15" s="184">
        <v>2.1686345325739684</v>
      </c>
      <c r="H15" s="185" t="str">
        <f t="shared" si="0"/>
        <v>-</v>
      </c>
      <c r="I15" s="184">
        <v>2.3937399767737655</v>
      </c>
      <c r="J15" s="185">
        <f t="shared" si="0"/>
        <v>0.22510544419979706</v>
      </c>
      <c r="K15" s="184">
        <v>2.4037477691850091</v>
      </c>
      <c r="L15" s="185">
        <f t="shared" si="1"/>
        <v>1.000779241124361E-2</v>
      </c>
      <c r="M15" s="184">
        <v>2.0914386094674557</v>
      </c>
      <c r="N15" s="185">
        <v>-0.31230915971755335</v>
      </c>
      <c r="O15" s="185">
        <v>-0.26861479197206117</v>
      </c>
    </row>
    <row r="16" spans="1:16" x14ac:dyDescent="0.25">
      <c r="A16" s="1" t="s">
        <v>84</v>
      </c>
      <c r="B16" s="114" t="s">
        <v>85</v>
      </c>
      <c r="C16" s="184">
        <v>2.8067860508953819</v>
      </c>
      <c r="D16" s="185">
        <v>3.7496196834911455E-2</v>
      </c>
      <c r="E16" s="184">
        <v>2.2469008264462809</v>
      </c>
      <c r="F16" s="185">
        <f t="shared" si="0"/>
        <v>-0.55988522444910105</v>
      </c>
      <c r="G16" s="184">
        <v>2.5961220825852784</v>
      </c>
      <c r="H16" s="185">
        <f t="shared" si="0"/>
        <v>0.34922125613899757</v>
      </c>
      <c r="I16" s="184">
        <v>2.6865335051546393</v>
      </c>
      <c r="J16" s="185">
        <f t="shared" si="0"/>
        <v>9.0411422569360855E-2</v>
      </c>
      <c r="K16" s="184">
        <v>2.8928833455612621</v>
      </c>
      <c r="L16" s="185">
        <f t="shared" si="1"/>
        <v>0.20634984040662285</v>
      </c>
      <c r="M16" s="184">
        <v>2.8021182816919938</v>
      </c>
      <c r="N16" s="185">
        <v>-9.0765063869268303E-2</v>
      </c>
      <c r="O16" s="185">
        <v>-4.6677692033880724E-3</v>
      </c>
    </row>
    <row r="17" spans="1:16" x14ac:dyDescent="0.25">
      <c r="A17" s="1" t="s">
        <v>86</v>
      </c>
      <c r="B17" s="114" t="s">
        <v>87</v>
      </c>
      <c r="C17" s="184">
        <v>2.2805777888944472</v>
      </c>
      <c r="D17" s="185">
        <v>-0.34084849828176011</v>
      </c>
      <c r="E17" s="184">
        <v>1.9535228344335174</v>
      </c>
      <c r="F17" s="185">
        <f t="shared" si="0"/>
        <v>-0.3270549544609298</v>
      </c>
      <c r="G17" s="184">
        <v>2.197656771687003</v>
      </c>
      <c r="H17" s="185">
        <f t="shared" si="0"/>
        <v>0.24413393725348564</v>
      </c>
      <c r="I17" s="184">
        <v>2.1155368505436143</v>
      </c>
      <c r="J17" s="185">
        <f t="shared" si="0"/>
        <v>-8.211992114338873E-2</v>
      </c>
      <c r="K17" s="184">
        <v>2.5199899579489111</v>
      </c>
      <c r="L17" s="185">
        <f t="shared" si="1"/>
        <v>0.40445310740529683</v>
      </c>
      <c r="M17" s="184">
        <v>2.2043213975583593</v>
      </c>
      <c r="N17" s="185">
        <v>-0.3156685603905518</v>
      </c>
      <c r="O17" s="185">
        <v>-7.6256391336087859E-2</v>
      </c>
    </row>
    <row r="18" spans="1:16" x14ac:dyDescent="0.25">
      <c r="A18" s="1" t="s">
        <v>88</v>
      </c>
      <c r="B18" s="114" t="s">
        <v>89</v>
      </c>
      <c r="C18" s="184">
        <v>2.147882422230551</v>
      </c>
      <c r="D18" s="185">
        <v>-5.1010124911023524E-2</v>
      </c>
      <c r="E18" s="184">
        <v>1.8614755861475587</v>
      </c>
      <c r="F18" s="185">
        <f t="shared" si="0"/>
        <v>-0.28640683608299233</v>
      </c>
      <c r="G18" s="184">
        <v>2.1695147304903402</v>
      </c>
      <c r="H18" s="185">
        <f t="shared" si="0"/>
        <v>0.30803914434278146</v>
      </c>
      <c r="I18" s="184">
        <v>2.1997993799015139</v>
      </c>
      <c r="J18" s="185">
        <f t="shared" si="0"/>
        <v>3.0284649411173703E-2</v>
      </c>
      <c r="K18" s="184">
        <v>2.3996983408748114</v>
      </c>
      <c r="L18" s="185">
        <f t="shared" si="1"/>
        <v>0.19989896097329751</v>
      </c>
      <c r="M18" s="184"/>
      <c r="N18" s="185" t="s">
        <v>229</v>
      </c>
      <c r="O18" s="185" t="s">
        <v>229</v>
      </c>
    </row>
    <row r="19" spans="1:16" x14ac:dyDescent="0.25">
      <c r="A19" s="1" t="s">
        <v>90</v>
      </c>
      <c r="B19" s="114" t="s">
        <v>91</v>
      </c>
      <c r="C19" s="184">
        <v>2.1971869956190915</v>
      </c>
      <c r="D19" s="185">
        <v>-9.3617289057742248E-2</v>
      </c>
      <c r="E19" s="184">
        <v>1.8271224086870681</v>
      </c>
      <c r="F19" s="185">
        <f t="shared" si="0"/>
        <v>-0.37006458693202338</v>
      </c>
      <c r="G19" s="184">
        <v>2.1612137203166228</v>
      </c>
      <c r="H19" s="185">
        <f t="shared" si="0"/>
        <v>0.33409131162955474</v>
      </c>
      <c r="I19" s="184">
        <v>2.2195556611619343</v>
      </c>
      <c r="J19" s="185">
        <f t="shared" si="0"/>
        <v>5.8341940845311413E-2</v>
      </c>
      <c r="K19" s="184">
        <v>2.3657835805129506</v>
      </c>
      <c r="L19" s="185">
        <f t="shared" si="1"/>
        <v>0.14622791935101631</v>
      </c>
      <c r="M19" s="184"/>
      <c r="N19" s="185" t="s">
        <v>229</v>
      </c>
      <c r="O19" s="185" t="s">
        <v>229</v>
      </c>
    </row>
    <row r="20" spans="1:16" x14ac:dyDescent="0.25">
      <c r="A20" s="1" t="s">
        <v>92</v>
      </c>
      <c r="B20" s="114" t="s">
        <v>93</v>
      </c>
      <c r="C20" s="184">
        <v>2.3393872771591071</v>
      </c>
      <c r="D20" s="185">
        <v>-5.170401504454869E-2</v>
      </c>
      <c r="E20" s="184">
        <v>1.945705257110026</v>
      </c>
      <c r="F20" s="185">
        <f t="shared" si="0"/>
        <v>-0.39368202004908115</v>
      </c>
      <c r="G20" s="184">
        <v>2.5686888669084516</v>
      </c>
      <c r="H20" s="185">
        <f t="shared" si="0"/>
        <v>0.6229836097984256</v>
      </c>
      <c r="I20" s="184">
        <v>2.2557062382641351</v>
      </c>
      <c r="J20" s="185">
        <f t="shared" si="0"/>
        <v>-0.31298262864431647</v>
      </c>
      <c r="K20" s="184">
        <v>2.5818146474218788</v>
      </c>
      <c r="L20" s="185">
        <f t="shared" si="1"/>
        <v>0.32610840915774375</v>
      </c>
      <c r="M20" s="184"/>
      <c r="N20" s="185" t="s">
        <v>229</v>
      </c>
      <c r="O20" s="185" t="s">
        <v>229</v>
      </c>
    </row>
    <row r="21" spans="1:16" ht="15.75" x14ac:dyDescent="0.25">
      <c r="A21" s="1" t="s">
        <v>0</v>
      </c>
      <c r="B21" s="117" t="s">
        <v>30</v>
      </c>
      <c r="C21" s="186">
        <v>2.2840414672322664</v>
      </c>
      <c r="D21" s="187">
        <v>-1.9773709967067177E-2</v>
      </c>
      <c r="E21" s="186">
        <v>2.0931353607171839</v>
      </c>
      <c r="F21" s="187">
        <f t="shared" si="0"/>
        <v>-0.19090610651508255</v>
      </c>
      <c r="G21" s="186">
        <v>2.1866149593931499</v>
      </c>
      <c r="H21" s="187">
        <f t="shared" si="0"/>
        <v>9.3479598675966002E-2</v>
      </c>
      <c r="I21" s="186">
        <v>2.3720011696365835</v>
      </c>
      <c r="J21" s="187">
        <f t="shared" si="0"/>
        <v>0.1853862102434336</v>
      </c>
      <c r="K21" s="186">
        <v>2.410875374829053</v>
      </c>
      <c r="L21" s="187">
        <f t="shared" si="1"/>
        <v>3.8874205192469535E-2</v>
      </c>
      <c r="M21" s="186">
        <v>2.3801836981630182</v>
      </c>
      <c r="N21" s="187">
        <v>-1.7952976305750212E-2</v>
      </c>
      <c r="O21" s="187">
        <v>7.5602538105203898E-2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70" t="s">
        <v>302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283</v>
      </c>
      <c r="F29" s="296"/>
      <c r="G29" s="297" t="s">
        <v>284</v>
      </c>
      <c r="H29" s="296"/>
      <c r="I29" s="297" t="s">
        <v>285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">
        <v>322</v>
      </c>
      <c r="O30" s="112" t="s">
        <v>323</v>
      </c>
    </row>
    <row r="31" spans="1:16" x14ac:dyDescent="0.25">
      <c r="B31" s="114" t="s">
        <v>71</v>
      </c>
      <c r="C31" s="184">
        <v>2.4375030409186005</v>
      </c>
      <c r="D31" s="185">
        <v>-0.13328604427593271</v>
      </c>
      <c r="E31" s="184">
        <v>2.2460468058191019</v>
      </c>
      <c r="F31" s="185">
        <f t="shared" ref="F31:J43" si="2">IFERROR(E31-C31,"-")</f>
        <v>-0.19145623509949861</v>
      </c>
      <c r="G31" s="184">
        <v>1.9022445982798406</v>
      </c>
      <c r="H31" s="185">
        <f t="shared" si="2"/>
        <v>-0.34380220753926127</v>
      </c>
      <c r="I31" s="184">
        <v>2.8322493991234272</v>
      </c>
      <c r="J31" s="185">
        <f t="shared" si="2"/>
        <v>0.93000480084358661</v>
      </c>
      <c r="K31" s="184">
        <v>2.5235291626074803</v>
      </c>
      <c r="L31" s="185">
        <f t="shared" ref="L31:L43" si="3">IFERROR(K31-I31,"-")</f>
        <v>-0.30872023651594693</v>
      </c>
      <c r="M31" s="184">
        <v>2.6250052373570201</v>
      </c>
      <c r="N31" s="185">
        <v>0.10147607474953979</v>
      </c>
      <c r="O31" s="185">
        <v>0.18750219643841959</v>
      </c>
    </row>
    <row r="32" spans="1:16" x14ac:dyDescent="0.25">
      <c r="B32" s="114" t="s">
        <v>73</v>
      </c>
      <c r="C32" s="184">
        <v>2.2594008313822926</v>
      </c>
      <c r="D32" s="185">
        <v>2.8036745418800191E-2</v>
      </c>
      <c r="E32" s="184">
        <v>2.2190549563430921</v>
      </c>
      <c r="F32" s="185">
        <f t="shared" si="2"/>
        <v>-4.0345875039200507E-2</v>
      </c>
      <c r="G32" s="184">
        <v>1.8830991170252456</v>
      </c>
      <c r="H32" s="185">
        <f t="shared" si="2"/>
        <v>-0.33595583931784656</v>
      </c>
      <c r="I32" s="184">
        <v>2.4567090685268771</v>
      </c>
      <c r="J32" s="185">
        <f t="shared" si="2"/>
        <v>0.57360995150163152</v>
      </c>
      <c r="K32" s="184">
        <v>2.2917233809001099</v>
      </c>
      <c r="L32" s="185">
        <f t="shared" si="3"/>
        <v>-0.16498568762676724</v>
      </c>
      <c r="M32" s="184">
        <v>2.4732375690607733</v>
      </c>
      <c r="N32" s="185">
        <v>0.18151418816066345</v>
      </c>
      <c r="O32" s="185">
        <v>0.21383673767848066</v>
      </c>
    </row>
    <row r="33" spans="2:16" x14ac:dyDescent="0.25">
      <c r="B33" s="114" t="s">
        <v>75</v>
      </c>
      <c r="C33" s="184">
        <v>2.2686073740759447</v>
      </c>
      <c r="D33" s="185">
        <v>-5.2755050823544813E-2</v>
      </c>
      <c r="E33" s="184">
        <v>2.2663384064458372</v>
      </c>
      <c r="F33" s="185">
        <f t="shared" si="2"/>
        <v>-2.2689676301075323E-3</v>
      </c>
      <c r="G33" s="184">
        <v>2.1653413498836307</v>
      </c>
      <c r="H33" s="185">
        <f t="shared" si="2"/>
        <v>-0.10099705656220648</v>
      </c>
      <c r="I33" s="184">
        <v>2.3488082178119076</v>
      </c>
      <c r="J33" s="185">
        <f t="shared" si="2"/>
        <v>0.18346686792827693</v>
      </c>
      <c r="K33" s="184">
        <v>2.3180265353142131</v>
      </c>
      <c r="L33" s="185">
        <f t="shared" si="3"/>
        <v>-3.0781682497694529E-2</v>
      </c>
      <c r="M33" s="184">
        <v>2.5529145444255801</v>
      </c>
      <c r="N33" s="185">
        <v>0.23488800911136698</v>
      </c>
      <c r="O33" s="185">
        <v>0.28430717034963537</v>
      </c>
    </row>
    <row r="34" spans="2:16" x14ac:dyDescent="0.25">
      <c r="B34" s="114" t="s">
        <v>77</v>
      </c>
      <c r="C34" s="184">
        <v>2.2437044993435973</v>
      </c>
      <c r="D34" s="185">
        <v>0.12826639085959179</v>
      </c>
      <c r="E34" s="184" t="s">
        <v>229</v>
      </c>
      <c r="F34" s="185" t="str">
        <f t="shared" si="2"/>
        <v>-</v>
      </c>
      <c r="G34" s="184">
        <v>2.0378243201000314</v>
      </c>
      <c r="H34" s="185" t="str">
        <f t="shared" si="2"/>
        <v>-</v>
      </c>
      <c r="I34" s="184">
        <v>2.5104382929642446</v>
      </c>
      <c r="J34" s="185">
        <f t="shared" si="2"/>
        <v>0.47261397286421314</v>
      </c>
      <c r="K34" s="184">
        <v>2.2301869061292678</v>
      </c>
      <c r="L34" s="185">
        <f t="shared" si="3"/>
        <v>-0.28025138683497675</v>
      </c>
      <c r="M34" s="184">
        <v>2.4243523043775292</v>
      </c>
      <c r="N34" s="185">
        <v>0.1941653982482614</v>
      </c>
      <c r="O34" s="185">
        <v>0.18064780503393196</v>
      </c>
    </row>
    <row r="35" spans="2:16" x14ac:dyDescent="0.25">
      <c r="B35" s="114" t="s">
        <v>79</v>
      </c>
      <c r="C35" s="184">
        <v>2.0568508838902919</v>
      </c>
      <c r="D35" s="185">
        <v>5.1461035643300956E-2</v>
      </c>
      <c r="E35" s="184" t="s">
        <v>229</v>
      </c>
      <c r="F35" s="185" t="str">
        <f t="shared" si="2"/>
        <v>-</v>
      </c>
      <c r="G35" s="184">
        <v>1.9151056197688323</v>
      </c>
      <c r="H35" s="185" t="str">
        <f t="shared" si="2"/>
        <v>-</v>
      </c>
      <c r="I35" s="184">
        <v>2.4632700120786208</v>
      </c>
      <c r="J35" s="185">
        <f t="shared" si="2"/>
        <v>0.54816439230978853</v>
      </c>
      <c r="K35" s="184">
        <v>2.3830322688887646</v>
      </c>
      <c r="L35" s="185">
        <f t="shared" si="3"/>
        <v>-8.0237743189856214E-2</v>
      </c>
      <c r="M35" s="184">
        <v>2.197144331670394</v>
      </c>
      <c r="N35" s="185">
        <v>-0.1858879372183706</v>
      </c>
      <c r="O35" s="185">
        <v>0.14029344778010211</v>
      </c>
    </row>
    <row r="36" spans="2:16" x14ac:dyDescent="0.25">
      <c r="B36" s="114" t="s">
        <v>81</v>
      </c>
      <c r="C36" s="184">
        <v>2.0880498971534736</v>
      </c>
      <c r="D36" s="185">
        <v>5.2550532056582E-2</v>
      </c>
      <c r="E36" s="184" t="s">
        <v>229</v>
      </c>
      <c r="F36" s="185" t="str">
        <f t="shared" si="2"/>
        <v>-</v>
      </c>
      <c r="G36" s="184">
        <v>1.9788051104054354</v>
      </c>
      <c r="H36" s="185" t="str">
        <f t="shared" si="2"/>
        <v>-</v>
      </c>
      <c r="I36" s="184">
        <v>2.2983870967741935</v>
      </c>
      <c r="J36" s="185">
        <f t="shared" si="2"/>
        <v>0.31958198636875812</v>
      </c>
      <c r="K36" s="184">
        <v>2.1486403825835509</v>
      </c>
      <c r="L36" s="185">
        <f t="shared" si="3"/>
        <v>-0.14974671419064256</v>
      </c>
      <c r="M36" s="184">
        <v>2.0572924688125673</v>
      </c>
      <c r="N36" s="185">
        <v>-9.1347913770983613E-2</v>
      </c>
      <c r="O36" s="185">
        <v>-3.0757428340906223E-2</v>
      </c>
    </row>
    <row r="37" spans="2:16" x14ac:dyDescent="0.25">
      <c r="B37" s="114" t="s">
        <v>83</v>
      </c>
      <c r="C37" s="184">
        <v>2.3600534014395169</v>
      </c>
      <c r="D37" s="185">
        <v>0.1226836243587508</v>
      </c>
      <c r="E37" s="184" t="s">
        <v>229</v>
      </c>
      <c r="F37" s="185" t="str">
        <f t="shared" si="2"/>
        <v>-</v>
      </c>
      <c r="G37" s="184">
        <v>2.1686345325739684</v>
      </c>
      <c r="H37" s="185" t="str">
        <f t="shared" si="2"/>
        <v>-</v>
      </c>
      <c r="I37" s="184">
        <v>2.3937399767737655</v>
      </c>
      <c r="J37" s="185">
        <f t="shared" si="2"/>
        <v>0.22510544419979706</v>
      </c>
      <c r="K37" s="184">
        <v>2.4037477691850091</v>
      </c>
      <c r="L37" s="185">
        <f t="shared" si="3"/>
        <v>1.000779241124361E-2</v>
      </c>
      <c r="M37" s="184">
        <v>2.0914386094674557</v>
      </c>
      <c r="N37" s="185">
        <v>-0.31230915971755335</v>
      </c>
      <c r="O37" s="185">
        <v>-0.26861479197206117</v>
      </c>
    </row>
    <row r="38" spans="2:16" x14ac:dyDescent="0.25">
      <c r="B38" s="114" t="s">
        <v>85</v>
      </c>
      <c r="C38" s="184">
        <v>2.8067860508953819</v>
      </c>
      <c r="D38" s="185">
        <v>3.7496196834911455E-2</v>
      </c>
      <c r="E38" s="184">
        <v>2.2469008264462809</v>
      </c>
      <c r="F38" s="185">
        <f t="shared" si="2"/>
        <v>-0.55988522444910105</v>
      </c>
      <c r="G38" s="184">
        <v>2.5961220825852784</v>
      </c>
      <c r="H38" s="185">
        <f t="shared" si="2"/>
        <v>0.34922125613899757</v>
      </c>
      <c r="I38" s="184">
        <v>2.6865335051546393</v>
      </c>
      <c r="J38" s="185">
        <f t="shared" si="2"/>
        <v>9.0411422569360855E-2</v>
      </c>
      <c r="K38" s="184">
        <v>2.8928833455612621</v>
      </c>
      <c r="L38" s="185">
        <f t="shared" si="3"/>
        <v>0.20634984040662285</v>
      </c>
      <c r="M38" s="184">
        <v>2.8021182816919938</v>
      </c>
      <c r="N38" s="185">
        <v>-9.0765063869268303E-2</v>
      </c>
      <c r="O38" s="185">
        <v>-4.6677692033880724E-3</v>
      </c>
    </row>
    <row r="39" spans="2:16" x14ac:dyDescent="0.25">
      <c r="B39" s="114" t="s">
        <v>87</v>
      </c>
      <c r="C39" s="184">
        <v>2.2805777888944472</v>
      </c>
      <c r="D39" s="185">
        <v>-0.34084849828176011</v>
      </c>
      <c r="E39" s="184">
        <v>1.9535228344335174</v>
      </c>
      <c r="F39" s="185">
        <f t="shared" si="2"/>
        <v>-0.3270549544609298</v>
      </c>
      <c r="G39" s="184">
        <v>2.197656771687003</v>
      </c>
      <c r="H39" s="185">
        <f t="shared" si="2"/>
        <v>0.24413393725348564</v>
      </c>
      <c r="I39" s="184">
        <v>2.1155368505436143</v>
      </c>
      <c r="J39" s="185">
        <f t="shared" si="2"/>
        <v>-8.211992114338873E-2</v>
      </c>
      <c r="K39" s="184">
        <v>2.5199899579489111</v>
      </c>
      <c r="L39" s="185">
        <f t="shared" si="3"/>
        <v>0.40445310740529683</v>
      </c>
      <c r="M39" s="184">
        <v>2.2043213975583593</v>
      </c>
      <c r="N39" s="185">
        <v>-0.3156685603905518</v>
      </c>
      <c r="O39" s="185">
        <v>-7.6256391336087859E-2</v>
      </c>
    </row>
    <row r="40" spans="2:16" x14ac:dyDescent="0.25">
      <c r="B40" s="114" t="s">
        <v>89</v>
      </c>
      <c r="C40" s="184">
        <v>2.147882422230551</v>
      </c>
      <c r="D40" s="185">
        <v>-5.1010124911023524E-2</v>
      </c>
      <c r="E40" s="184">
        <v>1.8614755861475587</v>
      </c>
      <c r="F40" s="185">
        <f t="shared" si="2"/>
        <v>-0.28640683608299233</v>
      </c>
      <c r="G40" s="184">
        <v>2.1695147304903402</v>
      </c>
      <c r="H40" s="185">
        <f t="shared" si="2"/>
        <v>0.30803914434278146</v>
      </c>
      <c r="I40" s="184">
        <v>2.1997993799015139</v>
      </c>
      <c r="J40" s="185">
        <f t="shared" si="2"/>
        <v>3.0284649411173703E-2</v>
      </c>
      <c r="K40" s="184">
        <v>2.3996983408748114</v>
      </c>
      <c r="L40" s="185">
        <f t="shared" si="3"/>
        <v>0.19989896097329751</v>
      </c>
      <c r="M40" s="184"/>
      <c r="N40" s="185" t="s">
        <v>229</v>
      </c>
      <c r="O40" s="185" t="s">
        <v>229</v>
      </c>
    </row>
    <row r="41" spans="2:16" x14ac:dyDescent="0.25">
      <c r="B41" s="114" t="s">
        <v>91</v>
      </c>
      <c r="C41" s="184">
        <v>2.1971869956190915</v>
      </c>
      <c r="D41" s="185">
        <v>-9.3617289057742248E-2</v>
      </c>
      <c r="E41" s="184">
        <v>1.8271224086870681</v>
      </c>
      <c r="F41" s="185">
        <f t="shared" si="2"/>
        <v>-0.37006458693202338</v>
      </c>
      <c r="G41" s="184">
        <v>2.1612137203166228</v>
      </c>
      <c r="H41" s="185">
        <f t="shared" si="2"/>
        <v>0.33409131162955474</v>
      </c>
      <c r="I41" s="184">
        <v>2.2195556611619343</v>
      </c>
      <c r="J41" s="185">
        <f t="shared" si="2"/>
        <v>5.8341940845311413E-2</v>
      </c>
      <c r="K41" s="184">
        <v>2.3657835805129506</v>
      </c>
      <c r="L41" s="185">
        <f t="shared" si="3"/>
        <v>0.14622791935101631</v>
      </c>
      <c r="M41" s="184"/>
      <c r="N41" s="185" t="s">
        <v>229</v>
      </c>
      <c r="O41" s="185" t="s">
        <v>229</v>
      </c>
    </row>
    <row r="42" spans="2:16" x14ac:dyDescent="0.25">
      <c r="B42" s="114" t="s">
        <v>93</v>
      </c>
      <c r="C42" s="184">
        <v>2.3393872771591071</v>
      </c>
      <c r="D42" s="185">
        <v>-5.170401504454869E-2</v>
      </c>
      <c r="E42" s="184">
        <v>1.945705257110026</v>
      </c>
      <c r="F42" s="185">
        <f t="shared" si="2"/>
        <v>-0.39368202004908115</v>
      </c>
      <c r="G42" s="184">
        <v>2.5686888669084516</v>
      </c>
      <c r="H42" s="185">
        <f t="shared" si="2"/>
        <v>0.6229836097984256</v>
      </c>
      <c r="I42" s="184">
        <v>2.2557062382641351</v>
      </c>
      <c r="J42" s="185">
        <f t="shared" si="2"/>
        <v>-0.31298262864431647</v>
      </c>
      <c r="K42" s="184">
        <v>2.5818146474218788</v>
      </c>
      <c r="L42" s="185">
        <f t="shared" si="3"/>
        <v>0.32610840915774375</v>
      </c>
      <c r="M42" s="184"/>
      <c r="N42" s="185" t="s">
        <v>229</v>
      </c>
      <c r="O42" s="185" t="s">
        <v>229</v>
      </c>
    </row>
    <row r="43" spans="2:16" ht="15.75" x14ac:dyDescent="0.25">
      <c r="B43" s="117" t="s">
        <v>30</v>
      </c>
      <c r="C43" s="186">
        <v>2.2840414672322664</v>
      </c>
      <c r="D43" s="187">
        <v>-1.9773709967067177E-2</v>
      </c>
      <c r="E43" s="186">
        <v>2.0931353607171839</v>
      </c>
      <c r="F43" s="187">
        <f t="shared" si="2"/>
        <v>-0.19090610651508255</v>
      </c>
      <c r="G43" s="186">
        <v>2.1866149593931499</v>
      </c>
      <c r="H43" s="187">
        <f t="shared" si="2"/>
        <v>9.3479598675966002E-2</v>
      </c>
      <c r="I43" s="186">
        <v>2.3720011696365835</v>
      </c>
      <c r="J43" s="187">
        <f t="shared" si="2"/>
        <v>0.1853862102434336</v>
      </c>
      <c r="K43" s="186">
        <v>2.410875374829053</v>
      </c>
      <c r="L43" s="187">
        <f t="shared" si="3"/>
        <v>3.8874205192469535E-2</v>
      </c>
      <c r="M43" s="186">
        <v>2.3801836981630182</v>
      </c>
      <c r="N43" s="187">
        <v>-1.7952976305750212E-2</v>
      </c>
      <c r="O43" s="187">
        <v>7.5602538105203898E-2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70" t="s">
        <v>303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283</v>
      </c>
      <c r="F51" s="296"/>
      <c r="G51" s="297" t="s">
        <v>284</v>
      </c>
      <c r="H51" s="296"/>
      <c r="I51" s="297" t="s">
        <v>285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">
        <v>322</v>
      </c>
      <c r="O52" s="112" t="s">
        <v>323</v>
      </c>
    </row>
    <row r="53" spans="1:16" x14ac:dyDescent="0.25">
      <c r="A53" s="1"/>
      <c r="B53" s="114" t="s">
        <v>71</v>
      </c>
      <c r="C53" s="184">
        <v>2.4552906110283161</v>
      </c>
      <c r="D53" s="185">
        <v>-0.20450127047538702</v>
      </c>
      <c r="E53" s="184">
        <v>2.4191376017690218</v>
      </c>
      <c r="F53" s="185">
        <f t="shared" ref="F53:J65" si="4">IFERROR(E53-C53,"-")</f>
        <v>-3.6153009259294322E-2</v>
      </c>
      <c r="G53" s="184">
        <v>1.8884439359267735</v>
      </c>
      <c r="H53" s="185">
        <f t="shared" si="4"/>
        <v>-0.53069366584224831</v>
      </c>
      <c r="I53" s="184">
        <v>3.0459280303030303</v>
      </c>
      <c r="J53" s="185">
        <f t="shared" si="4"/>
        <v>1.1574840943762568</v>
      </c>
      <c r="K53" s="184">
        <v>2.5357270326218861</v>
      </c>
      <c r="L53" s="185">
        <f t="shared" ref="L53:L65" si="5">IFERROR(K53-I53,"-")</f>
        <v>-0.51020099768114413</v>
      </c>
      <c r="M53" s="184">
        <v>2.677678115656676</v>
      </c>
      <c r="N53" s="185">
        <v>0.14195108303478987</v>
      </c>
      <c r="O53" s="185">
        <v>0.22238750462835988</v>
      </c>
    </row>
    <row r="54" spans="1:16" x14ac:dyDescent="0.25">
      <c r="A54" s="1"/>
      <c r="B54" s="114" t="s">
        <v>73</v>
      </c>
      <c r="C54" s="184">
        <v>2.3591097698981516</v>
      </c>
      <c r="D54" s="185">
        <v>4.5493068750888099E-2</v>
      </c>
      <c r="E54" s="184">
        <v>2.3082387594212941</v>
      </c>
      <c r="F54" s="185">
        <f t="shared" si="4"/>
        <v>-5.0871010476857492E-2</v>
      </c>
      <c r="G54" s="184">
        <v>1.9543461439257157</v>
      </c>
      <c r="H54" s="185">
        <f t="shared" si="4"/>
        <v>-0.35389261549557838</v>
      </c>
      <c r="I54" s="184">
        <v>2.5615745079662604</v>
      </c>
      <c r="J54" s="185">
        <f t="shared" si="4"/>
        <v>0.6072283640405447</v>
      </c>
      <c r="K54" s="184">
        <v>2.3779191670884248</v>
      </c>
      <c r="L54" s="185">
        <f t="shared" si="5"/>
        <v>-0.18365534087783564</v>
      </c>
      <c r="M54" s="184">
        <v>2.5754752996869512</v>
      </c>
      <c r="N54" s="185">
        <v>0.19755613259852645</v>
      </c>
      <c r="O54" s="185">
        <v>0.21636552978879964</v>
      </c>
    </row>
    <row r="55" spans="1:16" x14ac:dyDescent="0.25">
      <c r="A55" s="1"/>
      <c r="B55" s="114" t="s">
        <v>75</v>
      </c>
      <c r="C55" s="184">
        <v>2.3248919619706139</v>
      </c>
      <c r="D55" s="185">
        <v>-0.14351246141011265</v>
      </c>
      <c r="E55" s="184">
        <v>2.3149999999999999</v>
      </c>
      <c r="F55" s="185">
        <f t="shared" si="4"/>
        <v>-9.8919619706139272E-3</v>
      </c>
      <c r="G55" s="184">
        <v>2.4047530634979575</v>
      </c>
      <c r="H55" s="185">
        <f t="shared" si="4"/>
        <v>8.975306349795753E-2</v>
      </c>
      <c r="I55" s="184">
        <v>2.4389859864588255</v>
      </c>
      <c r="J55" s="185">
        <f t="shared" si="4"/>
        <v>3.4232922960867995E-2</v>
      </c>
      <c r="K55" s="184">
        <v>2.280765423952491</v>
      </c>
      <c r="L55" s="185">
        <f t="shared" si="5"/>
        <v>-0.15822056250633443</v>
      </c>
      <c r="M55" s="184">
        <v>2.5351388153415537</v>
      </c>
      <c r="N55" s="185">
        <v>0.25437339138906268</v>
      </c>
      <c r="O55" s="185">
        <v>0.21024685337093985</v>
      </c>
    </row>
    <row r="56" spans="1:16" x14ac:dyDescent="0.25">
      <c r="A56" s="1"/>
      <c r="B56" s="114" t="s">
        <v>77</v>
      </c>
      <c r="C56" s="184">
        <v>2.4152287654458422</v>
      </c>
      <c r="D56" s="185">
        <v>0.1921820146772637</v>
      </c>
      <c r="E56" s="184" t="s">
        <v>229</v>
      </c>
      <c r="F56" s="185" t="str">
        <f t="shared" si="4"/>
        <v>-</v>
      </c>
      <c r="G56" s="184">
        <v>2.0838247011952191</v>
      </c>
      <c r="H56" s="185" t="str">
        <f t="shared" si="4"/>
        <v>-</v>
      </c>
      <c r="I56" s="184">
        <v>2.5931468036125378</v>
      </c>
      <c r="J56" s="185">
        <f t="shared" si="4"/>
        <v>0.50932210241731868</v>
      </c>
      <c r="K56" s="184">
        <v>2.3284384871510286</v>
      </c>
      <c r="L56" s="185">
        <f t="shared" si="5"/>
        <v>-0.26470831646150916</v>
      </c>
      <c r="M56" s="184">
        <v>2.5466188983430365</v>
      </c>
      <c r="N56" s="185">
        <v>0.21818041119200782</v>
      </c>
      <c r="O56" s="185">
        <v>0.13139013289719426</v>
      </c>
    </row>
    <row r="57" spans="1:16" x14ac:dyDescent="0.25">
      <c r="A57" s="1"/>
      <c r="B57" s="114" t="s">
        <v>79</v>
      </c>
      <c r="C57" s="184">
        <v>2.1058795970953383</v>
      </c>
      <c r="D57" s="185">
        <v>8.1565521699398236E-2</v>
      </c>
      <c r="E57" s="184" t="s">
        <v>229</v>
      </c>
      <c r="F57" s="185" t="str">
        <f t="shared" si="4"/>
        <v>-</v>
      </c>
      <c r="G57" s="184">
        <v>1.9248753857108949</v>
      </c>
      <c r="H57" s="185" t="str">
        <f t="shared" si="4"/>
        <v>-</v>
      </c>
      <c r="I57" s="184">
        <v>2.4652253909843607</v>
      </c>
      <c r="J57" s="185">
        <f t="shared" si="4"/>
        <v>0.54035000527346577</v>
      </c>
      <c r="K57" s="184">
        <v>2.3221131369798971</v>
      </c>
      <c r="L57" s="185">
        <f t="shared" si="5"/>
        <v>-0.14311225400446359</v>
      </c>
      <c r="M57" s="184">
        <v>2.2173870526109916</v>
      </c>
      <c r="N57" s="185">
        <v>-0.10472608436890551</v>
      </c>
      <c r="O57" s="185">
        <v>0.11150745551565322</v>
      </c>
    </row>
    <row r="58" spans="1:16" x14ac:dyDescent="0.25">
      <c r="A58" s="1"/>
      <c r="B58" s="114" t="s">
        <v>81</v>
      </c>
      <c r="C58" s="184">
        <v>2.1897300855826201</v>
      </c>
      <c r="D58" s="185">
        <v>0.26105132012197974</v>
      </c>
      <c r="E58" s="184" t="s">
        <v>229</v>
      </c>
      <c r="F58" s="185" t="str">
        <f t="shared" si="4"/>
        <v>-</v>
      </c>
      <c r="G58" s="184">
        <v>1.9697433096668486</v>
      </c>
      <c r="H58" s="185" t="str">
        <f t="shared" si="4"/>
        <v>-</v>
      </c>
      <c r="I58" s="184">
        <v>2.4094270781974165</v>
      </c>
      <c r="J58" s="185">
        <f t="shared" si="4"/>
        <v>0.4396837685305679</v>
      </c>
      <c r="K58" s="184">
        <v>2.2037364798426746</v>
      </c>
      <c r="L58" s="185">
        <f t="shared" si="5"/>
        <v>-0.2056905983547419</v>
      </c>
      <c r="M58" s="184">
        <v>2.1963106971697259</v>
      </c>
      <c r="N58" s="185">
        <v>-7.4257826729486887E-3</v>
      </c>
      <c r="O58" s="185">
        <v>6.5806115871058779E-3</v>
      </c>
    </row>
    <row r="59" spans="1:16" x14ac:dyDescent="0.25">
      <c r="A59" s="1"/>
      <c r="B59" s="114" t="s">
        <v>83</v>
      </c>
      <c r="C59" s="184">
        <v>2.7054282563411345</v>
      </c>
      <c r="D59" s="185">
        <v>0.41887125123619962</v>
      </c>
      <c r="E59" s="184" t="s">
        <v>229</v>
      </c>
      <c r="F59" s="185" t="str">
        <f t="shared" si="4"/>
        <v>-</v>
      </c>
      <c r="G59" s="184">
        <v>2.2148355493351994</v>
      </c>
      <c r="H59" s="185" t="str">
        <f t="shared" si="4"/>
        <v>-</v>
      </c>
      <c r="I59" s="184">
        <v>2.5594205572983943</v>
      </c>
      <c r="J59" s="185">
        <f t="shared" si="4"/>
        <v>0.34458500796319491</v>
      </c>
      <c r="K59" s="184">
        <v>2.604031533779064</v>
      </c>
      <c r="L59" s="185">
        <f t="shared" si="5"/>
        <v>4.4610976480669695E-2</v>
      </c>
      <c r="M59" s="184">
        <v>2.2843620744511615</v>
      </c>
      <c r="N59" s="185">
        <v>-0.31966945932790258</v>
      </c>
      <c r="O59" s="185">
        <v>-0.42106618188997302</v>
      </c>
    </row>
    <row r="60" spans="1:16" x14ac:dyDescent="0.25">
      <c r="A60" s="1"/>
      <c r="B60" s="114" t="s">
        <v>85</v>
      </c>
      <c r="C60" s="184">
        <v>3.3449266596098592</v>
      </c>
      <c r="D60" s="185">
        <v>0.15864769550263524</v>
      </c>
      <c r="E60" s="184">
        <v>2.3061282123693871</v>
      </c>
      <c r="F60" s="185">
        <f t="shared" si="4"/>
        <v>-1.0387984472404721</v>
      </c>
      <c r="G60" s="184">
        <v>2.7658452598730228</v>
      </c>
      <c r="H60" s="185">
        <f t="shared" si="4"/>
        <v>0.45971704750363562</v>
      </c>
      <c r="I60" s="184">
        <v>3.04468764249886</v>
      </c>
      <c r="J60" s="185">
        <f t="shared" si="4"/>
        <v>0.27884238262583727</v>
      </c>
      <c r="K60" s="184">
        <v>3.0982964765633265</v>
      </c>
      <c r="L60" s="185">
        <f t="shared" si="5"/>
        <v>5.3608834064466482E-2</v>
      </c>
      <c r="M60" s="184">
        <v>3.2368137782561894</v>
      </c>
      <c r="N60" s="185">
        <v>0.13851730169286292</v>
      </c>
      <c r="O60" s="185">
        <v>-0.10811288135366981</v>
      </c>
    </row>
    <row r="61" spans="1:16" x14ac:dyDescent="0.25">
      <c r="A61" s="1"/>
      <c r="B61" s="114" t="s">
        <v>87</v>
      </c>
      <c r="C61" s="184">
        <v>2.3732576148683533</v>
      </c>
      <c r="D61" s="185">
        <v>-0.26964581999878856</v>
      </c>
      <c r="E61" s="184">
        <v>1.9505984211866565</v>
      </c>
      <c r="F61" s="185">
        <f t="shared" si="4"/>
        <v>-0.4226591936816968</v>
      </c>
      <c r="G61" s="184">
        <v>2.3052071455720258</v>
      </c>
      <c r="H61" s="185">
        <f t="shared" si="4"/>
        <v>0.35460872438536928</v>
      </c>
      <c r="I61" s="184">
        <v>2.1439809086088033</v>
      </c>
      <c r="J61" s="185">
        <f t="shared" si="4"/>
        <v>-0.16122623696322247</v>
      </c>
      <c r="K61" s="184">
        <v>2.7898680738786279</v>
      </c>
      <c r="L61" s="185">
        <f t="shared" si="5"/>
        <v>0.64588716526982459</v>
      </c>
      <c r="M61" s="184">
        <v>2.3288418350978506</v>
      </c>
      <c r="N61" s="185">
        <v>-0.46102623878077731</v>
      </c>
      <c r="O61" s="185">
        <v>-4.4415779770502706E-2</v>
      </c>
    </row>
    <row r="62" spans="1:16" x14ac:dyDescent="0.25">
      <c r="A62" s="1"/>
      <c r="B62" s="114" t="s">
        <v>89</v>
      </c>
      <c r="C62" s="184">
        <v>2.2553028646402797</v>
      </c>
      <c r="D62" s="185">
        <v>2.4756987752939441E-2</v>
      </c>
      <c r="E62" s="184">
        <v>1.797002997002997</v>
      </c>
      <c r="F62" s="185">
        <f t="shared" si="4"/>
        <v>-0.4582998676372827</v>
      </c>
      <c r="G62" s="184">
        <v>2.2930118188308084</v>
      </c>
      <c r="H62" s="185">
        <f t="shared" si="4"/>
        <v>0.49600882182781136</v>
      </c>
      <c r="I62" s="184">
        <v>2.1939564867042707</v>
      </c>
      <c r="J62" s="185">
        <f t="shared" si="4"/>
        <v>-9.9055332126537721E-2</v>
      </c>
      <c r="K62" s="184">
        <v>2.3949275362318843</v>
      </c>
      <c r="L62" s="185">
        <f t="shared" si="5"/>
        <v>0.20097104952761358</v>
      </c>
      <c r="M62" s="184"/>
      <c r="N62" s="185" t="s">
        <v>229</v>
      </c>
      <c r="O62" s="185" t="s">
        <v>229</v>
      </c>
    </row>
    <row r="63" spans="1:16" x14ac:dyDescent="0.25">
      <c r="A63" s="1"/>
      <c r="B63" s="114" t="s">
        <v>91</v>
      </c>
      <c r="C63" s="184">
        <v>2.2822129473403785</v>
      </c>
      <c r="D63" s="185">
        <v>6.0986979584537693E-2</v>
      </c>
      <c r="E63" s="184">
        <v>1.7940783615316118</v>
      </c>
      <c r="F63" s="185">
        <f t="shared" si="4"/>
        <v>-0.48813458580876667</v>
      </c>
      <c r="G63" s="184">
        <v>2.2350271608333907</v>
      </c>
      <c r="H63" s="185">
        <f t="shared" si="4"/>
        <v>0.44094879930177888</v>
      </c>
      <c r="I63" s="184">
        <v>2.2719651012200939</v>
      </c>
      <c r="J63" s="185">
        <f t="shared" si="4"/>
        <v>3.6937940386703172E-2</v>
      </c>
      <c r="K63" s="184">
        <v>2.2942457436980335</v>
      </c>
      <c r="L63" s="185">
        <f t="shared" si="5"/>
        <v>2.2280642477939594E-2</v>
      </c>
      <c r="M63" s="184"/>
      <c r="N63" s="185" t="s">
        <v>229</v>
      </c>
      <c r="O63" s="185" t="s">
        <v>229</v>
      </c>
    </row>
    <row r="64" spans="1:16" x14ac:dyDescent="0.25">
      <c r="A64" s="1"/>
      <c r="B64" s="114" t="s">
        <v>93</v>
      </c>
      <c r="C64" s="184">
        <v>2.4495087612681048</v>
      </c>
      <c r="D64" s="185">
        <v>7.865701778019929E-3</v>
      </c>
      <c r="E64" s="184">
        <v>1.9831704668838219</v>
      </c>
      <c r="F64" s="185">
        <f t="shared" si="4"/>
        <v>-0.46633829438428287</v>
      </c>
      <c r="G64" s="184">
        <v>2.718375799045647</v>
      </c>
      <c r="H64" s="185">
        <f t="shared" si="4"/>
        <v>0.73520533216182504</v>
      </c>
      <c r="I64" s="184">
        <v>2.2874622245153682</v>
      </c>
      <c r="J64" s="185">
        <f t="shared" si="4"/>
        <v>-0.43091357453027879</v>
      </c>
      <c r="K64" s="184">
        <v>2.485259025479178</v>
      </c>
      <c r="L64" s="185">
        <f t="shared" si="5"/>
        <v>0.1977968009638098</v>
      </c>
      <c r="M64" s="184"/>
      <c r="N64" s="185" t="s">
        <v>229</v>
      </c>
      <c r="O64" s="185" t="s">
        <v>229</v>
      </c>
    </row>
    <row r="65" spans="1:16" ht="15.75" x14ac:dyDescent="0.25">
      <c r="B65" s="117" t="s">
        <v>30</v>
      </c>
      <c r="C65" s="186">
        <v>2.4152741184538202</v>
      </c>
      <c r="D65" s="187">
        <v>4.8208545961857752E-2</v>
      </c>
      <c r="E65" s="186">
        <v>2.1365079944513399</v>
      </c>
      <c r="F65" s="187">
        <f t="shared" si="4"/>
        <v>-0.27876612400248035</v>
      </c>
      <c r="G65" s="186">
        <v>2.2816385607709044</v>
      </c>
      <c r="H65" s="187">
        <f t="shared" si="4"/>
        <v>0.14513056631956456</v>
      </c>
      <c r="I65" s="186">
        <v>2.4676964118587734</v>
      </c>
      <c r="J65" s="187">
        <f t="shared" si="4"/>
        <v>0.18605785108786899</v>
      </c>
      <c r="K65" s="186">
        <v>2.4542389639995332</v>
      </c>
      <c r="L65" s="187">
        <f t="shared" si="5"/>
        <v>-1.345744785924019E-2</v>
      </c>
      <c r="M65" s="186">
        <v>2.5015120448651329</v>
      </c>
      <c r="N65" s="187">
        <v>2.0570598252044547E-2</v>
      </c>
      <c r="O65" s="187">
        <v>5.366728149422384E-2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70" t="s">
        <v>304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283</v>
      </c>
      <c r="F73" s="296"/>
      <c r="G73" s="297" t="s">
        <v>284</v>
      </c>
      <c r="H73" s="296"/>
      <c r="I73" s="297" t="s">
        <v>285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">
        <v>322</v>
      </c>
      <c r="O74" s="112" t="s">
        <v>323</v>
      </c>
    </row>
    <row r="75" spans="1:16" x14ac:dyDescent="0.25">
      <c r="A75" s="1"/>
      <c r="B75" s="114" t="s">
        <v>71</v>
      </c>
      <c r="C75" s="184">
        <v>2.4180503208719566</v>
      </c>
      <c r="D75" s="185">
        <v>-6.0850182418790588E-2</v>
      </c>
      <c r="E75" s="184">
        <v>2.0836476801207091</v>
      </c>
      <c r="F75" s="185">
        <f t="shared" ref="F75:J87" si="6">IFERROR(E75-C75,"-")</f>
        <v>-0.33440264075124748</v>
      </c>
      <c r="G75" s="184">
        <v>1.9102351772109971</v>
      </c>
      <c r="H75" s="185">
        <f t="shared" si="6"/>
        <v>-0.173412502909712</v>
      </c>
      <c r="I75" s="184">
        <v>2.5154440154440154</v>
      </c>
      <c r="J75" s="185">
        <f t="shared" si="6"/>
        <v>0.6052088382330183</v>
      </c>
      <c r="K75" s="184">
        <v>2.5057291666666668</v>
      </c>
      <c r="L75" s="185">
        <f t="shared" ref="L75:L87" si="7">IFERROR(K75-I75,"-")</f>
        <v>-9.7148487773486281E-3</v>
      </c>
      <c r="M75" s="184">
        <v>2.5538703959030924</v>
      </c>
      <c r="N75" s="185">
        <v>4.8141229236425609E-2</v>
      </c>
      <c r="O75" s="185">
        <v>0.1358200750311358</v>
      </c>
    </row>
    <row r="76" spans="1:16" x14ac:dyDescent="0.25">
      <c r="A76" s="1"/>
      <c r="B76" s="114" t="s">
        <v>73</v>
      </c>
      <c r="C76" s="184">
        <v>2.156997578692494</v>
      </c>
      <c r="D76" s="185">
        <v>9.8448427485076095E-4</v>
      </c>
      <c r="E76" s="184">
        <v>2.1319685305811693</v>
      </c>
      <c r="F76" s="185">
        <f t="shared" si="6"/>
        <v>-2.502904811132467E-2</v>
      </c>
      <c r="G76" s="184">
        <v>1.8167627281460135</v>
      </c>
      <c r="H76" s="185">
        <f t="shared" si="6"/>
        <v>-0.31520580243515584</v>
      </c>
      <c r="I76" s="184">
        <v>2.2815777116919707</v>
      </c>
      <c r="J76" s="185">
        <f t="shared" si="6"/>
        <v>0.46481498354595718</v>
      </c>
      <c r="K76" s="184">
        <v>2.1584302325581395</v>
      </c>
      <c r="L76" s="185">
        <f t="shared" si="7"/>
        <v>-0.12314747913383117</v>
      </c>
      <c r="M76" s="184">
        <v>2.3327036104114192</v>
      </c>
      <c r="N76" s="185">
        <v>0.17427337785327968</v>
      </c>
      <c r="O76" s="185">
        <v>0.17570603171892518</v>
      </c>
    </row>
    <row r="77" spans="1:16" x14ac:dyDescent="0.25">
      <c r="A77" s="1"/>
      <c r="B77" s="114" t="s">
        <v>75</v>
      </c>
      <c r="C77" s="184">
        <v>2.2048192771084336</v>
      </c>
      <c r="D77" s="185">
        <v>3.94092426674022E-2</v>
      </c>
      <c r="E77" s="184">
        <v>2.2098646034816247</v>
      </c>
      <c r="F77" s="185">
        <f t="shared" si="6"/>
        <v>5.0453263731911058E-3</v>
      </c>
      <c r="G77" s="184">
        <v>1.9035728786033292</v>
      </c>
      <c r="H77" s="185">
        <f t="shared" si="6"/>
        <v>-0.30629172487829548</v>
      </c>
      <c r="I77" s="184">
        <v>2.1930087051142548</v>
      </c>
      <c r="J77" s="185">
        <f t="shared" si="6"/>
        <v>0.28943582651092559</v>
      </c>
      <c r="K77" s="184">
        <v>2.374388661543068</v>
      </c>
      <c r="L77" s="185">
        <f t="shared" si="7"/>
        <v>0.18137995642881322</v>
      </c>
      <c r="M77" s="184">
        <v>2.5770098441345364</v>
      </c>
      <c r="N77" s="185">
        <v>0.20262118259146833</v>
      </c>
      <c r="O77" s="185">
        <v>0.37219056702610276</v>
      </c>
    </row>
    <row r="78" spans="1:16" x14ac:dyDescent="0.25">
      <c r="A78" s="1"/>
      <c r="B78" s="114" t="s">
        <v>77</v>
      </c>
      <c r="C78" s="184">
        <v>2.0455305466237941</v>
      </c>
      <c r="D78" s="185">
        <v>3.1803091713974219E-2</v>
      </c>
      <c r="E78" s="184" t="s">
        <v>229</v>
      </c>
      <c r="F78" s="185" t="str">
        <f t="shared" si="6"/>
        <v>-</v>
      </c>
      <c r="G78" s="184">
        <v>1.9509331727874775</v>
      </c>
      <c r="H78" s="185" t="str">
        <f t="shared" si="6"/>
        <v>-</v>
      </c>
      <c r="I78" s="184">
        <v>2.3559378101223949</v>
      </c>
      <c r="J78" s="185">
        <f t="shared" si="6"/>
        <v>0.40500463733491743</v>
      </c>
      <c r="K78" s="184">
        <v>2.0755274828652062</v>
      </c>
      <c r="L78" s="185">
        <f t="shared" si="7"/>
        <v>-0.28041032725718873</v>
      </c>
      <c r="M78" s="184">
        <v>2.250762970498474</v>
      </c>
      <c r="N78" s="185">
        <v>0.17523548763326779</v>
      </c>
      <c r="O78" s="185">
        <v>0.20523242387467988</v>
      </c>
    </row>
    <row r="79" spans="1:16" x14ac:dyDescent="0.25">
      <c r="A79" s="1"/>
      <c r="B79" s="114" t="s">
        <v>79</v>
      </c>
      <c r="C79" s="184">
        <v>2.0075391683354931</v>
      </c>
      <c r="D79" s="185">
        <v>1.8875919124136553E-2</v>
      </c>
      <c r="E79" s="184" t="s">
        <v>229</v>
      </c>
      <c r="F79" s="185" t="str">
        <f t="shared" si="6"/>
        <v>-</v>
      </c>
      <c r="G79" s="184">
        <v>1.8951201747997086</v>
      </c>
      <c r="H79" s="185" t="str">
        <f t="shared" si="6"/>
        <v>-</v>
      </c>
      <c r="I79" s="184">
        <v>2.460375816993464</v>
      </c>
      <c r="J79" s="185">
        <f t="shared" si="6"/>
        <v>0.56525564219375535</v>
      </c>
      <c r="K79" s="184">
        <v>2.4736988588922904</v>
      </c>
      <c r="L79" s="185">
        <f t="shared" si="7"/>
        <v>1.3323041898826382E-2</v>
      </c>
      <c r="M79" s="184">
        <v>2.1684458616387077</v>
      </c>
      <c r="N79" s="185">
        <v>-0.30525299725358268</v>
      </c>
      <c r="O79" s="185">
        <v>0.16090669330321461</v>
      </c>
    </row>
    <row r="80" spans="1:16" x14ac:dyDescent="0.25">
      <c r="A80" s="1"/>
      <c r="B80" s="114" t="s">
        <v>81</v>
      </c>
      <c r="C80" s="184">
        <v>1.9847512038523274</v>
      </c>
      <c r="D80" s="185">
        <v>-0.14841303203860456</v>
      </c>
      <c r="E80" s="184" t="s">
        <v>229</v>
      </c>
      <c r="F80" s="185" t="str">
        <f t="shared" si="6"/>
        <v>-</v>
      </c>
      <c r="G80" s="184">
        <v>1.997720018239854</v>
      </c>
      <c r="H80" s="185" t="str">
        <f t="shared" si="6"/>
        <v>-</v>
      </c>
      <c r="I80" s="184">
        <v>2.1475826972010177</v>
      </c>
      <c r="J80" s="185">
        <f t="shared" si="6"/>
        <v>0.14986267896116368</v>
      </c>
      <c r="K80" s="184">
        <v>2.0769230769230771</v>
      </c>
      <c r="L80" s="185">
        <f t="shared" si="7"/>
        <v>-7.0659620277940594E-2</v>
      </c>
      <c r="M80" s="184">
        <v>1.8747030878859858</v>
      </c>
      <c r="N80" s="185">
        <v>-0.20221998903709126</v>
      </c>
      <c r="O80" s="185">
        <v>-0.11004811596634156</v>
      </c>
    </row>
    <row r="81" spans="1:16" x14ac:dyDescent="0.25">
      <c r="A81" s="1"/>
      <c r="B81" s="114" t="s">
        <v>83</v>
      </c>
      <c r="C81" s="184">
        <v>2.0491893680379398</v>
      </c>
      <c r="D81" s="185">
        <v>-0.1402121144269346</v>
      </c>
      <c r="E81" s="184" t="s">
        <v>229</v>
      </c>
      <c r="F81" s="185" t="str">
        <f t="shared" si="6"/>
        <v>-</v>
      </c>
      <c r="G81" s="184">
        <v>2.0634812286689419</v>
      </c>
      <c r="H81" s="185" t="str">
        <f t="shared" si="6"/>
        <v>-</v>
      </c>
      <c r="I81" s="184">
        <v>2.1458937198067631</v>
      </c>
      <c r="J81" s="185">
        <f t="shared" si="6"/>
        <v>8.2412491137821231E-2</v>
      </c>
      <c r="K81" s="184">
        <v>2.1081160701134189</v>
      </c>
      <c r="L81" s="185">
        <f t="shared" si="7"/>
        <v>-3.7777649693344184E-2</v>
      </c>
      <c r="M81" s="184">
        <v>1.8237306843267109</v>
      </c>
      <c r="N81" s="185">
        <v>-0.28438538578670802</v>
      </c>
      <c r="O81" s="185">
        <v>-0.2254586837112289</v>
      </c>
    </row>
    <row r="82" spans="1:16" x14ac:dyDescent="0.25">
      <c r="A82" s="1"/>
      <c r="B82" s="114" t="s">
        <v>85</v>
      </c>
      <c r="C82" s="184">
        <v>2.3111420612813371</v>
      </c>
      <c r="D82" s="185">
        <v>-0.10140004807341807</v>
      </c>
      <c r="E82" s="184">
        <v>2.1820710973724884</v>
      </c>
      <c r="F82" s="185">
        <f t="shared" si="6"/>
        <v>-0.12907096390884876</v>
      </c>
      <c r="G82" s="184">
        <v>2.2556131260794472</v>
      </c>
      <c r="H82" s="185">
        <f t="shared" si="6"/>
        <v>7.3542028706958806E-2</v>
      </c>
      <c r="I82" s="184">
        <v>2.2209543568464731</v>
      </c>
      <c r="J82" s="185">
        <f t="shared" si="6"/>
        <v>-3.4658769232974063E-2</v>
      </c>
      <c r="K82" s="184">
        <v>2.5425839047275351</v>
      </c>
      <c r="L82" s="185">
        <f t="shared" si="7"/>
        <v>0.32162954788106202</v>
      </c>
      <c r="M82" s="184">
        <v>2.1189308069700559</v>
      </c>
      <c r="N82" s="185">
        <v>-0.42365309775747928</v>
      </c>
      <c r="O82" s="185">
        <v>-0.19221125431128128</v>
      </c>
    </row>
    <row r="83" spans="1:16" x14ac:dyDescent="0.25">
      <c r="A83" s="1"/>
      <c r="B83" s="114" t="s">
        <v>87</v>
      </c>
      <c r="C83" s="184">
        <v>2.1934740417273169</v>
      </c>
      <c r="D83" s="185">
        <v>-0.40703100877773357</v>
      </c>
      <c r="E83" s="184">
        <v>1.9568077803203661</v>
      </c>
      <c r="F83" s="185">
        <f t="shared" si="6"/>
        <v>-0.2366662614069508</v>
      </c>
      <c r="G83" s="184">
        <v>2.0073962010421922</v>
      </c>
      <c r="H83" s="185">
        <f t="shared" si="6"/>
        <v>5.0588420721826122E-2</v>
      </c>
      <c r="I83" s="184">
        <v>2.0783111625216888</v>
      </c>
      <c r="J83" s="185">
        <f t="shared" si="6"/>
        <v>7.0914961479496608E-2</v>
      </c>
      <c r="K83" s="184">
        <v>2.1240322081139671</v>
      </c>
      <c r="L83" s="185">
        <f t="shared" si="7"/>
        <v>4.5721045592278298E-2</v>
      </c>
      <c r="M83" s="184">
        <v>1.9859333239555492</v>
      </c>
      <c r="N83" s="185">
        <v>-0.13809888415841787</v>
      </c>
      <c r="O83" s="185">
        <v>-0.20754071777176764</v>
      </c>
    </row>
    <row r="84" spans="1:16" x14ac:dyDescent="0.25">
      <c r="A84" s="1"/>
      <c r="B84" s="114" t="s">
        <v>89</v>
      </c>
      <c r="C84" s="184">
        <v>2.0448011751127897</v>
      </c>
      <c r="D84" s="185">
        <v>-0.12042427269449885</v>
      </c>
      <c r="E84" s="184">
        <v>1.9366410435592825</v>
      </c>
      <c r="F84" s="185">
        <f t="shared" si="6"/>
        <v>-0.10816013155350723</v>
      </c>
      <c r="G84" s="184">
        <v>1.9506606691031769</v>
      </c>
      <c r="H84" s="185">
        <f t="shared" si="6"/>
        <v>1.4019625543894465E-2</v>
      </c>
      <c r="I84" s="184">
        <v>2.2074144087376601</v>
      </c>
      <c r="J84" s="185">
        <f t="shared" si="6"/>
        <v>0.25675373963448322</v>
      </c>
      <c r="K84" s="184">
        <v>2.4078617596623135</v>
      </c>
      <c r="L84" s="185">
        <f t="shared" si="7"/>
        <v>0.20044735092465338</v>
      </c>
      <c r="M84" s="184"/>
      <c r="N84" s="185" t="s">
        <v>229</v>
      </c>
      <c r="O84" s="185" t="s">
        <v>229</v>
      </c>
    </row>
    <row r="85" spans="1:16" x14ac:dyDescent="0.25">
      <c r="A85" s="1"/>
      <c r="B85" s="114" t="s">
        <v>91</v>
      </c>
      <c r="C85" s="184">
        <v>2.1053338449731389</v>
      </c>
      <c r="D85" s="185">
        <v>-0.26282488214274347</v>
      </c>
      <c r="E85" s="184">
        <v>1.8682170542635659</v>
      </c>
      <c r="F85" s="185">
        <f t="shared" si="6"/>
        <v>-0.23711679070957303</v>
      </c>
      <c r="G85" s="184">
        <v>2.0302549713309745</v>
      </c>
      <c r="H85" s="185">
        <f t="shared" si="6"/>
        <v>0.16203791706740867</v>
      </c>
      <c r="I85" s="184">
        <v>2.1468809073724007</v>
      </c>
      <c r="J85" s="185">
        <f t="shared" si="6"/>
        <v>0.11662593604142613</v>
      </c>
      <c r="K85" s="184">
        <v>2.4931281569364501</v>
      </c>
      <c r="L85" s="185">
        <f t="shared" si="7"/>
        <v>0.3462472495640494</v>
      </c>
      <c r="M85" s="184"/>
      <c r="N85" s="185" t="s">
        <v>229</v>
      </c>
      <c r="O85" s="185" t="s">
        <v>229</v>
      </c>
    </row>
    <row r="86" spans="1:16" x14ac:dyDescent="0.25">
      <c r="A86" s="1"/>
      <c r="B86" s="114" t="s">
        <v>93</v>
      </c>
      <c r="C86" s="184">
        <v>2.240995475113122</v>
      </c>
      <c r="D86" s="185">
        <v>-9.5563555140519618E-2</v>
      </c>
      <c r="E86" s="184">
        <v>1.9035997559487492</v>
      </c>
      <c r="F86" s="185">
        <f t="shared" si="6"/>
        <v>-0.33739571916437283</v>
      </c>
      <c r="G86" s="184">
        <v>2.3342264842758427</v>
      </c>
      <c r="H86" s="185">
        <f t="shared" si="6"/>
        <v>0.43062672832709348</v>
      </c>
      <c r="I86" s="184">
        <v>2.214271975379881</v>
      </c>
      <c r="J86" s="185">
        <f t="shared" si="6"/>
        <v>-0.11995450889596171</v>
      </c>
      <c r="K86" s="184">
        <v>2.7471658317954124</v>
      </c>
      <c r="L86" s="185">
        <f t="shared" si="7"/>
        <v>0.53289385641553144</v>
      </c>
      <c r="M86" s="184"/>
      <c r="N86" s="185" t="s">
        <v>229</v>
      </c>
      <c r="O86" s="185" t="s">
        <v>229</v>
      </c>
    </row>
    <row r="87" spans="1:16" ht="15.75" x14ac:dyDescent="0.25">
      <c r="B87" s="117" t="s">
        <v>30</v>
      </c>
      <c r="C87" s="186">
        <v>2.1513226933851644</v>
      </c>
      <c r="D87" s="187">
        <v>-9.0059566472846075E-2</v>
      </c>
      <c r="E87" s="186">
        <v>2.044368740765063</v>
      </c>
      <c r="F87" s="187">
        <f t="shared" si="6"/>
        <v>-0.10695395262010132</v>
      </c>
      <c r="G87" s="186">
        <v>2.0270737515086279</v>
      </c>
      <c r="H87" s="187">
        <f t="shared" si="6"/>
        <v>-1.7294989256435134E-2</v>
      </c>
      <c r="I87" s="186">
        <v>2.233020099749556</v>
      </c>
      <c r="J87" s="187">
        <f t="shared" si="6"/>
        <v>0.20594634824092806</v>
      </c>
      <c r="K87" s="186">
        <v>2.3433113659705582</v>
      </c>
      <c r="L87" s="187">
        <f t="shared" si="7"/>
        <v>0.11029126622100227</v>
      </c>
      <c r="M87" s="186">
        <v>2.2074229113063417</v>
      </c>
      <c r="N87" s="187">
        <v>-6.6705928675318216E-2</v>
      </c>
      <c r="O87" s="187">
        <v>4.9689588153456921E-2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70" t="s">
        <v>305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283</v>
      </c>
      <c r="F95" s="296"/>
      <c r="G95" s="297" t="s">
        <v>284</v>
      </c>
      <c r="H95" s="296"/>
      <c r="I95" s="297" t="s">
        <v>285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">
        <v>322</v>
      </c>
      <c r="O96" s="112" t="s">
        <v>323</v>
      </c>
    </row>
    <row r="97" spans="2:15" x14ac:dyDescent="0.25">
      <c r="B97" s="114" t="s">
        <v>71</v>
      </c>
      <c r="C97" s="184" t="s">
        <v>229</v>
      </c>
      <c r="D97" s="185" t="s">
        <v>229</v>
      </c>
      <c r="E97" s="184" t="s">
        <v>229</v>
      </c>
      <c r="F97" s="185" t="str">
        <f t="shared" ref="F97:J109" si="8">IFERROR(E97-C97,"-")</f>
        <v>-</v>
      </c>
      <c r="G97" s="184" t="s">
        <v>229</v>
      </c>
      <c r="H97" s="185" t="str">
        <f t="shared" si="8"/>
        <v>-</v>
      </c>
      <c r="I97" s="184" t="s">
        <v>229</v>
      </c>
      <c r="J97" s="185" t="str">
        <f t="shared" si="8"/>
        <v>-</v>
      </c>
      <c r="K97" s="184" t="s">
        <v>229</v>
      </c>
      <c r="L97" s="185" t="str">
        <f t="shared" ref="L97:L109" si="9">IFERROR(K97-I97,"-")</f>
        <v>-</v>
      </c>
      <c r="M97" s="184"/>
      <c r="N97" s="185" t="s">
        <v>229</v>
      </c>
      <c r="O97" s="185" t="s">
        <v>229</v>
      </c>
    </row>
    <row r="98" spans="2:15" x14ac:dyDescent="0.25">
      <c r="B98" s="114" t="s">
        <v>73</v>
      </c>
      <c r="C98" s="184" t="s">
        <v>229</v>
      </c>
      <c r="D98" s="185" t="s">
        <v>229</v>
      </c>
      <c r="E98" s="184" t="s">
        <v>229</v>
      </c>
      <c r="F98" s="185" t="str">
        <f t="shared" si="8"/>
        <v>-</v>
      </c>
      <c r="G98" s="184" t="s">
        <v>229</v>
      </c>
      <c r="H98" s="185" t="str">
        <f t="shared" si="8"/>
        <v>-</v>
      </c>
      <c r="I98" s="184" t="s">
        <v>229</v>
      </c>
      <c r="J98" s="185" t="str">
        <f t="shared" si="8"/>
        <v>-</v>
      </c>
      <c r="K98" s="184" t="s">
        <v>229</v>
      </c>
      <c r="L98" s="185" t="str">
        <f t="shared" si="9"/>
        <v>-</v>
      </c>
      <c r="M98" s="184"/>
      <c r="N98" s="185" t="s">
        <v>229</v>
      </c>
      <c r="O98" s="185" t="s">
        <v>229</v>
      </c>
    </row>
    <row r="99" spans="2:15" x14ac:dyDescent="0.25">
      <c r="B99" s="114" t="s">
        <v>75</v>
      </c>
      <c r="C99" s="184" t="s">
        <v>229</v>
      </c>
      <c r="D99" s="185" t="s">
        <v>229</v>
      </c>
      <c r="E99" s="184" t="s">
        <v>229</v>
      </c>
      <c r="F99" s="185" t="str">
        <f t="shared" si="8"/>
        <v>-</v>
      </c>
      <c r="G99" s="184" t="s">
        <v>229</v>
      </c>
      <c r="H99" s="185" t="str">
        <f t="shared" si="8"/>
        <v>-</v>
      </c>
      <c r="I99" s="184" t="s">
        <v>229</v>
      </c>
      <c r="J99" s="185" t="str">
        <f t="shared" si="8"/>
        <v>-</v>
      </c>
      <c r="K99" s="184" t="s">
        <v>229</v>
      </c>
      <c r="L99" s="185" t="str">
        <f t="shared" si="9"/>
        <v>-</v>
      </c>
      <c r="M99" s="184"/>
      <c r="N99" s="185" t="s">
        <v>229</v>
      </c>
      <c r="O99" s="185" t="s">
        <v>229</v>
      </c>
    </row>
    <row r="100" spans="2:15" x14ac:dyDescent="0.25">
      <c r="B100" s="114" t="s">
        <v>77</v>
      </c>
      <c r="C100" s="184" t="s">
        <v>229</v>
      </c>
      <c r="D100" s="185" t="s">
        <v>229</v>
      </c>
      <c r="E100" s="184" t="s">
        <v>229</v>
      </c>
      <c r="F100" s="185" t="str">
        <f t="shared" si="8"/>
        <v>-</v>
      </c>
      <c r="G100" s="184" t="s">
        <v>229</v>
      </c>
      <c r="H100" s="185" t="str">
        <f t="shared" si="8"/>
        <v>-</v>
      </c>
      <c r="I100" s="184" t="s">
        <v>229</v>
      </c>
      <c r="J100" s="185" t="str">
        <f t="shared" si="8"/>
        <v>-</v>
      </c>
      <c r="K100" s="184" t="s">
        <v>229</v>
      </c>
      <c r="L100" s="185" t="str">
        <f t="shared" si="9"/>
        <v>-</v>
      </c>
      <c r="M100" s="184"/>
      <c r="N100" s="185" t="s">
        <v>229</v>
      </c>
      <c r="O100" s="185" t="s">
        <v>229</v>
      </c>
    </row>
    <row r="101" spans="2:15" x14ac:dyDescent="0.25">
      <c r="B101" s="114" t="s">
        <v>79</v>
      </c>
      <c r="C101" s="184" t="s">
        <v>229</v>
      </c>
      <c r="D101" s="185" t="s">
        <v>229</v>
      </c>
      <c r="E101" s="184" t="s">
        <v>229</v>
      </c>
      <c r="F101" s="185" t="str">
        <f t="shared" si="8"/>
        <v>-</v>
      </c>
      <c r="G101" s="184" t="s">
        <v>229</v>
      </c>
      <c r="H101" s="185" t="str">
        <f t="shared" si="8"/>
        <v>-</v>
      </c>
      <c r="I101" s="184" t="s">
        <v>229</v>
      </c>
      <c r="J101" s="185" t="str">
        <f t="shared" si="8"/>
        <v>-</v>
      </c>
      <c r="K101" s="184" t="s">
        <v>229</v>
      </c>
      <c r="L101" s="185" t="str">
        <f t="shared" si="9"/>
        <v>-</v>
      </c>
      <c r="M101" s="184"/>
      <c r="N101" s="185" t="s">
        <v>229</v>
      </c>
      <c r="O101" s="185" t="s">
        <v>229</v>
      </c>
    </row>
    <row r="102" spans="2:15" x14ac:dyDescent="0.25">
      <c r="B102" s="114" t="s">
        <v>81</v>
      </c>
      <c r="C102" s="184" t="s">
        <v>229</v>
      </c>
      <c r="D102" s="185" t="s">
        <v>229</v>
      </c>
      <c r="E102" s="184" t="s">
        <v>229</v>
      </c>
      <c r="F102" s="185" t="str">
        <f t="shared" si="8"/>
        <v>-</v>
      </c>
      <c r="G102" s="184" t="s">
        <v>229</v>
      </c>
      <c r="H102" s="185" t="str">
        <f t="shared" si="8"/>
        <v>-</v>
      </c>
      <c r="I102" s="184" t="s">
        <v>229</v>
      </c>
      <c r="J102" s="185" t="str">
        <f t="shared" si="8"/>
        <v>-</v>
      </c>
      <c r="K102" s="184" t="s">
        <v>229</v>
      </c>
      <c r="L102" s="185" t="str">
        <f t="shared" si="9"/>
        <v>-</v>
      </c>
      <c r="M102" s="184"/>
      <c r="N102" s="185" t="s">
        <v>229</v>
      </c>
      <c r="O102" s="185" t="s">
        <v>229</v>
      </c>
    </row>
    <row r="103" spans="2:15" x14ac:dyDescent="0.25">
      <c r="B103" s="114" t="s">
        <v>83</v>
      </c>
      <c r="C103" s="184" t="s">
        <v>229</v>
      </c>
      <c r="D103" s="185" t="s">
        <v>229</v>
      </c>
      <c r="E103" s="184" t="s">
        <v>229</v>
      </c>
      <c r="F103" s="185" t="str">
        <f t="shared" si="8"/>
        <v>-</v>
      </c>
      <c r="G103" s="184" t="s">
        <v>229</v>
      </c>
      <c r="H103" s="185" t="str">
        <f t="shared" si="8"/>
        <v>-</v>
      </c>
      <c r="I103" s="184" t="s">
        <v>229</v>
      </c>
      <c r="J103" s="185" t="str">
        <f t="shared" si="8"/>
        <v>-</v>
      </c>
      <c r="K103" s="184" t="s">
        <v>229</v>
      </c>
      <c r="L103" s="185" t="str">
        <f t="shared" si="9"/>
        <v>-</v>
      </c>
      <c r="M103" s="184"/>
      <c r="N103" s="185" t="s">
        <v>229</v>
      </c>
      <c r="O103" s="185" t="s">
        <v>229</v>
      </c>
    </row>
    <row r="104" spans="2:15" x14ac:dyDescent="0.25">
      <c r="B104" s="114" t="s">
        <v>85</v>
      </c>
      <c r="C104" s="184" t="s">
        <v>229</v>
      </c>
      <c r="D104" s="185" t="s">
        <v>229</v>
      </c>
      <c r="E104" s="184" t="s">
        <v>229</v>
      </c>
      <c r="F104" s="185" t="str">
        <f t="shared" si="8"/>
        <v>-</v>
      </c>
      <c r="G104" s="184" t="s">
        <v>229</v>
      </c>
      <c r="H104" s="185" t="str">
        <f t="shared" si="8"/>
        <v>-</v>
      </c>
      <c r="I104" s="184" t="s">
        <v>229</v>
      </c>
      <c r="J104" s="185" t="str">
        <f t="shared" si="8"/>
        <v>-</v>
      </c>
      <c r="K104" s="184" t="s">
        <v>229</v>
      </c>
      <c r="L104" s="185" t="str">
        <f t="shared" si="9"/>
        <v>-</v>
      </c>
      <c r="M104" s="184"/>
      <c r="N104" s="185" t="s">
        <v>229</v>
      </c>
      <c r="O104" s="185" t="s">
        <v>229</v>
      </c>
    </row>
    <row r="105" spans="2:15" x14ac:dyDescent="0.25">
      <c r="B105" s="114" t="s">
        <v>87</v>
      </c>
      <c r="C105" s="184" t="s">
        <v>229</v>
      </c>
      <c r="D105" s="185" t="s">
        <v>229</v>
      </c>
      <c r="E105" s="184" t="s">
        <v>229</v>
      </c>
      <c r="F105" s="185" t="str">
        <f t="shared" si="8"/>
        <v>-</v>
      </c>
      <c r="G105" s="184" t="s">
        <v>229</v>
      </c>
      <c r="H105" s="185" t="str">
        <f t="shared" si="8"/>
        <v>-</v>
      </c>
      <c r="I105" s="184" t="s">
        <v>229</v>
      </c>
      <c r="J105" s="185" t="str">
        <f t="shared" si="8"/>
        <v>-</v>
      </c>
      <c r="K105" s="184" t="s">
        <v>229</v>
      </c>
      <c r="L105" s="185" t="str">
        <f t="shared" si="9"/>
        <v>-</v>
      </c>
      <c r="M105" s="184"/>
      <c r="N105" s="185" t="s">
        <v>229</v>
      </c>
      <c r="O105" s="185" t="s">
        <v>229</v>
      </c>
    </row>
    <row r="106" spans="2:15" x14ac:dyDescent="0.25">
      <c r="B106" s="114" t="s">
        <v>89</v>
      </c>
      <c r="C106" s="184" t="s">
        <v>229</v>
      </c>
      <c r="D106" s="185" t="s">
        <v>229</v>
      </c>
      <c r="E106" s="184" t="s">
        <v>229</v>
      </c>
      <c r="F106" s="185" t="str">
        <f t="shared" si="8"/>
        <v>-</v>
      </c>
      <c r="G106" s="184" t="s">
        <v>229</v>
      </c>
      <c r="H106" s="185" t="str">
        <f t="shared" si="8"/>
        <v>-</v>
      </c>
      <c r="I106" s="184" t="s">
        <v>229</v>
      </c>
      <c r="J106" s="185" t="str">
        <f t="shared" si="8"/>
        <v>-</v>
      </c>
      <c r="K106" s="184" t="s">
        <v>229</v>
      </c>
      <c r="L106" s="185" t="str">
        <f t="shared" si="9"/>
        <v>-</v>
      </c>
      <c r="M106" s="184"/>
      <c r="N106" s="185" t="s">
        <v>229</v>
      </c>
      <c r="O106" s="185" t="s">
        <v>229</v>
      </c>
    </row>
    <row r="107" spans="2:15" x14ac:dyDescent="0.25">
      <c r="B107" s="114" t="s">
        <v>91</v>
      </c>
      <c r="C107" s="184" t="s">
        <v>229</v>
      </c>
      <c r="D107" s="185" t="s">
        <v>229</v>
      </c>
      <c r="E107" s="184" t="s">
        <v>229</v>
      </c>
      <c r="F107" s="185" t="str">
        <f t="shared" si="8"/>
        <v>-</v>
      </c>
      <c r="G107" s="184" t="s">
        <v>229</v>
      </c>
      <c r="H107" s="185" t="str">
        <f t="shared" si="8"/>
        <v>-</v>
      </c>
      <c r="I107" s="184" t="s">
        <v>229</v>
      </c>
      <c r="J107" s="185" t="str">
        <f t="shared" si="8"/>
        <v>-</v>
      </c>
      <c r="K107" s="184" t="s">
        <v>229</v>
      </c>
      <c r="L107" s="185" t="str">
        <f t="shared" si="9"/>
        <v>-</v>
      </c>
      <c r="M107" s="184"/>
      <c r="N107" s="185" t="s">
        <v>229</v>
      </c>
      <c r="O107" s="185" t="s">
        <v>229</v>
      </c>
    </row>
    <row r="108" spans="2:15" x14ac:dyDescent="0.25">
      <c r="B108" s="114" t="s">
        <v>93</v>
      </c>
      <c r="C108" s="184" t="s">
        <v>229</v>
      </c>
      <c r="D108" s="185" t="s">
        <v>229</v>
      </c>
      <c r="E108" s="184" t="s">
        <v>229</v>
      </c>
      <c r="F108" s="185" t="str">
        <f t="shared" si="8"/>
        <v>-</v>
      </c>
      <c r="G108" s="184" t="s">
        <v>229</v>
      </c>
      <c r="H108" s="185" t="str">
        <f t="shared" si="8"/>
        <v>-</v>
      </c>
      <c r="I108" s="184" t="s">
        <v>229</v>
      </c>
      <c r="J108" s="185" t="str">
        <f t="shared" si="8"/>
        <v>-</v>
      </c>
      <c r="K108" s="184" t="s">
        <v>229</v>
      </c>
      <c r="L108" s="185" t="str">
        <f t="shared" si="9"/>
        <v>-</v>
      </c>
      <c r="M108" s="184"/>
      <c r="N108" s="185" t="s">
        <v>229</v>
      </c>
      <c r="O108" s="185" t="s">
        <v>229</v>
      </c>
    </row>
    <row r="109" spans="2:15" ht="15.75" x14ac:dyDescent="0.25">
      <c r="B109" s="117" t="s">
        <v>30</v>
      </c>
      <c r="C109" s="186" t="s">
        <v>229</v>
      </c>
      <c r="D109" s="187" t="s">
        <v>229</v>
      </c>
      <c r="E109" s="186" t="s">
        <v>229</v>
      </c>
      <c r="F109" s="187" t="str">
        <f t="shared" si="8"/>
        <v>-</v>
      </c>
      <c r="G109" s="186" t="s">
        <v>229</v>
      </c>
      <c r="H109" s="187" t="str">
        <f t="shared" si="8"/>
        <v>-</v>
      </c>
      <c r="I109" s="186" t="s">
        <v>229</v>
      </c>
      <c r="J109" s="187" t="str">
        <f t="shared" si="8"/>
        <v>-</v>
      </c>
      <c r="K109" s="186" t="s">
        <v>229</v>
      </c>
      <c r="L109" s="187" t="str">
        <f t="shared" si="9"/>
        <v>-</v>
      </c>
      <c r="M109" s="186"/>
      <c r="N109" s="187" t="s">
        <v>229</v>
      </c>
      <c r="O109" s="187" t="s">
        <v>229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BF23D-8157-4F37-A36E-D2C4995CDF4F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9ED24-3F94-46AB-9083-9C094FDA9183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70" t="s">
        <v>306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92" t="s">
        <v>152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283</v>
      </c>
      <c r="F7" s="296"/>
      <c r="G7" s="297" t="s">
        <v>284</v>
      </c>
      <c r="H7" s="296"/>
      <c r="I7" s="297" t="s">
        <v>285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271</v>
      </c>
      <c r="O8" s="112" t="s">
        <v>272</v>
      </c>
    </row>
    <row r="9" spans="1:17" x14ac:dyDescent="0.25">
      <c r="A9" s="1" t="s">
        <v>70</v>
      </c>
      <c r="B9" s="114" t="s">
        <v>71</v>
      </c>
      <c r="C9" s="193">
        <v>0.58660000000000001</v>
      </c>
      <c r="D9" s="116">
        <v>-7.1247625079163934E-2</v>
      </c>
      <c r="E9" s="193">
        <v>0.52139999999999997</v>
      </c>
      <c r="F9" s="116">
        <f t="shared" ref="F9:L21" si="0">IFERROR(E9/C9-1,"-")</f>
        <v>-0.11114899420388691</v>
      </c>
      <c r="G9" s="193">
        <v>0.17649999999999999</v>
      </c>
      <c r="H9" s="116">
        <f t="shared" si="0"/>
        <v>-0.66148830072880704</v>
      </c>
      <c r="I9" s="193">
        <v>0.51840000000000008</v>
      </c>
      <c r="J9" s="116">
        <f t="shared" si="0"/>
        <v>1.9371104815864029</v>
      </c>
      <c r="K9" s="193">
        <v>0.67859999999999998</v>
      </c>
      <c r="L9" s="116">
        <f t="shared" si="0"/>
        <v>0.30902777777777746</v>
      </c>
      <c r="M9" s="193">
        <v>0.73069999999999991</v>
      </c>
      <c r="N9" s="116">
        <v>7.6775714706749154E-2</v>
      </c>
      <c r="O9" s="116">
        <v>0.24565291510398901</v>
      </c>
    </row>
    <row r="10" spans="1:17" x14ac:dyDescent="0.25">
      <c r="A10" s="1" t="s">
        <v>72</v>
      </c>
      <c r="B10" s="114" t="s">
        <v>73</v>
      </c>
      <c r="C10" s="193">
        <v>0.61280000000000001</v>
      </c>
      <c r="D10" s="116">
        <v>-4.6819100948825687E-2</v>
      </c>
      <c r="E10" s="193">
        <v>0.626</v>
      </c>
      <c r="F10" s="116">
        <f t="shared" si="0"/>
        <v>2.1540469973890364E-2</v>
      </c>
      <c r="G10" s="193">
        <v>0.32640000000000002</v>
      </c>
      <c r="H10" s="116">
        <f t="shared" si="0"/>
        <v>-0.47859424920127791</v>
      </c>
      <c r="I10" s="193">
        <v>0.60040000000000004</v>
      </c>
      <c r="J10" s="116">
        <f t="shared" si="0"/>
        <v>0.83946078431372539</v>
      </c>
      <c r="K10" s="193">
        <v>0.6581999999999999</v>
      </c>
      <c r="L10" s="116">
        <f t="shared" si="0"/>
        <v>9.6269153897401427E-2</v>
      </c>
      <c r="M10" s="193">
        <v>0.69579999999999997</v>
      </c>
      <c r="N10" s="116">
        <v>5.712549377089049E-2</v>
      </c>
      <c r="O10" s="116">
        <v>0.13544386422976484</v>
      </c>
    </row>
    <row r="11" spans="1:17" x14ac:dyDescent="0.25">
      <c r="A11" s="1" t="s">
        <v>74</v>
      </c>
      <c r="B11" s="114" t="s">
        <v>75</v>
      </c>
      <c r="C11" s="193">
        <v>0.57830000000000004</v>
      </c>
      <c r="D11" s="116">
        <v>-3.8250457342424826E-2</v>
      </c>
      <c r="E11" s="193">
        <v>0.22870000000000001</v>
      </c>
      <c r="F11" s="116">
        <f t="shared" si="0"/>
        <v>-0.60453052049109457</v>
      </c>
      <c r="G11" s="193">
        <v>0.3256</v>
      </c>
      <c r="H11" s="116">
        <f t="shared" si="0"/>
        <v>0.4236991692173151</v>
      </c>
      <c r="I11" s="193">
        <v>0.59799999999999998</v>
      </c>
      <c r="J11" s="116">
        <f t="shared" si="0"/>
        <v>0.83660933660933656</v>
      </c>
      <c r="K11" s="193">
        <v>0.65930000000000011</v>
      </c>
      <c r="L11" s="116">
        <f t="shared" si="0"/>
        <v>0.10250836120401363</v>
      </c>
      <c r="M11" s="193">
        <v>0.68220000000000003</v>
      </c>
      <c r="N11" s="116">
        <v>3.4733808584862524E-2</v>
      </c>
      <c r="O11" s="116">
        <v>0.17966453397890358</v>
      </c>
    </row>
    <row r="12" spans="1:17" x14ac:dyDescent="0.25">
      <c r="A12" s="1" t="s">
        <v>76</v>
      </c>
      <c r="B12" s="114" t="s">
        <v>77</v>
      </c>
      <c r="C12" s="193">
        <v>0.46279999999999999</v>
      </c>
      <c r="D12" s="116">
        <v>-6.7875125881168175E-2</v>
      </c>
      <c r="E12" s="193">
        <v>0</v>
      </c>
      <c r="F12" s="116">
        <f t="shared" si="0"/>
        <v>-1</v>
      </c>
      <c r="G12" s="193">
        <v>0.27410000000000001</v>
      </c>
      <c r="H12" s="116" t="str">
        <f t="shared" si="0"/>
        <v>-</v>
      </c>
      <c r="I12" s="193">
        <v>0.55030000000000001</v>
      </c>
      <c r="J12" s="116">
        <f t="shared" si="0"/>
        <v>1.0076614374315942</v>
      </c>
      <c r="K12" s="193">
        <v>0.49869999999999998</v>
      </c>
      <c r="L12" s="116">
        <f t="shared" si="0"/>
        <v>-9.3767036162093476E-2</v>
      </c>
      <c r="M12" s="193">
        <v>0.55449999999999999</v>
      </c>
      <c r="N12" s="116">
        <v>0.11189091638259474</v>
      </c>
      <c r="O12" s="116">
        <v>0.19814174589455491</v>
      </c>
    </row>
    <row r="13" spans="1:17" x14ac:dyDescent="0.25">
      <c r="A13" s="1" t="s">
        <v>78</v>
      </c>
      <c r="B13" s="114" t="s">
        <v>79</v>
      </c>
      <c r="C13" s="193">
        <v>0.41720000000000002</v>
      </c>
      <c r="D13" s="116">
        <v>-6.958073148974131E-2</v>
      </c>
      <c r="E13" s="193">
        <v>0</v>
      </c>
      <c r="F13" s="116">
        <f t="shared" si="0"/>
        <v>-1</v>
      </c>
      <c r="G13" s="193">
        <v>0.32590000000000002</v>
      </c>
      <c r="H13" s="116" t="str">
        <f t="shared" si="0"/>
        <v>-</v>
      </c>
      <c r="I13" s="193">
        <v>0.53539999999999999</v>
      </c>
      <c r="J13" s="116">
        <f t="shared" si="0"/>
        <v>0.64283522552930328</v>
      </c>
      <c r="K13" s="193">
        <v>0.48149999999999998</v>
      </c>
      <c r="L13" s="116">
        <f t="shared" si="0"/>
        <v>-0.10067239447142329</v>
      </c>
      <c r="M13" s="193">
        <v>0.44569999999999999</v>
      </c>
      <c r="N13" s="116">
        <v>-7.4350986500519189E-2</v>
      </c>
      <c r="O13" s="116">
        <v>6.83125599232981E-2</v>
      </c>
    </row>
    <row r="14" spans="1:17" x14ac:dyDescent="0.25">
      <c r="A14" s="1" t="s">
        <v>80</v>
      </c>
      <c r="B14" s="114" t="s">
        <v>81</v>
      </c>
      <c r="C14" s="193">
        <v>0.38740000000000002</v>
      </c>
      <c r="D14" s="116">
        <v>-0.13158484644698487</v>
      </c>
      <c r="E14" s="193">
        <v>0</v>
      </c>
      <c r="F14" s="116">
        <f t="shared" si="0"/>
        <v>-1</v>
      </c>
      <c r="G14" s="193">
        <v>0.37560000000000004</v>
      </c>
      <c r="H14" s="116" t="str">
        <f t="shared" si="0"/>
        <v>-</v>
      </c>
      <c r="I14" s="193">
        <v>0.49780000000000002</v>
      </c>
      <c r="J14" s="116">
        <f t="shared" si="0"/>
        <v>0.32534611288604887</v>
      </c>
      <c r="K14" s="193">
        <v>0.47020000000000001</v>
      </c>
      <c r="L14" s="116">
        <f t="shared" si="0"/>
        <v>-5.5443953394937795E-2</v>
      </c>
      <c r="M14" s="193">
        <v>0.48170000000000002</v>
      </c>
      <c r="N14" s="116">
        <v>2.4457677584006854E-2</v>
      </c>
      <c r="O14" s="116">
        <v>0.24341765616933397</v>
      </c>
    </row>
    <row r="15" spans="1:17" x14ac:dyDescent="0.25">
      <c r="A15" s="1" t="s">
        <v>82</v>
      </c>
      <c r="B15" s="114" t="s">
        <v>83</v>
      </c>
      <c r="C15" s="193">
        <v>0.50600000000000001</v>
      </c>
      <c r="D15" s="116">
        <v>3.6248208068810239E-2</v>
      </c>
      <c r="E15" s="193">
        <v>0</v>
      </c>
      <c r="F15" s="116">
        <f t="shared" si="0"/>
        <v>-1</v>
      </c>
      <c r="G15" s="193">
        <v>0.42359999999999998</v>
      </c>
      <c r="H15" s="116" t="str">
        <f t="shared" si="0"/>
        <v>-</v>
      </c>
      <c r="I15" s="193">
        <v>0.52890000000000004</v>
      </c>
      <c r="J15" s="116">
        <f t="shared" si="0"/>
        <v>0.24858356940509929</v>
      </c>
      <c r="K15" s="193">
        <v>0.49259999999999998</v>
      </c>
      <c r="L15" s="116">
        <f t="shared" si="0"/>
        <v>-6.8633011911514608E-2</v>
      </c>
      <c r="M15" s="193">
        <v>0.52629999999999999</v>
      </c>
      <c r="N15" s="116">
        <v>6.8412505075111651E-2</v>
      </c>
      <c r="O15" s="116">
        <v>4.0118577075098694E-2</v>
      </c>
    </row>
    <row r="16" spans="1:17" x14ac:dyDescent="0.25">
      <c r="A16" s="1" t="s">
        <v>84</v>
      </c>
      <c r="B16" s="114" t="s">
        <v>85</v>
      </c>
      <c r="C16" s="193">
        <v>0.50770000000000004</v>
      </c>
      <c r="D16" s="116">
        <v>-5.0950421320790085E-3</v>
      </c>
      <c r="E16" s="193">
        <v>0.48630000000000001</v>
      </c>
      <c r="F16" s="116">
        <f t="shared" si="0"/>
        <v>-4.2150876501871215E-2</v>
      </c>
      <c r="G16" s="193">
        <v>0.51919999999999999</v>
      </c>
      <c r="H16" s="116">
        <f t="shared" si="0"/>
        <v>6.7653711700596197E-2</v>
      </c>
      <c r="I16" s="193">
        <v>0.51259999999999994</v>
      </c>
      <c r="J16" s="116">
        <f t="shared" si="0"/>
        <v>-1.2711864406779738E-2</v>
      </c>
      <c r="K16" s="193">
        <v>0.52780000000000005</v>
      </c>
      <c r="L16" s="116">
        <f t="shared" si="0"/>
        <v>2.9652750682793716E-2</v>
      </c>
      <c r="M16" s="193">
        <v>0.52239999999999998</v>
      </c>
      <c r="N16" s="116">
        <v>-1.0231148162182735E-2</v>
      </c>
      <c r="O16" s="116">
        <v>2.895410675595822E-2</v>
      </c>
    </row>
    <row r="17" spans="1:30" x14ac:dyDescent="0.25">
      <c r="A17" s="1" t="s">
        <v>86</v>
      </c>
      <c r="B17" s="114" t="s">
        <v>87</v>
      </c>
      <c r="C17" s="193">
        <v>0.44890000000000002</v>
      </c>
      <c r="D17" s="116">
        <v>-9.4777172817100186E-2</v>
      </c>
      <c r="E17" s="193">
        <v>0.29170000000000001</v>
      </c>
      <c r="F17" s="116">
        <f t="shared" si="0"/>
        <v>-0.35018935174871912</v>
      </c>
      <c r="G17" s="193">
        <v>0.48560000000000003</v>
      </c>
      <c r="H17" s="116">
        <f t="shared" si="0"/>
        <v>0.66472403153925264</v>
      </c>
      <c r="I17" s="193">
        <v>0.498</v>
      </c>
      <c r="J17" s="116">
        <f t="shared" si="0"/>
        <v>2.5535420098846684E-2</v>
      </c>
      <c r="K17" s="193">
        <v>0.48670000000000002</v>
      </c>
      <c r="L17" s="116">
        <f t="shared" si="0"/>
        <v>-2.269076305220874E-2</v>
      </c>
      <c r="M17" s="193">
        <v>0.57379999999999998</v>
      </c>
      <c r="N17" s="116">
        <v>0.17896034518183668</v>
      </c>
      <c r="O17" s="116">
        <v>0.27823568723546432</v>
      </c>
    </row>
    <row r="18" spans="1:30" x14ac:dyDescent="0.25">
      <c r="A18" s="1" t="s">
        <v>88</v>
      </c>
      <c r="B18" s="114" t="s">
        <v>89</v>
      </c>
      <c r="C18" s="193">
        <v>0.47789999999999999</v>
      </c>
      <c r="D18" s="116">
        <v>-7.4016663437318386E-2</v>
      </c>
      <c r="E18" s="193">
        <v>0.33689999999999998</v>
      </c>
      <c r="F18" s="116">
        <f t="shared" si="0"/>
        <v>-0.29504080351537987</v>
      </c>
      <c r="G18" s="193">
        <v>0.5554</v>
      </c>
      <c r="H18" s="116">
        <f t="shared" si="0"/>
        <v>0.64856040368061763</v>
      </c>
      <c r="I18" s="193">
        <v>0.54949999999999999</v>
      </c>
      <c r="J18" s="116">
        <f t="shared" si="0"/>
        <v>-1.0622974432841215E-2</v>
      </c>
      <c r="K18" s="193">
        <v>0.57689999999999997</v>
      </c>
      <c r="L18" s="116">
        <f t="shared" si="0"/>
        <v>4.9863512283894407E-2</v>
      </c>
      <c r="M18" s="193"/>
      <c r="N18" s="116" t="s">
        <v>229</v>
      </c>
      <c r="O18" s="116" t="s">
        <v>229</v>
      </c>
      <c r="AC18" s="194"/>
    </row>
    <row r="19" spans="1:30" x14ac:dyDescent="0.25">
      <c r="A19" s="1" t="s">
        <v>90</v>
      </c>
      <c r="B19" s="114" t="s">
        <v>91</v>
      </c>
      <c r="C19" s="193">
        <v>0.58650000000000002</v>
      </c>
      <c r="D19" s="116">
        <v>-3.9626657933518938E-2</v>
      </c>
      <c r="E19" s="193">
        <v>0.2979</v>
      </c>
      <c r="F19" s="116">
        <f t="shared" si="0"/>
        <v>-0.49207161125319698</v>
      </c>
      <c r="G19" s="193">
        <v>0.65709999999999991</v>
      </c>
      <c r="H19" s="116">
        <f t="shared" si="0"/>
        <v>1.2057737495803957</v>
      </c>
      <c r="I19" s="193">
        <v>0.65969999999999995</v>
      </c>
      <c r="J19" s="116">
        <f t="shared" si="0"/>
        <v>3.956779789986431E-3</v>
      </c>
      <c r="K19" s="193">
        <v>0.67669999999999997</v>
      </c>
      <c r="L19" s="116">
        <f t="shared" si="0"/>
        <v>2.576928907078968E-2</v>
      </c>
      <c r="M19" s="193"/>
      <c r="N19" s="116" t="s">
        <v>229</v>
      </c>
      <c r="O19" s="116" t="s">
        <v>229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0.58310000000000006</v>
      </c>
      <c r="D20" s="116">
        <v>2.0654647295641482E-2</v>
      </c>
      <c r="E20" s="193">
        <v>0.26369999999999999</v>
      </c>
      <c r="F20" s="116">
        <f t="shared" si="0"/>
        <v>-0.54776196192762827</v>
      </c>
      <c r="G20" s="193">
        <v>0.60489999999999999</v>
      </c>
      <c r="H20" s="116">
        <f t="shared" si="0"/>
        <v>1.2938945771710277</v>
      </c>
      <c r="I20" s="193">
        <v>0.61580000000000001</v>
      </c>
      <c r="J20" s="116">
        <f t="shared" si="0"/>
        <v>1.8019507356587861E-2</v>
      </c>
      <c r="K20" s="193">
        <v>0.62139999999999995</v>
      </c>
      <c r="L20" s="116">
        <f t="shared" si="0"/>
        <v>9.0938616433906549E-3</v>
      </c>
      <c r="M20" s="193"/>
      <c r="N20" s="116" t="s">
        <v>229</v>
      </c>
      <c r="O20" s="116" t="s">
        <v>229</v>
      </c>
      <c r="P20" s="122"/>
    </row>
    <row r="21" spans="1:30" ht="15.75" x14ac:dyDescent="0.25">
      <c r="A21" s="1" t="s">
        <v>0</v>
      </c>
      <c r="B21" s="117" t="s">
        <v>30</v>
      </c>
      <c r="C21" s="195">
        <v>0.51296533102376651</v>
      </c>
      <c r="D21" s="119">
        <v>-4.6721623105284604E-2</v>
      </c>
      <c r="E21" s="195">
        <v>0.43917828766012645</v>
      </c>
      <c r="F21" s="119">
        <f t="shared" si="0"/>
        <v>-0.14384411362923355</v>
      </c>
      <c r="G21" s="195">
        <v>0.43287194104141685</v>
      </c>
      <c r="H21" s="119">
        <f t="shared" si="0"/>
        <v>-1.435942257598577E-2</v>
      </c>
      <c r="I21" s="195">
        <v>0.55540181632567553</v>
      </c>
      <c r="J21" s="119">
        <f t="shared" si="0"/>
        <v>0.28306264201249109</v>
      </c>
      <c r="K21" s="195">
        <v>0.56942335787332776</v>
      </c>
      <c r="L21" s="119">
        <f t="shared" si="0"/>
        <v>2.5245761060727734E-2</v>
      </c>
      <c r="M21" s="195"/>
      <c r="N21" s="119" t="s">
        <v>229</v>
      </c>
      <c r="O21" s="119" t="s">
        <v>229</v>
      </c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70" t="s">
        <v>307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283</v>
      </c>
      <c r="F29" s="296"/>
      <c r="G29" s="297" t="s">
        <v>284</v>
      </c>
      <c r="H29" s="296"/>
      <c r="I29" s="297" t="s">
        <v>285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">
        <v>271</v>
      </c>
      <c r="O30" s="112" t="s">
        <v>272</v>
      </c>
    </row>
    <row r="31" spans="1:30" x14ac:dyDescent="0.25">
      <c r="B31" s="114" t="s">
        <v>71</v>
      </c>
      <c r="C31" s="193">
        <v>0.58660000000000001</v>
      </c>
      <c r="D31" s="116"/>
      <c r="E31" s="193">
        <v>0.52139999999999997</v>
      </c>
      <c r="F31" s="116">
        <f t="shared" ref="F31:J42" si="1">IFERROR(E31/C31-1,"-")</f>
        <v>-0.11114899420388691</v>
      </c>
      <c r="G31" s="193">
        <v>0.17649999999999999</v>
      </c>
      <c r="H31" s="116">
        <f t="shared" si="1"/>
        <v>-0.66148830072880704</v>
      </c>
      <c r="I31" s="193">
        <v>0.51840000000000008</v>
      </c>
      <c r="J31" s="116">
        <f t="shared" si="1"/>
        <v>1.9371104815864029</v>
      </c>
      <c r="K31" s="193">
        <v>0.67859999999999998</v>
      </c>
      <c r="L31" s="116">
        <f t="shared" ref="L31:L42" si="2">IFERROR(K31/I31-1,"-")</f>
        <v>0.30902777777777746</v>
      </c>
      <c r="M31" s="193">
        <v>0.73069999999999991</v>
      </c>
      <c r="N31" s="116">
        <v>7.6775714706749154E-2</v>
      </c>
      <c r="O31" s="116">
        <v>0.24565291510398901</v>
      </c>
    </row>
    <row r="32" spans="1:30" x14ac:dyDescent="0.25">
      <c r="B32" s="114" t="s">
        <v>73</v>
      </c>
      <c r="C32" s="193">
        <v>0.61280000000000001</v>
      </c>
      <c r="D32" s="116"/>
      <c r="E32" s="193">
        <v>0.626</v>
      </c>
      <c r="F32" s="116">
        <f t="shared" si="1"/>
        <v>2.1540469973890364E-2</v>
      </c>
      <c r="G32" s="193">
        <v>0.32640000000000002</v>
      </c>
      <c r="H32" s="116">
        <f t="shared" si="1"/>
        <v>-0.47859424920127791</v>
      </c>
      <c r="I32" s="193">
        <v>0.60040000000000004</v>
      </c>
      <c r="J32" s="116">
        <f t="shared" si="1"/>
        <v>0.83946078431372539</v>
      </c>
      <c r="K32" s="193">
        <v>0.6581999999999999</v>
      </c>
      <c r="L32" s="116">
        <f t="shared" si="2"/>
        <v>9.6269153897401427E-2</v>
      </c>
      <c r="M32" s="193">
        <v>0.7206999999999999</v>
      </c>
      <c r="N32" s="116">
        <v>9.4955940443634201E-2</v>
      </c>
      <c r="O32" s="116">
        <v>0.17607702349869436</v>
      </c>
    </row>
    <row r="33" spans="2:17" x14ac:dyDescent="0.25">
      <c r="B33" s="114" t="s">
        <v>75</v>
      </c>
      <c r="C33" s="193">
        <v>0.57830000000000004</v>
      </c>
      <c r="D33" s="116"/>
      <c r="E33" s="193">
        <v>0.22870000000000001</v>
      </c>
      <c r="F33" s="116">
        <f t="shared" si="1"/>
        <v>-0.60453052049109457</v>
      </c>
      <c r="G33" s="193">
        <v>0.3256</v>
      </c>
      <c r="H33" s="116">
        <f t="shared" si="1"/>
        <v>0.4236991692173151</v>
      </c>
      <c r="I33" s="193">
        <v>0.59799999999999998</v>
      </c>
      <c r="J33" s="116">
        <f t="shared" si="1"/>
        <v>0.83660933660933656</v>
      </c>
      <c r="K33" s="193">
        <v>0.65930000000000011</v>
      </c>
      <c r="L33" s="116">
        <f t="shared" si="2"/>
        <v>0.10250836120401363</v>
      </c>
      <c r="M33" s="193">
        <v>0.68220000000000003</v>
      </c>
      <c r="N33" s="116">
        <v>3.4733808584862524E-2</v>
      </c>
      <c r="O33" s="116">
        <v>0.17966453397890358</v>
      </c>
    </row>
    <row r="34" spans="2:17" x14ac:dyDescent="0.25">
      <c r="B34" s="114" t="s">
        <v>77</v>
      </c>
      <c r="C34" s="193">
        <v>0.46279999999999999</v>
      </c>
      <c r="D34" s="116"/>
      <c r="E34" s="193">
        <v>0</v>
      </c>
      <c r="F34" s="116">
        <f t="shared" si="1"/>
        <v>-1</v>
      </c>
      <c r="G34" s="193">
        <v>0.27410000000000001</v>
      </c>
      <c r="H34" s="116" t="str">
        <f t="shared" si="1"/>
        <v>-</v>
      </c>
      <c r="I34" s="193">
        <v>0.55030000000000001</v>
      </c>
      <c r="J34" s="116">
        <f t="shared" si="1"/>
        <v>1.0076614374315942</v>
      </c>
      <c r="K34" s="193">
        <v>0.49869999999999998</v>
      </c>
      <c r="L34" s="116">
        <f t="shared" si="2"/>
        <v>-9.3767036162093476E-2</v>
      </c>
      <c r="M34" s="193">
        <v>0.55449999999999999</v>
      </c>
      <c r="N34" s="116">
        <v>0.11189091638259474</v>
      </c>
      <c r="O34" s="116">
        <v>0.19814174589455491</v>
      </c>
    </row>
    <row r="35" spans="2:17" x14ac:dyDescent="0.25">
      <c r="B35" s="114" t="s">
        <v>79</v>
      </c>
      <c r="C35" s="193">
        <v>0.41720000000000002</v>
      </c>
      <c r="D35" s="116"/>
      <c r="E35" s="193">
        <v>0</v>
      </c>
      <c r="F35" s="116">
        <f t="shared" si="1"/>
        <v>-1</v>
      </c>
      <c r="G35" s="193">
        <v>0.32590000000000002</v>
      </c>
      <c r="H35" s="116" t="str">
        <f t="shared" si="1"/>
        <v>-</v>
      </c>
      <c r="I35" s="193">
        <v>0.53539999999999999</v>
      </c>
      <c r="J35" s="116">
        <f t="shared" si="1"/>
        <v>0.64283522552930328</v>
      </c>
      <c r="K35" s="193">
        <v>0.48149999999999998</v>
      </c>
      <c r="L35" s="116">
        <f t="shared" si="2"/>
        <v>-0.10067239447142329</v>
      </c>
      <c r="M35" s="193">
        <v>0.44569999999999999</v>
      </c>
      <c r="N35" s="116">
        <v>-7.4350986500519189E-2</v>
      </c>
      <c r="O35" s="116">
        <v>6.83125599232981E-2</v>
      </c>
    </row>
    <row r="36" spans="2:17" x14ac:dyDescent="0.25">
      <c r="B36" s="114" t="s">
        <v>81</v>
      </c>
      <c r="C36" s="193">
        <v>0.38740000000000002</v>
      </c>
      <c r="D36" s="116"/>
      <c r="E36" s="193">
        <v>0</v>
      </c>
      <c r="F36" s="116">
        <f t="shared" si="1"/>
        <v>-1</v>
      </c>
      <c r="G36" s="193">
        <v>0.37560000000000004</v>
      </c>
      <c r="H36" s="116" t="str">
        <f t="shared" si="1"/>
        <v>-</v>
      </c>
      <c r="I36" s="193">
        <v>0.49780000000000002</v>
      </c>
      <c r="J36" s="116">
        <f t="shared" si="1"/>
        <v>0.32534611288604887</v>
      </c>
      <c r="K36" s="193">
        <v>0.47020000000000001</v>
      </c>
      <c r="L36" s="116">
        <f t="shared" si="2"/>
        <v>-5.5443953394937795E-2</v>
      </c>
      <c r="M36" s="193">
        <v>0.48170000000000002</v>
      </c>
      <c r="N36" s="116">
        <v>2.4457677584006854E-2</v>
      </c>
      <c r="O36" s="116">
        <v>0.24341765616933397</v>
      </c>
    </row>
    <row r="37" spans="2:17" x14ac:dyDescent="0.25">
      <c r="B37" s="114" t="s">
        <v>83</v>
      </c>
      <c r="C37" s="193">
        <v>0.50600000000000001</v>
      </c>
      <c r="D37" s="116"/>
      <c r="E37" s="193">
        <v>0</v>
      </c>
      <c r="F37" s="116">
        <f t="shared" si="1"/>
        <v>-1</v>
      </c>
      <c r="G37" s="193">
        <v>0.42359999999999998</v>
      </c>
      <c r="H37" s="116" t="str">
        <f t="shared" si="1"/>
        <v>-</v>
      </c>
      <c r="I37" s="193">
        <v>0.52890000000000004</v>
      </c>
      <c r="J37" s="116">
        <f t="shared" si="1"/>
        <v>0.24858356940509929</v>
      </c>
      <c r="K37" s="193">
        <v>0.49259999999999998</v>
      </c>
      <c r="L37" s="116">
        <f t="shared" si="2"/>
        <v>-6.8633011911514608E-2</v>
      </c>
      <c r="M37" s="193">
        <v>0.52629999999999999</v>
      </c>
      <c r="N37" s="116">
        <v>6.8412505075111651E-2</v>
      </c>
      <c r="O37" s="116">
        <v>4.0118577075098694E-2</v>
      </c>
    </row>
    <row r="38" spans="2:17" x14ac:dyDescent="0.25">
      <c r="B38" s="114" t="s">
        <v>85</v>
      </c>
      <c r="C38" s="193">
        <v>0.50770000000000004</v>
      </c>
      <c r="D38" s="116"/>
      <c r="E38" s="193">
        <v>0.48630000000000001</v>
      </c>
      <c r="F38" s="116">
        <f t="shared" si="1"/>
        <v>-4.2150876501871215E-2</v>
      </c>
      <c r="G38" s="193">
        <v>0.51919999999999999</v>
      </c>
      <c r="H38" s="116">
        <f t="shared" si="1"/>
        <v>6.7653711700596197E-2</v>
      </c>
      <c r="I38" s="193">
        <v>0.51259999999999994</v>
      </c>
      <c r="J38" s="116">
        <f t="shared" si="1"/>
        <v>-1.2711864406779738E-2</v>
      </c>
      <c r="K38" s="193">
        <v>0.52780000000000005</v>
      </c>
      <c r="L38" s="116">
        <f t="shared" si="2"/>
        <v>2.9652750682793716E-2</v>
      </c>
      <c r="M38" s="193">
        <v>0.52239999999999998</v>
      </c>
      <c r="N38" s="116">
        <v>-1.0231148162182735E-2</v>
      </c>
      <c r="O38" s="116">
        <v>2.895410675595822E-2</v>
      </c>
    </row>
    <row r="39" spans="2:17" x14ac:dyDescent="0.25">
      <c r="B39" s="114" t="s">
        <v>87</v>
      </c>
      <c r="C39" s="193">
        <v>0.44890000000000002</v>
      </c>
      <c r="D39" s="116"/>
      <c r="E39" s="193">
        <v>0.29170000000000001</v>
      </c>
      <c r="F39" s="116">
        <f t="shared" si="1"/>
        <v>-0.35018935174871912</v>
      </c>
      <c r="G39" s="193">
        <v>0.48560000000000003</v>
      </c>
      <c r="H39" s="116">
        <f t="shared" si="1"/>
        <v>0.66472403153925264</v>
      </c>
      <c r="I39" s="193">
        <v>0.498</v>
      </c>
      <c r="J39" s="116">
        <f t="shared" si="1"/>
        <v>2.5535420098846684E-2</v>
      </c>
      <c r="K39" s="193">
        <v>0.48670000000000002</v>
      </c>
      <c r="L39" s="116">
        <f t="shared" si="2"/>
        <v>-2.269076305220874E-2</v>
      </c>
      <c r="M39" s="193">
        <v>0.57379999999999998</v>
      </c>
      <c r="N39" s="116">
        <v>0.17896034518183668</v>
      </c>
      <c r="O39" s="116">
        <v>0.27823568723546432</v>
      </c>
    </row>
    <row r="40" spans="2:17" x14ac:dyDescent="0.25">
      <c r="B40" s="114" t="s">
        <v>89</v>
      </c>
      <c r="C40" s="193">
        <v>0.47789999999999999</v>
      </c>
      <c r="D40" s="116"/>
      <c r="E40" s="193">
        <v>0.33689999999999998</v>
      </c>
      <c r="F40" s="116">
        <f t="shared" si="1"/>
        <v>-0.29504080351537987</v>
      </c>
      <c r="G40" s="193">
        <v>0.5554</v>
      </c>
      <c r="H40" s="116">
        <f t="shared" si="1"/>
        <v>0.64856040368061763</v>
      </c>
      <c r="I40" s="193">
        <v>0.54949999999999999</v>
      </c>
      <c r="J40" s="116">
        <f t="shared" si="1"/>
        <v>-1.0622974432841215E-2</v>
      </c>
      <c r="K40" s="193">
        <v>0.57689999999999997</v>
      </c>
      <c r="L40" s="116">
        <f t="shared" si="2"/>
        <v>4.9863512283894407E-2</v>
      </c>
      <c r="M40" s="193"/>
      <c r="N40" s="116" t="s">
        <v>229</v>
      </c>
      <c r="O40" s="116" t="s">
        <v>229</v>
      </c>
    </row>
    <row r="41" spans="2:17" x14ac:dyDescent="0.25">
      <c r="B41" s="114" t="s">
        <v>91</v>
      </c>
      <c r="C41" s="193">
        <v>0.58650000000000002</v>
      </c>
      <c r="D41" s="116"/>
      <c r="E41" s="193">
        <v>0.2979</v>
      </c>
      <c r="F41" s="116">
        <f t="shared" si="1"/>
        <v>-0.49207161125319698</v>
      </c>
      <c r="G41" s="193">
        <v>0.65709999999999991</v>
      </c>
      <c r="H41" s="116">
        <f t="shared" si="1"/>
        <v>1.2057737495803957</v>
      </c>
      <c r="I41" s="193">
        <v>0.65969999999999995</v>
      </c>
      <c r="J41" s="116">
        <f t="shared" si="1"/>
        <v>3.956779789986431E-3</v>
      </c>
      <c r="K41" s="193">
        <v>0.67669999999999997</v>
      </c>
      <c r="L41" s="116">
        <f t="shared" si="2"/>
        <v>2.576928907078968E-2</v>
      </c>
      <c r="M41" s="193"/>
      <c r="N41" s="116" t="s">
        <v>229</v>
      </c>
      <c r="O41" s="116" t="s">
        <v>229</v>
      </c>
    </row>
    <row r="42" spans="2:17" x14ac:dyDescent="0.25">
      <c r="B42" s="114" t="s">
        <v>93</v>
      </c>
      <c r="C42" s="193">
        <v>0.58310000000000006</v>
      </c>
      <c r="D42" s="116"/>
      <c r="E42" s="193">
        <v>0.26369999999999999</v>
      </c>
      <c r="F42" s="116">
        <f t="shared" si="1"/>
        <v>-0.54776196192762827</v>
      </c>
      <c r="G42" s="193">
        <v>0.60489999999999999</v>
      </c>
      <c r="H42" s="116">
        <f t="shared" si="1"/>
        <v>1.2938945771710277</v>
      </c>
      <c r="I42" s="193">
        <v>0.61580000000000001</v>
      </c>
      <c r="J42" s="116">
        <f t="shared" si="1"/>
        <v>1.8019507356587861E-2</v>
      </c>
      <c r="K42" s="193">
        <v>0.62139999999999995</v>
      </c>
      <c r="L42" s="116">
        <f t="shared" si="2"/>
        <v>9.0938616433906549E-3</v>
      </c>
      <c r="M42" s="193"/>
      <c r="N42" s="116" t="s">
        <v>229</v>
      </c>
      <c r="O42" s="116" t="s">
        <v>229</v>
      </c>
    </row>
    <row r="43" spans="2:17" ht="15.75" x14ac:dyDescent="0.25">
      <c r="B43" s="117" t="s">
        <v>30</v>
      </c>
      <c r="C43" s="195">
        <v>0.51296533102376651</v>
      </c>
      <c r="D43" s="119"/>
      <c r="E43" s="195">
        <v>0.38850000000000001</v>
      </c>
      <c r="F43" s="119">
        <v>-0.24263887537070183</v>
      </c>
      <c r="G43" s="195">
        <v>0.43290000000000001</v>
      </c>
      <c r="H43" s="119">
        <v>0.11428571428571432</v>
      </c>
      <c r="I43" s="195">
        <v>0.5554</v>
      </c>
      <c r="J43" s="119">
        <v>0.28297528297528296</v>
      </c>
      <c r="K43" s="195">
        <v>0.56942335787332776</v>
      </c>
      <c r="L43" s="119">
        <v>2.5249113923888622E-2</v>
      </c>
      <c r="M43" s="195"/>
      <c r="N43" s="119" t="s">
        <v>229</v>
      </c>
      <c r="O43" s="119" t="s">
        <v>229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70" t="s">
        <v>308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Q48" s="1" t="s">
        <v>155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156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283</v>
      </c>
      <c r="F51" s="296"/>
      <c r="G51" s="297" t="s">
        <v>284</v>
      </c>
      <c r="H51" s="296"/>
      <c r="I51" s="297" t="s">
        <v>285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">
        <v>271</v>
      </c>
      <c r="O52" s="112" t="s">
        <v>272</v>
      </c>
    </row>
    <row r="53" spans="2:17" x14ac:dyDescent="0.25">
      <c r="B53" s="114" t="s">
        <v>71</v>
      </c>
      <c r="C53" s="193">
        <v>0.61130000000000007</v>
      </c>
      <c r="D53" s="116"/>
      <c r="E53" s="193" t="s">
        <v>229</v>
      </c>
      <c r="F53" s="116" t="str">
        <f t="shared" ref="F53:J64" si="3">IFERROR(E53/C53-1,"-")</f>
        <v>-</v>
      </c>
      <c r="G53" s="193" t="s">
        <v>229</v>
      </c>
      <c r="H53" s="116" t="str">
        <f t="shared" si="3"/>
        <v>-</v>
      </c>
      <c r="I53" s="193">
        <v>0.49819999999999998</v>
      </c>
      <c r="J53" s="116" t="str">
        <f t="shared" si="3"/>
        <v>-</v>
      </c>
      <c r="K53" s="193">
        <v>0.6845</v>
      </c>
      <c r="L53" s="116">
        <f t="shared" ref="L53:L64" si="4">IFERROR(K53/I53-1,"-")</f>
        <v>0.37394620634283426</v>
      </c>
      <c r="M53" s="193">
        <v>0.70760000000000001</v>
      </c>
      <c r="N53" s="116">
        <v>3.3747260774287913E-2</v>
      </c>
      <c r="O53" s="116">
        <v>0.1575331261246522</v>
      </c>
    </row>
    <row r="54" spans="2:17" x14ac:dyDescent="0.25">
      <c r="B54" s="114" t="s">
        <v>73</v>
      </c>
      <c r="C54" s="193">
        <v>0.64180000000000004</v>
      </c>
      <c r="D54" s="116"/>
      <c r="E54" s="193" t="s">
        <v>229</v>
      </c>
      <c r="F54" s="116" t="str">
        <f t="shared" si="3"/>
        <v>-</v>
      </c>
      <c r="G54" s="193" t="s">
        <v>229</v>
      </c>
      <c r="H54" s="116" t="str">
        <f t="shared" si="3"/>
        <v>-</v>
      </c>
      <c r="I54" s="193">
        <v>0.58590000000000009</v>
      </c>
      <c r="J54" s="116" t="str">
        <f t="shared" si="3"/>
        <v>-</v>
      </c>
      <c r="K54" s="193">
        <v>0.70169999999999999</v>
      </c>
      <c r="L54" s="116">
        <f t="shared" si="4"/>
        <v>0.19764464925755232</v>
      </c>
      <c r="M54" s="193">
        <v>0.71660000000000001</v>
      </c>
      <c r="N54" s="116">
        <v>2.1234145646287672E-2</v>
      </c>
      <c r="O54" s="116">
        <v>0.11654721096914922</v>
      </c>
    </row>
    <row r="55" spans="2:17" x14ac:dyDescent="0.25">
      <c r="B55" s="114" t="s">
        <v>75</v>
      </c>
      <c r="C55" s="193">
        <v>0.62340000000000007</v>
      </c>
      <c r="D55" s="116"/>
      <c r="E55" s="193" t="s">
        <v>229</v>
      </c>
      <c r="F55" s="116" t="str">
        <f t="shared" si="3"/>
        <v>-</v>
      </c>
      <c r="G55" s="193" t="s">
        <v>229</v>
      </c>
      <c r="H55" s="116" t="str">
        <f t="shared" si="3"/>
        <v>-</v>
      </c>
      <c r="I55" s="193">
        <v>0.59989999999999999</v>
      </c>
      <c r="J55" s="116" t="str">
        <f t="shared" si="3"/>
        <v>-</v>
      </c>
      <c r="K55" s="193">
        <v>0.66610000000000003</v>
      </c>
      <c r="L55" s="116">
        <f t="shared" si="4"/>
        <v>0.11035172528754789</v>
      </c>
      <c r="M55" s="193">
        <v>0.6431</v>
      </c>
      <c r="N55" s="116">
        <v>-3.4529349947455379E-2</v>
      </c>
      <c r="O55" s="116">
        <v>3.1600898299646962E-2</v>
      </c>
    </row>
    <row r="56" spans="2:17" x14ac:dyDescent="0.25">
      <c r="B56" s="114" t="s">
        <v>77</v>
      </c>
      <c r="C56" s="193">
        <v>0.51950000000000007</v>
      </c>
      <c r="D56" s="116"/>
      <c r="E56" s="193" t="s">
        <v>229</v>
      </c>
      <c r="F56" s="116" t="str">
        <f t="shared" si="3"/>
        <v>-</v>
      </c>
      <c r="G56" s="193" t="s">
        <v>229</v>
      </c>
      <c r="H56" s="116" t="str">
        <f t="shared" si="3"/>
        <v>-</v>
      </c>
      <c r="I56" s="193">
        <v>0.58599999999999997</v>
      </c>
      <c r="J56" s="116" t="str">
        <f t="shared" si="3"/>
        <v>-</v>
      </c>
      <c r="K56" s="193">
        <v>0.54310000000000003</v>
      </c>
      <c r="L56" s="116">
        <f t="shared" si="4"/>
        <v>-7.3208191126279742E-2</v>
      </c>
      <c r="M56" s="193">
        <v>0.56380000000000008</v>
      </c>
      <c r="N56" s="116">
        <v>3.8114527711287094E-2</v>
      </c>
      <c r="O56" s="116">
        <v>8.5274302213667053E-2</v>
      </c>
    </row>
    <row r="57" spans="2:17" x14ac:dyDescent="0.25">
      <c r="B57" s="114" t="s">
        <v>79</v>
      </c>
      <c r="C57" s="193">
        <v>0.41670000000000001</v>
      </c>
      <c r="D57" s="116"/>
      <c r="E57" s="193" t="s">
        <v>229</v>
      </c>
      <c r="F57" s="116" t="str">
        <f t="shared" si="3"/>
        <v>-</v>
      </c>
      <c r="G57" s="193" t="s">
        <v>229</v>
      </c>
      <c r="H57" s="116" t="str">
        <f t="shared" si="3"/>
        <v>-</v>
      </c>
      <c r="I57" s="193">
        <v>0.51639999999999997</v>
      </c>
      <c r="J57" s="116" t="str">
        <f t="shared" si="3"/>
        <v>-</v>
      </c>
      <c r="K57" s="193">
        <v>0.47859999999999997</v>
      </c>
      <c r="L57" s="116">
        <f t="shared" si="4"/>
        <v>-7.3199070487993789E-2</v>
      </c>
      <c r="M57" s="193">
        <v>0.43509999999999999</v>
      </c>
      <c r="N57" s="116">
        <v>-9.0890096113664831E-2</v>
      </c>
      <c r="O57" s="116">
        <v>4.415646748260138E-2</v>
      </c>
    </row>
    <row r="58" spans="2:17" x14ac:dyDescent="0.25">
      <c r="B58" s="114" t="s">
        <v>81</v>
      </c>
      <c r="C58" s="193">
        <v>0.39829999999999999</v>
      </c>
      <c r="D58" s="116"/>
      <c r="E58" s="193" t="s">
        <v>229</v>
      </c>
      <c r="F58" s="116" t="str">
        <f t="shared" si="3"/>
        <v>-</v>
      </c>
      <c r="G58" s="193" t="s">
        <v>229</v>
      </c>
      <c r="H58" s="116" t="str">
        <f t="shared" si="3"/>
        <v>-</v>
      </c>
      <c r="I58" s="193">
        <v>0.48649999999999999</v>
      </c>
      <c r="J58" s="116" t="str">
        <f t="shared" si="3"/>
        <v>-</v>
      </c>
      <c r="K58" s="193">
        <v>0.44630000000000003</v>
      </c>
      <c r="L58" s="116">
        <f t="shared" si="4"/>
        <v>-8.2631038026721448E-2</v>
      </c>
      <c r="M58" s="193">
        <v>0.48159999999999997</v>
      </c>
      <c r="N58" s="116">
        <v>7.9094779296437157E-2</v>
      </c>
      <c r="O58" s="116">
        <v>0.2091388400702987</v>
      </c>
    </row>
    <row r="59" spans="2:17" x14ac:dyDescent="0.25">
      <c r="B59" s="114" t="s">
        <v>83</v>
      </c>
      <c r="C59" s="193">
        <v>0.51170000000000004</v>
      </c>
      <c r="D59" s="116"/>
      <c r="E59" s="193" t="s">
        <v>229</v>
      </c>
      <c r="F59" s="116" t="str">
        <f t="shared" si="3"/>
        <v>-</v>
      </c>
      <c r="G59" s="193" t="s">
        <v>229</v>
      </c>
      <c r="H59" s="116" t="str">
        <f t="shared" si="3"/>
        <v>-</v>
      </c>
      <c r="I59" s="193">
        <v>0.53449999999999998</v>
      </c>
      <c r="J59" s="116" t="str">
        <f t="shared" si="3"/>
        <v>-</v>
      </c>
      <c r="K59" s="193">
        <v>0.50290000000000001</v>
      </c>
      <c r="L59" s="116">
        <f t="shared" si="4"/>
        <v>-5.9120673526660394E-2</v>
      </c>
      <c r="M59" s="193">
        <v>0.55110000000000003</v>
      </c>
      <c r="N59" s="116">
        <v>9.5844104195665247E-2</v>
      </c>
      <c r="O59" s="116">
        <v>7.6998241156927882E-2</v>
      </c>
    </row>
    <row r="60" spans="2:17" x14ac:dyDescent="0.25">
      <c r="B60" s="114" t="s">
        <v>85</v>
      </c>
      <c r="C60" s="193">
        <v>0.56630000000000003</v>
      </c>
      <c r="D60" s="116"/>
      <c r="E60" s="193" t="s">
        <v>229</v>
      </c>
      <c r="F60" s="116" t="str">
        <f t="shared" si="3"/>
        <v>-</v>
      </c>
      <c r="G60" s="193" t="s">
        <v>229</v>
      </c>
      <c r="H60" s="116" t="str">
        <f t="shared" si="3"/>
        <v>-</v>
      </c>
      <c r="I60" s="193">
        <v>0.55869999999999997</v>
      </c>
      <c r="J60" s="116" t="str">
        <f t="shared" si="3"/>
        <v>-</v>
      </c>
      <c r="K60" s="193">
        <v>0.56430000000000002</v>
      </c>
      <c r="L60" s="116">
        <f t="shared" si="4"/>
        <v>1.002326830141409E-2</v>
      </c>
      <c r="M60" s="193">
        <v>0.62619999999999998</v>
      </c>
      <c r="N60" s="116">
        <v>0.10969342548289918</v>
      </c>
      <c r="O60" s="116">
        <v>0.10577432456295233</v>
      </c>
    </row>
    <row r="61" spans="2:17" x14ac:dyDescent="0.25">
      <c r="B61" s="114" t="s">
        <v>87</v>
      </c>
      <c r="C61" s="193">
        <v>0.44030000000000002</v>
      </c>
      <c r="D61" s="116"/>
      <c r="E61" s="193" t="s">
        <v>229</v>
      </c>
      <c r="F61" s="116" t="str">
        <f t="shared" si="3"/>
        <v>-</v>
      </c>
      <c r="G61" s="193" t="s">
        <v>229</v>
      </c>
      <c r="H61" s="116" t="str">
        <f t="shared" si="3"/>
        <v>-</v>
      </c>
      <c r="I61" s="193">
        <v>0.48299999999999998</v>
      </c>
      <c r="J61" s="116" t="str">
        <f t="shared" si="3"/>
        <v>-</v>
      </c>
      <c r="K61" s="193">
        <v>0.52639999999999998</v>
      </c>
      <c r="L61" s="116">
        <f t="shared" si="4"/>
        <v>8.9855072463768115E-2</v>
      </c>
      <c r="M61" s="193">
        <v>0.57579999999999998</v>
      </c>
      <c r="N61" s="116">
        <v>9.3844984802431641E-2</v>
      </c>
      <c r="O61" s="116">
        <v>0.30774471950942517</v>
      </c>
    </row>
    <row r="62" spans="2:17" x14ac:dyDescent="0.25">
      <c r="B62" s="114" t="s">
        <v>89</v>
      </c>
      <c r="C62" s="193">
        <v>0.47799999999999998</v>
      </c>
      <c r="D62" s="116"/>
      <c r="E62" s="193" t="s">
        <v>229</v>
      </c>
      <c r="F62" s="116" t="str">
        <f t="shared" si="3"/>
        <v>-</v>
      </c>
      <c r="G62" s="193" t="s">
        <v>229</v>
      </c>
      <c r="H62" s="116" t="str">
        <f t="shared" si="3"/>
        <v>-</v>
      </c>
      <c r="I62" s="193">
        <v>0.52469999999999994</v>
      </c>
      <c r="J62" s="116" t="str">
        <f t="shared" si="3"/>
        <v>-</v>
      </c>
      <c r="K62" s="193">
        <v>0.59870000000000001</v>
      </c>
      <c r="L62" s="116">
        <f t="shared" si="4"/>
        <v>0.1410329712216507</v>
      </c>
      <c r="M62" s="193"/>
      <c r="N62" s="116" t="s">
        <v>229</v>
      </c>
      <c r="O62" s="116" t="s">
        <v>229</v>
      </c>
    </row>
    <row r="63" spans="2:17" x14ac:dyDescent="0.25">
      <c r="B63" s="114" t="s">
        <v>91</v>
      </c>
      <c r="C63" s="193">
        <v>0.61539999999999995</v>
      </c>
      <c r="D63" s="116"/>
      <c r="E63" s="193" t="s">
        <v>229</v>
      </c>
      <c r="F63" s="116" t="str">
        <f t="shared" si="3"/>
        <v>-</v>
      </c>
      <c r="G63" s="193" t="s">
        <v>229</v>
      </c>
      <c r="H63" s="116" t="str">
        <f t="shared" si="3"/>
        <v>-</v>
      </c>
      <c r="I63" s="193">
        <v>0.66370000000000007</v>
      </c>
      <c r="J63" s="116" t="str">
        <f t="shared" si="3"/>
        <v>-</v>
      </c>
      <c r="K63" s="193">
        <v>0.69230000000000003</v>
      </c>
      <c r="L63" s="116">
        <f t="shared" si="4"/>
        <v>4.309175832454426E-2</v>
      </c>
      <c r="M63" s="193"/>
      <c r="N63" s="116" t="s">
        <v>229</v>
      </c>
      <c r="O63" s="116" t="s">
        <v>229</v>
      </c>
    </row>
    <row r="64" spans="2:17" x14ac:dyDescent="0.25">
      <c r="B64" s="114" t="s">
        <v>93</v>
      </c>
      <c r="C64" s="193">
        <v>0.56040000000000001</v>
      </c>
      <c r="D64" s="116"/>
      <c r="E64" s="193" t="s">
        <v>229</v>
      </c>
      <c r="F64" s="116" t="str">
        <f t="shared" si="3"/>
        <v>-</v>
      </c>
      <c r="G64" s="193" t="s">
        <v>229</v>
      </c>
      <c r="H64" s="116" t="str">
        <f t="shared" si="3"/>
        <v>-</v>
      </c>
      <c r="I64" s="193">
        <v>0.59799999999999998</v>
      </c>
      <c r="J64" s="116" t="str">
        <f t="shared" si="3"/>
        <v>-</v>
      </c>
      <c r="K64" s="193">
        <v>0.62219999999999998</v>
      </c>
      <c r="L64" s="116">
        <f t="shared" si="4"/>
        <v>4.0468227424749204E-2</v>
      </c>
      <c r="M64" s="193"/>
      <c r="N64" s="116" t="s">
        <v>229</v>
      </c>
      <c r="O64" s="116" t="s">
        <v>229</v>
      </c>
    </row>
    <row r="65" spans="2:17" ht="15.75" x14ac:dyDescent="0.25">
      <c r="B65" s="117" t="s">
        <v>30</v>
      </c>
      <c r="C65" s="195">
        <v>0.53115642802858176</v>
      </c>
      <c r="D65" s="119"/>
      <c r="E65" s="195">
        <v>0.3785</v>
      </c>
      <c r="F65" s="119">
        <v>-0.28740389831141655</v>
      </c>
      <c r="G65" s="195">
        <v>0.42406401375024599</v>
      </c>
      <c r="H65" s="119">
        <v>0.12038048546960622</v>
      </c>
      <c r="I65" s="195">
        <v>0.55261090702655957</v>
      </c>
      <c r="J65" s="119">
        <v>0.30313086965219771</v>
      </c>
      <c r="K65" s="195">
        <v>0.58497896924763915</v>
      </c>
      <c r="L65" s="119">
        <v>5.8572970257215529E-2</v>
      </c>
      <c r="M65" s="200"/>
      <c r="N65" s="199" t="s">
        <v>229</v>
      </c>
      <c r="O65" s="199" t="s">
        <v>229</v>
      </c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/>
      <c r="K68" s="197"/>
      <c r="L68" s="197"/>
    </row>
    <row r="70" spans="2:17" ht="21.75" customHeight="1" thickBot="1" x14ac:dyDescent="0.3">
      <c r="B70" s="270" t="s">
        <v>309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Q70" s="1" t="s">
        <v>157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158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283</v>
      </c>
      <c r="F73" s="296"/>
      <c r="G73" s="297" t="s">
        <v>284</v>
      </c>
      <c r="H73" s="296"/>
      <c r="I73" s="297" t="s">
        <v>285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">
        <v>271</v>
      </c>
      <c r="O74" s="112" t="s">
        <v>272</v>
      </c>
    </row>
    <row r="75" spans="2:17" x14ac:dyDescent="0.25">
      <c r="B75" s="114" t="s">
        <v>71</v>
      </c>
      <c r="C75" s="193">
        <v>0.56140000000000001</v>
      </c>
      <c r="D75" s="116"/>
      <c r="E75" s="193" t="s">
        <v>229</v>
      </c>
      <c r="F75" s="116" t="str">
        <f t="shared" ref="F75:J86" si="5">IFERROR(E75/C75-1,"-")</f>
        <v>-</v>
      </c>
      <c r="G75" s="193" t="s">
        <v>229</v>
      </c>
      <c r="H75" s="116" t="str">
        <f t="shared" si="5"/>
        <v>-</v>
      </c>
      <c r="I75" s="193">
        <v>0.55909999999999993</v>
      </c>
      <c r="J75" s="116" t="str">
        <f t="shared" si="5"/>
        <v>-</v>
      </c>
      <c r="K75" s="193">
        <v>0.67010000000000003</v>
      </c>
      <c r="L75" s="116">
        <f t="shared" ref="L75:L86" si="6">IFERROR(K75/I75-1,"-")</f>
        <v>0.19853335718118426</v>
      </c>
      <c r="M75" s="193">
        <v>0.7659999999999999</v>
      </c>
      <c r="N75" s="116">
        <v>0.14311296821369934</v>
      </c>
      <c r="O75" s="116">
        <v>0.36444602778767354</v>
      </c>
    </row>
    <row r="76" spans="2:17" x14ac:dyDescent="0.25">
      <c r="B76" s="114" t="s">
        <v>73</v>
      </c>
      <c r="C76" s="193">
        <v>0.58310000000000006</v>
      </c>
      <c r="D76" s="116"/>
      <c r="E76" s="193" t="s">
        <v>229</v>
      </c>
      <c r="F76" s="116" t="str">
        <f t="shared" si="5"/>
        <v>-</v>
      </c>
      <c r="G76" s="193" t="s">
        <v>229</v>
      </c>
      <c r="H76" s="116" t="str">
        <f t="shared" si="5"/>
        <v>-</v>
      </c>
      <c r="I76" s="193">
        <v>0.62950000000000006</v>
      </c>
      <c r="J76" s="116" t="str">
        <f t="shared" si="5"/>
        <v>-</v>
      </c>
      <c r="K76" s="193">
        <v>0.59540000000000004</v>
      </c>
      <c r="L76" s="116">
        <f t="shared" si="6"/>
        <v>-5.4169976171564715E-2</v>
      </c>
      <c r="M76" s="193">
        <v>0.72689999999999999</v>
      </c>
      <c r="N76" s="116">
        <v>0.22085992610010075</v>
      </c>
      <c r="O76" s="116">
        <v>0.24661293088664027</v>
      </c>
    </row>
    <row r="77" spans="2:17" x14ac:dyDescent="0.25">
      <c r="B77" s="114" t="s">
        <v>75</v>
      </c>
      <c r="C77" s="193">
        <v>0.5323</v>
      </c>
      <c r="D77" s="116"/>
      <c r="E77" s="193" t="s">
        <v>229</v>
      </c>
      <c r="F77" s="116" t="str">
        <f t="shared" si="5"/>
        <v>-</v>
      </c>
      <c r="G77" s="193" t="s">
        <v>229</v>
      </c>
      <c r="H77" s="116" t="str">
        <f t="shared" si="5"/>
        <v>-</v>
      </c>
      <c r="I77" s="193">
        <v>0.59439999999999993</v>
      </c>
      <c r="J77" s="116" t="str">
        <f t="shared" si="5"/>
        <v>-</v>
      </c>
      <c r="K77" s="193">
        <v>0.64980000000000004</v>
      </c>
      <c r="L77" s="116">
        <f t="shared" si="6"/>
        <v>9.3203230148048766E-2</v>
      </c>
      <c r="M77" s="193">
        <v>0.74239999999999995</v>
      </c>
      <c r="N77" s="116">
        <v>0.14250538627269904</v>
      </c>
      <c r="O77" s="116">
        <v>0.39470223558143891</v>
      </c>
    </row>
    <row r="78" spans="2:17" x14ac:dyDescent="0.25">
      <c r="B78" s="114" t="s">
        <v>77</v>
      </c>
      <c r="C78" s="193">
        <v>0.40279999999999999</v>
      </c>
      <c r="D78" s="116"/>
      <c r="E78" s="193" t="s">
        <v>229</v>
      </c>
      <c r="F78" s="116" t="str">
        <f t="shared" si="5"/>
        <v>-</v>
      </c>
      <c r="G78" s="193" t="s">
        <v>229</v>
      </c>
      <c r="H78" s="116" t="str">
        <f t="shared" si="5"/>
        <v>-</v>
      </c>
      <c r="I78" s="193">
        <v>0.48899999999999999</v>
      </c>
      <c r="J78" s="116" t="str">
        <f t="shared" si="5"/>
        <v>-</v>
      </c>
      <c r="K78" s="193">
        <v>0.43590000000000001</v>
      </c>
      <c r="L78" s="116">
        <f t="shared" si="6"/>
        <v>-0.10858895705521465</v>
      </c>
      <c r="M78" s="193">
        <v>0.5403</v>
      </c>
      <c r="N78" s="116">
        <v>0.23950447350309712</v>
      </c>
      <c r="O78" s="116">
        <v>0.34136047666335645</v>
      </c>
    </row>
    <row r="79" spans="2:17" x14ac:dyDescent="0.25">
      <c r="B79" s="114" t="s">
        <v>79</v>
      </c>
      <c r="C79" s="193">
        <v>0.41770000000000002</v>
      </c>
      <c r="D79" s="116"/>
      <c r="E79" s="193" t="s">
        <v>229</v>
      </c>
      <c r="F79" s="116" t="str">
        <f t="shared" si="5"/>
        <v>-</v>
      </c>
      <c r="G79" s="193" t="s">
        <v>229</v>
      </c>
      <c r="H79" s="116" t="str">
        <f t="shared" si="5"/>
        <v>-</v>
      </c>
      <c r="I79" s="193">
        <v>0.56640000000000001</v>
      </c>
      <c r="J79" s="116" t="str">
        <f t="shared" si="5"/>
        <v>-</v>
      </c>
      <c r="K79" s="193">
        <v>0.48549999999999999</v>
      </c>
      <c r="L79" s="116">
        <f t="shared" si="6"/>
        <v>-0.1428319209039548</v>
      </c>
      <c r="M79" s="193">
        <v>0.46200000000000002</v>
      </c>
      <c r="N79" s="116">
        <v>-4.8403707518022587E-2</v>
      </c>
      <c r="O79" s="116">
        <v>0.10605697869284181</v>
      </c>
    </row>
    <row r="80" spans="2:17" x14ac:dyDescent="0.25">
      <c r="B80" s="114" t="s">
        <v>81</v>
      </c>
      <c r="C80" s="193">
        <v>0.37579999999999997</v>
      </c>
      <c r="D80" s="116"/>
      <c r="E80" s="193" t="s">
        <v>229</v>
      </c>
      <c r="F80" s="116" t="str">
        <f t="shared" si="5"/>
        <v>-</v>
      </c>
      <c r="G80" s="193" t="s">
        <v>229</v>
      </c>
      <c r="H80" s="116" t="str">
        <f t="shared" si="5"/>
        <v>-</v>
      </c>
      <c r="I80" s="193">
        <v>0.51600000000000001</v>
      </c>
      <c r="J80" s="116" t="str">
        <f t="shared" si="5"/>
        <v>-</v>
      </c>
      <c r="K80" s="193">
        <v>0.50790000000000002</v>
      </c>
      <c r="L80" s="116">
        <f t="shared" si="6"/>
        <v>-1.569767441860459E-2</v>
      </c>
      <c r="M80" s="193">
        <v>0.48180000000000001</v>
      </c>
      <c r="N80" s="116">
        <v>-5.1388068517424723E-2</v>
      </c>
      <c r="O80" s="116">
        <v>0.28206492815327322</v>
      </c>
    </row>
    <row r="81" spans="2:17" x14ac:dyDescent="0.25">
      <c r="B81" s="114" t="s">
        <v>83</v>
      </c>
      <c r="C81" s="193">
        <v>0.49950000000000006</v>
      </c>
      <c r="D81" s="116"/>
      <c r="E81" s="193" t="s">
        <v>229</v>
      </c>
      <c r="F81" s="116" t="str">
        <f t="shared" si="5"/>
        <v>-</v>
      </c>
      <c r="G81" s="193" t="s">
        <v>229</v>
      </c>
      <c r="H81" s="116" t="str">
        <f t="shared" si="5"/>
        <v>-</v>
      </c>
      <c r="I81" s="193">
        <v>0.51919999999999999</v>
      </c>
      <c r="J81" s="116" t="str">
        <f t="shared" si="5"/>
        <v>-</v>
      </c>
      <c r="K81" s="193">
        <v>0.47499999999999998</v>
      </c>
      <c r="L81" s="116">
        <f t="shared" si="6"/>
        <v>-8.5130970724191068E-2</v>
      </c>
      <c r="M81" s="193">
        <v>0.48810000000000003</v>
      </c>
      <c r="N81" s="116">
        <v>2.7578947368421147E-2</v>
      </c>
      <c r="O81" s="116">
        <v>-2.2822822822822886E-2</v>
      </c>
    </row>
    <row r="82" spans="2:17" x14ac:dyDescent="0.25">
      <c r="B82" s="114" t="s">
        <v>85</v>
      </c>
      <c r="C82" s="193">
        <v>0.4461</v>
      </c>
      <c r="D82" s="116"/>
      <c r="E82" s="193" t="s">
        <v>229</v>
      </c>
      <c r="F82" s="116" t="str">
        <f t="shared" si="5"/>
        <v>-</v>
      </c>
      <c r="G82" s="193" t="s">
        <v>229</v>
      </c>
      <c r="H82" s="116" t="str">
        <f t="shared" si="5"/>
        <v>-</v>
      </c>
      <c r="I82" s="193">
        <v>0.44679999999999997</v>
      </c>
      <c r="J82" s="116" t="str">
        <f t="shared" si="5"/>
        <v>-</v>
      </c>
      <c r="K82" s="193">
        <v>0.46520000000000006</v>
      </c>
      <c r="L82" s="116">
        <f t="shared" si="6"/>
        <v>4.1181736794986712E-2</v>
      </c>
      <c r="M82" s="193">
        <v>0.37380000000000002</v>
      </c>
      <c r="N82" s="116">
        <v>-0.19647463456577818</v>
      </c>
      <c r="O82" s="116">
        <v>-0.16207128446536645</v>
      </c>
    </row>
    <row r="83" spans="2:17" x14ac:dyDescent="0.25">
      <c r="B83" s="114" t="s">
        <v>87</v>
      </c>
      <c r="C83" s="193">
        <v>0.45799999999999996</v>
      </c>
      <c r="D83" s="116"/>
      <c r="E83" s="193" t="s">
        <v>229</v>
      </c>
      <c r="F83" s="116" t="str">
        <f t="shared" si="5"/>
        <v>-</v>
      </c>
      <c r="G83" s="193" t="s">
        <v>229</v>
      </c>
      <c r="H83" s="116" t="str">
        <f t="shared" si="5"/>
        <v>-</v>
      </c>
      <c r="I83" s="193">
        <v>0.51990000000000003</v>
      </c>
      <c r="J83" s="116" t="str">
        <f t="shared" si="5"/>
        <v>-</v>
      </c>
      <c r="K83" s="193">
        <v>0.4249</v>
      </c>
      <c r="L83" s="116">
        <f t="shared" si="6"/>
        <v>-0.18272744758607429</v>
      </c>
      <c r="M83" s="193">
        <v>0.56969999999999998</v>
      </c>
      <c r="N83" s="116">
        <v>0.3407860673099552</v>
      </c>
      <c r="O83" s="116">
        <v>0.24388646288209603</v>
      </c>
    </row>
    <row r="84" spans="2:17" x14ac:dyDescent="0.25">
      <c r="B84" s="114" t="s">
        <v>89</v>
      </c>
      <c r="C84" s="193">
        <v>0.47770000000000001</v>
      </c>
      <c r="D84" s="116"/>
      <c r="E84" s="193" t="s">
        <v>229</v>
      </c>
      <c r="F84" s="116" t="str">
        <f t="shared" si="5"/>
        <v>-</v>
      </c>
      <c r="G84" s="193" t="s">
        <v>229</v>
      </c>
      <c r="H84" s="116" t="str">
        <f t="shared" si="5"/>
        <v>-</v>
      </c>
      <c r="I84" s="193">
        <v>0.58550000000000002</v>
      </c>
      <c r="J84" s="116" t="str">
        <f t="shared" si="5"/>
        <v>-</v>
      </c>
      <c r="K84" s="193">
        <v>0.54320000000000002</v>
      </c>
      <c r="L84" s="116">
        <f t="shared" si="6"/>
        <v>-7.2245943637916366E-2</v>
      </c>
      <c r="M84" s="193"/>
      <c r="N84" s="116" t="s">
        <v>229</v>
      </c>
      <c r="O84" s="116" t="s">
        <v>229</v>
      </c>
    </row>
    <row r="85" spans="2:17" x14ac:dyDescent="0.25">
      <c r="B85" s="114" t="s">
        <v>91</v>
      </c>
      <c r="C85" s="193">
        <v>0.55590000000000006</v>
      </c>
      <c r="D85" s="116"/>
      <c r="E85" s="193" t="s">
        <v>229</v>
      </c>
      <c r="F85" s="116" t="str">
        <f t="shared" si="5"/>
        <v>-</v>
      </c>
      <c r="G85" s="193" t="s">
        <v>229</v>
      </c>
      <c r="H85" s="116" t="str">
        <f t="shared" si="5"/>
        <v>-</v>
      </c>
      <c r="I85" s="193">
        <v>0.65379999999999994</v>
      </c>
      <c r="J85" s="116" t="str">
        <f t="shared" si="5"/>
        <v>-</v>
      </c>
      <c r="K85" s="193">
        <v>0.65260000000000007</v>
      </c>
      <c r="L85" s="116">
        <f t="shared" si="6"/>
        <v>-1.8354236769652088E-3</v>
      </c>
      <c r="M85" s="193"/>
      <c r="N85" s="116" t="s">
        <v>229</v>
      </c>
      <c r="O85" s="116" t="s">
        <v>229</v>
      </c>
    </row>
    <row r="86" spans="2:17" x14ac:dyDescent="0.25">
      <c r="B86" s="114" t="s">
        <v>93</v>
      </c>
      <c r="C86" s="193">
        <v>0.60699999999999998</v>
      </c>
      <c r="D86" s="116"/>
      <c r="E86" s="193" t="s">
        <v>229</v>
      </c>
      <c r="F86" s="116" t="str">
        <f t="shared" si="5"/>
        <v>-</v>
      </c>
      <c r="G86" s="193" t="s">
        <v>229</v>
      </c>
      <c r="H86" s="116" t="str">
        <f t="shared" si="5"/>
        <v>-</v>
      </c>
      <c r="I86" s="193">
        <v>0.64139999999999997</v>
      </c>
      <c r="J86" s="116" t="str">
        <f t="shared" si="5"/>
        <v>-</v>
      </c>
      <c r="K86" s="193">
        <v>0.62020000000000008</v>
      </c>
      <c r="L86" s="116">
        <f t="shared" si="6"/>
        <v>-3.3052697224820515E-2</v>
      </c>
      <c r="M86" s="193"/>
      <c r="N86" s="116" t="s">
        <v>229</v>
      </c>
      <c r="O86" s="116" t="s">
        <v>229</v>
      </c>
    </row>
    <row r="87" spans="2:17" ht="15.75" x14ac:dyDescent="0.25">
      <c r="B87" s="117" t="s">
        <v>30</v>
      </c>
      <c r="C87" s="195">
        <v>0.49310833333333343</v>
      </c>
      <c r="D87" s="119"/>
      <c r="E87" s="195">
        <v>0.40079999999999999</v>
      </c>
      <c r="F87" s="119">
        <v>-0.18719686343433684</v>
      </c>
      <c r="G87" s="195">
        <v>0.4506</v>
      </c>
      <c r="H87" s="119">
        <v>0.12425149700598803</v>
      </c>
      <c r="I87" s="195">
        <v>0.55989999999999995</v>
      </c>
      <c r="J87" s="119">
        <v>0.24256546826453618</v>
      </c>
      <c r="K87" s="195">
        <v>0.54569999999999996</v>
      </c>
      <c r="L87" s="119">
        <v>-2.5361671727094137E-2</v>
      </c>
      <c r="M87" s="198">
        <v>0.57233333333333336</v>
      </c>
      <c r="N87" s="199">
        <v>8.7659070289069829E-2</v>
      </c>
      <c r="O87" s="199">
        <v>0.20298722371957068</v>
      </c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70" t="s">
        <v>310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Q92" s="1" t="s">
        <v>159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160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283</v>
      </c>
      <c r="F95" s="296"/>
      <c r="G95" s="297" t="s">
        <v>284</v>
      </c>
      <c r="H95" s="296"/>
      <c r="I95" s="297" t="s">
        <v>285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">
        <v>271</v>
      </c>
      <c r="O96" s="112" t="s">
        <v>272</v>
      </c>
    </row>
    <row r="97" spans="2:15" x14ac:dyDescent="0.25">
      <c r="B97" s="114" t="s">
        <v>71</v>
      </c>
      <c r="C97" s="193" t="s">
        <v>229</v>
      </c>
      <c r="D97" s="116"/>
      <c r="E97" s="193" t="s">
        <v>229</v>
      </c>
      <c r="F97" s="116" t="str">
        <f t="shared" ref="F97:J109" si="7">IFERROR(E97/C97-1,"-")</f>
        <v>-</v>
      </c>
      <c r="G97" s="193" t="s">
        <v>229</v>
      </c>
      <c r="H97" s="116" t="str">
        <f t="shared" si="7"/>
        <v>-</v>
      </c>
      <c r="I97" s="193" t="s">
        <v>229</v>
      </c>
      <c r="J97" s="116" t="str">
        <f t="shared" si="7"/>
        <v>-</v>
      </c>
      <c r="K97" s="193" t="s">
        <v>229</v>
      </c>
      <c r="L97" s="116" t="str">
        <f t="shared" ref="L97:L109" si="8">IFERROR(K97/I97-1,"-")</f>
        <v>-</v>
      </c>
      <c r="M97" s="193"/>
      <c r="N97" s="116" t="s">
        <v>229</v>
      </c>
      <c r="O97" s="116" t="s">
        <v>229</v>
      </c>
    </row>
    <row r="98" spans="2:15" x14ac:dyDescent="0.25">
      <c r="B98" s="114" t="s">
        <v>73</v>
      </c>
      <c r="C98" s="193" t="s">
        <v>229</v>
      </c>
      <c r="D98" s="116"/>
      <c r="E98" s="193" t="s">
        <v>229</v>
      </c>
      <c r="F98" s="116" t="str">
        <f t="shared" si="7"/>
        <v>-</v>
      </c>
      <c r="G98" s="193" t="s">
        <v>229</v>
      </c>
      <c r="H98" s="116" t="str">
        <f t="shared" si="7"/>
        <v>-</v>
      </c>
      <c r="I98" s="193" t="s">
        <v>229</v>
      </c>
      <c r="J98" s="116" t="str">
        <f t="shared" si="7"/>
        <v>-</v>
      </c>
      <c r="K98" s="193" t="s">
        <v>229</v>
      </c>
      <c r="L98" s="116" t="str">
        <f t="shared" si="8"/>
        <v>-</v>
      </c>
      <c r="M98" s="193"/>
      <c r="N98" s="116" t="s">
        <v>229</v>
      </c>
      <c r="O98" s="116" t="s">
        <v>229</v>
      </c>
    </row>
    <row r="99" spans="2:15" x14ac:dyDescent="0.25">
      <c r="B99" s="114" t="s">
        <v>75</v>
      </c>
      <c r="C99" s="193" t="s">
        <v>229</v>
      </c>
      <c r="D99" s="116"/>
      <c r="E99" s="193" t="s">
        <v>229</v>
      </c>
      <c r="F99" s="116" t="str">
        <f t="shared" si="7"/>
        <v>-</v>
      </c>
      <c r="G99" s="193" t="s">
        <v>229</v>
      </c>
      <c r="H99" s="116" t="str">
        <f t="shared" si="7"/>
        <v>-</v>
      </c>
      <c r="I99" s="193" t="s">
        <v>229</v>
      </c>
      <c r="J99" s="116" t="str">
        <f t="shared" si="7"/>
        <v>-</v>
      </c>
      <c r="K99" s="193" t="s">
        <v>229</v>
      </c>
      <c r="L99" s="116" t="str">
        <f t="shared" si="8"/>
        <v>-</v>
      </c>
      <c r="M99" s="193"/>
      <c r="N99" s="116" t="s">
        <v>229</v>
      </c>
      <c r="O99" s="116" t="s">
        <v>229</v>
      </c>
    </row>
    <row r="100" spans="2:15" x14ac:dyDescent="0.25">
      <c r="B100" s="114" t="s">
        <v>77</v>
      </c>
      <c r="C100" s="193" t="s">
        <v>229</v>
      </c>
      <c r="D100" s="116"/>
      <c r="E100" s="193" t="s">
        <v>229</v>
      </c>
      <c r="F100" s="116" t="str">
        <f t="shared" si="7"/>
        <v>-</v>
      </c>
      <c r="G100" s="193" t="s">
        <v>229</v>
      </c>
      <c r="H100" s="116" t="str">
        <f t="shared" si="7"/>
        <v>-</v>
      </c>
      <c r="I100" s="193" t="s">
        <v>229</v>
      </c>
      <c r="J100" s="116" t="str">
        <f t="shared" si="7"/>
        <v>-</v>
      </c>
      <c r="K100" s="193" t="s">
        <v>229</v>
      </c>
      <c r="L100" s="116" t="str">
        <f t="shared" si="8"/>
        <v>-</v>
      </c>
      <c r="M100" s="193"/>
      <c r="N100" s="116" t="s">
        <v>229</v>
      </c>
      <c r="O100" s="116" t="s">
        <v>229</v>
      </c>
    </row>
    <row r="101" spans="2:15" x14ac:dyDescent="0.25">
      <c r="B101" s="114" t="s">
        <v>79</v>
      </c>
      <c r="C101" s="193" t="s">
        <v>229</v>
      </c>
      <c r="D101" s="116"/>
      <c r="E101" s="193" t="s">
        <v>229</v>
      </c>
      <c r="F101" s="116" t="str">
        <f t="shared" si="7"/>
        <v>-</v>
      </c>
      <c r="G101" s="193" t="s">
        <v>229</v>
      </c>
      <c r="H101" s="116" t="str">
        <f t="shared" si="7"/>
        <v>-</v>
      </c>
      <c r="I101" s="193" t="s">
        <v>229</v>
      </c>
      <c r="J101" s="116" t="str">
        <f t="shared" si="7"/>
        <v>-</v>
      </c>
      <c r="K101" s="193" t="s">
        <v>229</v>
      </c>
      <c r="L101" s="116" t="str">
        <f t="shared" si="8"/>
        <v>-</v>
      </c>
      <c r="M101" s="193"/>
      <c r="N101" s="116" t="s">
        <v>229</v>
      </c>
      <c r="O101" s="116" t="s">
        <v>229</v>
      </c>
    </row>
    <row r="102" spans="2:15" x14ac:dyDescent="0.25">
      <c r="B102" s="114" t="s">
        <v>81</v>
      </c>
      <c r="C102" s="193" t="s">
        <v>229</v>
      </c>
      <c r="D102" s="116"/>
      <c r="E102" s="193" t="s">
        <v>229</v>
      </c>
      <c r="F102" s="116" t="str">
        <f t="shared" si="7"/>
        <v>-</v>
      </c>
      <c r="G102" s="193" t="s">
        <v>229</v>
      </c>
      <c r="H102" s="116" t="str">
        <f t="shared" si="7"/>
        <v>-</v>
      </c>
      <c r="I102" s="193" t="s">
        <v>229</v>
      </c>
      <c r="J102" s="116" t="str">
        <f t="shared" si="7"/>
        <v>-</v>
      </c>
      <c r="K102" s="193" t="s">
        <v>229</v>
      </c>
      <c r="L102" s="116" t="str">
        <f t="shared" si="8"/>
        <v>-</v>
      </c>
      <c r="M102" s="193"/>
      <c r="N102" s="116" t="s">
        <v>229</v>
      </c>
      <c r="O102" s="116" t="s">
        <v>229</v>
      </c>
    </row>
    <row r="103" spans="2:15" x14ac:dyDescent="0.25">
      <c r="B103" s="114" t="s">
        <v>83</v>
      </c>
      <c r="C103" s="193" t="s">
        <v>229</v>
      </c>
      <c r="D103" s="116"/>
      <c r="E103" s="193" t="s">
        <v>229</v>
      </c>
      <c r="F103" s="116" t="str">
        <f t="shared" si="7"/>
        <v>-</v>
      </c>
      <c r="G103" s="193" t="s">
        <v>229</v>
      </c>
      <c r="H103" s="116" t="str">
        <f t="shared" si="7"/>
        <v>-</v>
      </c>
      <c r="I103" s="193" t="s">
        <v>229</v>
      </c>
      <c r="J103" s="116" t="str">
        <f t="shared" si="7"/>
        <v>-</v>
      </c>
      <c r="K103" s="193" t="s">
        <v>229</v>
      </c>
      <c r="L103" s="116" t="str">
        <f t="shared" si="8"/>
        <v>-</v>
      </c>
      <c r="M103" s="193"/>
      <c r="N103" s="116" t="s">
        <v>229</v>
      </c>
      <c r="O103" s="116" t="s">
        <v>229</v>
      </c>
    </row>
    <row r="104" spans="2:15" x14ac:dyDescent="0.25">
      <c r="B104" s="114" t="s">
        <v>85</v>
      </c>
      <c r="C104" s="193" t="s">
        <v>229</v>
      </c>
      <c r="D104" s="116"/>
      <c r="E104" s="193" t="s">
        <v>229</v>
      </c>
      <c r="F104" s="116" t="str">
        <f t="shared" si="7"/>
        <v>-</v>
      </c>
      <c r="G104" s="193" t="s">
        <v>229</v>
      </c>
      <c r="H104" s="116" t="str">
        <f t="shared" si="7"/>
        <v>-</v>
      </c>
      <c r="I104" s="193" t="s">
        <v>229</v>
      </c>
      <c r="J104" s="116" t="str">
        <f t="shared" si="7"/>
        <v>-</v>
      </c>
      <c r="K104" s="193" t="s">
        <v>229</v>
      </c>
      <c r="L104" s="116" t="str">
        <f t="shared" si="8"/>
        <v>-</v>
      </c>
      <c r="M104" s="193"/>
      <c r="N104" s="116" t="s">
        <v>229</v>
      </c>
      <c r="O104" s="116" t="s">
        <v>229</v>
      </c>
    </row>
    <row r="105" spans="2:15" x14ac:dyDescent="0.25">
      <c r="B105" s="114" t="s">
        <v>87</v>
      </c>
      <c r="C105" s="193" t="s">
        <v>229</v>
      </c>
      <c r="D105" s="116"/>
      <c r="E105" s="193" t="s">
        <v>229</v>
      </c>
      <c r="F105" s="116" t="str">
        <f t="shared" si="7"/>
        <v>-</v>
      </c>
      <c r="G105" s="193" t="s">
        <v>229</v>
      </c>
      <c r="H105" s="116" t="str">
        <f t="shared" si="7"/>
        <v>-</v>
      </c>
      <c r="I105" s="193" t="s">
        <v>229</v>
      </c>
      <c r="J105" s="116" t="str">
        <f t="shared" si="7"/>
        <v>-</v>
      </c>
      <c r="K105" s="193" t="s">
        <v>229</v>
      </c>
      <c r="L105" s="116" t="str">
        <f t="shared" si="8"/>
        <v>-</v>
      </c>
      <c r="M105" s="193"/>
      <c r="N105" s="116" t="s">
        <v>229</v>
      </c>
      <c r="O105" s="116" t="s">
        <v>229</v>
      </c>
    </row>
    <row r="106" spans="2:15" x14ac:dyDescent="0.25">
      <c r="B106" s="114" t="s">
        <v>89</v>
      </c>
      <c r="C106" s="193" t="s">
        <v>229</v>
      </c>
      <c r="D106" s="116"/>
      <c r="E106" s="193" t="s">
        <v>229</v>
      </c>
      <c r="F106" s="116" t="str">
        <f t="shared" si="7"/>
        <v>-</v>
      </c>
      <c r="G106" s="193" t="s">
        <v>229</v>
      </c>
      <c r="H106" s="116" t="str">
        <f t="shared" si="7"/>
        <v>-</v>
      </c>
      <c r="I106" s="193" t="s">
        <v>229</v>
      </c>
      <c r="J106" s="116" t="str">
        <f t="shared" si="7"/>
        <v>-</v>
      </c>
      <c r="K106" s="193" t="s">
        <v>229</v>
      </c>
      <c r="L106" s="116" t="str">
        <f t="shared" si="8"/>
        <v>-</v>
      </c>
      <c r="M106" s="193"/>
      <c r="N106" s="116" t="s">
        <v>229</v>
      </c>
      <c r="O106" s="116" t="s">
        <v>229</v>
      </c>
    </row>
    <row r="107" spans="2:15" x14ac:dyDescent="0.25">
      <c r="B107" s="114" t="s">
        <v>91</v>
      </c>
      <c r="C107" s="193" t="s">
        <v>229</v>
      </c>
      <c r="D107" s="116"/>
      <c r="E107" s="193" t="s">
        <v>229</v>
      </c>
      <c r="F107" s="116" t="str">
        <f t="shared" si="7"/>
        <v>-</v>
      </c>
      <c r="G107" s="193" t="s">
        <v>229</v>
      </c>
      <c r="H107" s="116" t="str">
        <f t="shared" si="7"/>
        <v>-</v>
      </c>
      <c r="I107" s="193" t="s">
        <v>229</v>
      </c>
      <c r="J107" s="116" t="str">
        <f t="shared" si="7"/>
        <v>-</v>
      </c>
      <c r="K107" s="193" t="s">
        <v>229</v>
      </c>
      <c r="L107" s="116" t="str">
        <f t="shared" si="8"/>
        <v>-</v>
      </c>
      <c r="M107" s="193"/>
      <c r="N107" s="116" t="s">
        <v>229</v>
      </c>
      <c r="O107" s="116" t="s">
        <v>229</v>
      </c>
    </row>
    <row r="108" spans="2:15" x14ac:dyDescent="0.25">
      <c r="B108" s="114" t="s">
        <v>93</v>
      </c>
      <c r="C108" s="193" t="s">
        <v>229</v>
      </c>
      <c r="D108" s="116"/>
      <c r="E108" s="193" t="s">
        <v>229</v>
      </c>
      <c r="F108" s="116" t="str">
        <f t="shared" si="7"/>
        <v>-</v>
      </c>
      <c r="G108" s="193" t="s">
        <v>229</v>
      </c>
      <c r="H108" s="116" t="str">
        <f t="shared" si="7"/>
        <v>-</v>
      </c>
      <c r="I108" s="193" t="s">
        <v>229</v>
      </c>
      <c r="J108" s="116" t="str">
        <f t="shared" si="7"/>
        <v>-</v>
      </c>
      <c r="K108" s="193" t="s">
        <v>229</v>
      </c>
      <c r="L108" s="116" t="str">
        <f t="shared" si="8"/>
        <v>-</v>
      </c>
      <c r="M108" s="193"/>
      <c r="N108" s="116" t="s">
        <v>229</v>
      </c>
      <c r="O108" s="116" t="s">
        <v>229</v>
      </c>
    </row>
    <row r="109" spans="2:15" ht="15.75" x14ac:dyDescent="0.25">
      <c r="B109" s="117" t="s">
        <v>30</v>
      </c>
      <c r="C109" s="201" t="str">
        <f>IFERROR(AVERAGE(C97:C108),"-")</f>
        <v>-</v>
      </c>
      <c r="D109" s="119"/>
      <c r="E109" s="201" t="str">
        <f>IFERROR(AVERAGE(E97:E108),"-")</f>
        <v>-</v>
      </c>
      <c r="F109" s="119" t="str">
        <f t="shared" si="7"/>
        <v>-</v>
      </c>
      <c r="G109" s="201" t="str">
        <f>IFERROR(AVERAGE(G97:G108),"-")</f>
        <v>-</v>
      </c>
      <c r="H109" s="119" t="str">
        <f t="shared" si="7"/>
        <v>-</v>
      </c>
      <c r="I109" s="201" t="str">
        <f>IFERROR(AVERAGE(I97:I108),"-")</f>
        <v>-</v>
      </c>
      <c r="J109" s="119" t="str">
        <f t="shared" si="7"/>
        <v>-</v>
      </c>
      <c r="K109" s="201" t="str">
        <f>IFERROR(AVERAGE(K97:K108),"-")</f>
        <v>-</v>
      </c>
      <c r="L109" s="119" t="str">
        <f t="shared" si="8"/>
        <v>-</v>
      </c>
      <c r="M109" s="201"/>
      <c r="N109" s="119" t="s">
        <v>229</v>
      </c>
      <c r="O109" s="119" t="s">
        <v>229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604A6-8563-46BA-A9E8-83CE569CD9A6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3C737-DFC8-4383-A7EF-AAA267FCF85C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70" t="s">
        <v>162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R5" s="270" t="s">
        <v>163</v>
      </c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H5" s="270" t="s">
        <v>164</v>
      </c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260</v>
      </c>
      <c r="D7" s="203" t="s">
        <v>267</v>
      </c>
      <c r="E7" s="203" t="s">
        <v>262</v>
      </c>
      <c r="F7" s="90" t="s">
        <v>263</v>
      </c>
      <c r="G7" s="90" t="s">
        <v>264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235</v>
      </c>
      <c r="K7" s="205" t="s">
        <v>225</v>
      </c>
      <c r="L7" s="205" t="s">
        <v>226</v>
      </c>
      <c r="M7" s="13" t="s">
        <v>227</v>
      </c>
      <c r="N7" s="13" t="s">
        <v>228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260</v>
      </c>
      <c r="T7" s="205" t="s">
        <v>267</v>
      </c>
      <c r="U7" s="205" t="s">
        <v>262</v>
      </c>
      <c r="V7" s="90" t="s">
        <v>263</v>
      </c>
      <c r="W7" s="90" t="s">
        <v>264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235</v>
      </c>
      <c r="AA7" s="203" t="s">
        <v>225</v>
      </c>
      <c r="AB7" s="203" t="s">
        <v>226</v>
      </c>
      <c r="AC7" s="13" t="s">
        <v>227</v>
      </c>
      <c r="AD7" s="13" t="s">
        <v>228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260</v>
      </c>
      <c r="AJ7" s="205" t="s">
        <v>267</v>
      </c>
      <c r="AK7" s="205" t="s">
        <v>262</v>
      </c>
      <c r="AL7" s="90" t="s">
        <v>263</v>
      </c>
      <c r="AM7" s="90" t="s">
        <v>264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235</v>
      </c>
      <c r="AT7" s="205" t="s">
        <v>225</v>
      </c>
      <c r="AU7" s="205" t="s">
        <v>226</v>
      </c>
      <c r="AV7" s="13" t="s">
        <v>227</v>
      </c>
      <c r="AW7" s="13" t="s">
        <v>228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86.837280333461948</v>
      </c>
      <c r="D8" s="209">
        <v>91.069380211097865</v>
      </c>
      <c r="E8" s="209">
        <v>103.29823765091633</v>
      </c>
      <c r="F8" s="210">
        <v>109.9946319260003</v>
      </c>
      <c r="G8" s="209">
        <v>121.66499039316359</v>
      </c>
      <c r="H8" s="132">
        <f>G8/F8-1</f>
        <v>0.1060993456027437</v>
      </c>
      <c r="I8" s="132">
        <f t="shared" ref="I8:I18" si="0">G8/C8-1</f>
        <v>0.40106864155533795</v>
      </c>
      <c r="J8" s="208">
        <v>83.06</v>
      </c>
      <c r="K8" s="211">
        <v>90.79</v>
      </c>
      <c r="L8" s="211">
        <v>95.91</v>
      </c>
      <c r="M8" s="211">
        <v>2490.0100000000002</v>
      </c>
      <c r="N8" s="211">
        <v>114.99</v>
      </c>
      <c r="O8" s="132">
        <f t="shared" ref="O8:O18" si="1">N8/M8-1</f>
        <v>-0.95381946257243944</v>
      </c>
      <c r="P8" s="212">
        <f t="shared" ref="P8:P18" si="2">N8/J8-1</f>
        <v>0.38442090055381639</v>
      </c>
      <c r="R8" s="207" t="s">
        <v>43</v>
      </c>
      <c r="S8" s="208">
        <v>69.440209401728779</v>
      </c>
      <c r="T8" s="210">
        <v>39.070215757544972</v>
      </c>
      <c r="U8" s="210">
        <v>76.933465226428424</v>
      </c>
      <c r="V8" s="210">
        <v>89.062594194965328</v>
      </c>
      <c r="W8" s="210">
        <v>100.79709840889498</v>
      </c>
      <c r="X8" s="132">
        <f t="shared" ref="X8:X18" si="3">W8/V8-1</f>
        <v>0.13175569743950932</v>
      </c>
      <c r="Y8" s="132">
        <f t="shared" ref="Y8:Y18" si="4">W8/S8-1</f>
        <v>0.45156674032704669</v>
      </c>
      <c r="Z8" s="208">
        <v>25.3</v>
      </c>
      <c r="AA8" s="211">
        <v>58.86</v>
      </c>
      <c r="AB8" s="211">
        <v>76.260000000000005</v>
      </c>
      <c r="AC8" s="211">
        <v>2028.6000000000001</v>
      </c>
      <c r="AD8" s="211">
        <v>96.18</v>
      </c>
      <c r="AE8" s="132">
        <f t="shared" ref="AE8:AE18" si="5">AD8/AC8-1</f>
        <v>-0.95258799171842645</v>
      </c>
      <c r="AF8" s="132">
        <f t="shared" ref="AF8:AF18" si="6">AD8/Z8-1</f>
        <v>2.8015810276679844</v>
      </c>
      <c r="AH8" s="63" t="s">
        <v>43</v>
      </c>
      <c r="AI8" s="213">
        <v>1045543907.38</v>
      </c>
      <c r="AJ8" s="131">
        <v>306312245.67000002</v>
      </c>
      <c r="AK8" s="131">
        <v>1085607020.7099998</v>
      </c>
      <c r="AL8" s="131">
        <v>1282076798.0699999</v>
      </c>
      <c r="AM8" s="131">
        <v>1472254155.6700001</v>
      </c>
      <c r="AN8" s="132">
        <f t="shared" ref="AN8:AN18" si="7">AM8/AL8-1</f>
        <v>0.14833538668376756</v>
      </c>
      <c r="AO8" s="131">
        <f t="shared" ref="AO8:AO18" si="8">AM8-AL8</f>
        <v>190177357.60000014</v>
      </c>
      <c r="AP8" s="132">
        <f t="shared" ref="AP8:AP18" si="9">AM8/AI8-1</f>
        <v>0.40812274384466707</v>
      </c>
      <c r="AQ8" s="131">
        <f t="shared" ref="AQ8:AQ18" si="10">AM8-AI8</f>
        <v>426710248.29000008</v>
      </c>
      <c r="AR8" s="133">
        <f t="shared" ref="AR8:AR18" si="11">AM8/AM$8</f>
        <v>1</v>
      </c>
      <c r="AS8" s="214">
        <v>20716474.809999999</v>
      </c>
      <c r="AT8" s="215">
        <v>79488939.680000007</v>
      </c>
      <c r="AU8" s="215">
        <v>119657578.95999999</v>
      </c>
      <c r="AV8" s="215">
        <v>409596343.76000005</v>
      </c>
      <c r="AW8" s="215">
        <v>154898697.19999999</v>
      </c>
      <c r="AX8" s="132">
        <f t="shared" ref="AX8:AX18" si="12">AW8/AV8-1</f>
        <v>-0.62182597681887086</v>
      </c>
      <c r="AY8" s="131">
        <f t="shared" ref="AY8:AY18" si="13">AW8-AV8</f>
        <v>-254697646.56000006</v>
      </c>
      <c r="AZ8" s="132">
        <f t="shared" ref="AZ8:AZ18" si="14">AW8/AS8-1</f>
        <v>6.4770779594812735</v>
      </c>
      <c r="BA8" s="131">
        <f t="shared" ref="BA8:BA18" si="15">AW8-AS8</f>
        <v>134182222.38999999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105.83803653049004</v>
      </c>
      <c r="D9" s="217">
        <v>116.11456663753094</v>
      </c>
      <c r="E9" s="217">
        <v>127.56544838319554</v>
      </c>
      <c r="F9" s="217">
        <v>133.71815371019682</v>
      </c>
      <c r="G9" s="217">
        <v>146.60236764592418</v>
      </c>
      <c r="H9" s="74">
        <f>G9/F9-1</f>
        <v>9.6353513552474901E-2</v>
      </c>
      <c r="I9" s="74">
        <f t="shared" si="0"/>
        <v>0.385157665918062</v>
      </c>
      <c r="J9" s="216">
        <v>96.03</v>
      </c>
      <c r="K9" s="217">
        <v>110.59</v>
      </c>
      <c r="L9" s="217">
        <v>113.51</v>
      </c>
      <c r="M9" s="217">
        <v>121.09</v>
      </c>
      <c r="N9" s="217">
        <v>133.80000000000001</v>
      </c>
      <c r="O9" s="74">
        <f t="shared" si="1"/>
        <v>0.10496325047485344</v>
      </c>
      <c r="P9" s="74">
        <f t="shared" si="2"/>
        <v>0.39331458919087803</v>
      </c>
      <c r="R9" s="15" t="s">
        <v>44</v>
      </c>
      <c r="S9" s="216">
        <v>88.85877070875992</v>
      </c>
      <c r="T9" s="217">
        <v>54.260030644457672</v>
      </c>
      <c r="U9" s="217">
        <v>103.08931734441472</v>
      </c>
      <c r="V9" s="217">
        <v>114.07144773444791</v>
      </c>
      <c r="W9" s="217">
        <v>125.80164989616743</v>
      </c>
      <c r="X9" s="74">
        <f t="shared" si="3"/>
        <v>0.10283206178838711</v>
      </c>
      <c r="Y9" s="74">
        <f t="shared" si="4"/>
        <v>0.41574825864393361</v>
      </c>
      <c r="Z9" s="216">
        <v>28.74</v>
      </c>
      <c r="AA9" s="217">
        <v>81.239999999999995</v>
      </c>
      <c r="AB9" s="217">
        <v>96.8</v>
      </c>
      <c r="AC9" s="217">
        <v>104.87</v>
      </c>
      <c r="AD9" s="217">
        <v>116.86</v>
      </c>
      <c r="AE9" s="74">
        <f t="shared" si="5"/>
        <v>0.114332030132545</v>
      </c>
      <c r="AF9" s="74">
        <f t="shared" si="6"/>
        <v>3.0661099512874044</v>
      </c>
      <c r="AH9" s="15" t="s">
        <v>44</v>
      </c>
      <c r="AI9" s="218">
        <v>468431127.44</v>
      </c>
      <c r="AJ9" s="52">
        <v>159592697.41000003</v>
      </c>
      <c r="AK9" s="52">
        <v>529239752.11999995</v>
      </c>
      <c r="AL9" s="52">
        <v>610441225.04999995</v>
      </c>
      <c r="AM9" s="52">
        <v>682827011.81999993</v>
      </c>
      <c r="AN9" s="74">
        <f t="shared" si="7"/>
        <v>0.11857945335207498</v>
      </c>
      <c r="AO9" s="52">
        <f t="shared" si="8"/>
        <v>72385786.769999981</v>
      </c>
      <c r="AP9" s="74">
        <f t="shared" si="9"/>
        <v>0.45768923502518799</v>
      </c>
      <c r="AQ9" s="52">
        <f t="shared" si="10"/>
        <v>214395884.37999994</v>
      </c>
      <c r="AR9" s="98">
        <f t="shared" si="11"/>
        <v>0.46379696684181265</v>
      </c>
      <c r="AS9" s="219">
        <v>8536263.7100000009</v>
      </c>
      <c r="AT9" s="220">
        <v>40620231.170000002</v>
      </c>
      <c r="AU9" s="220">
        <v>54807801.740000002</v>
      </c>
      <c r="AV9" s="220">
        <v>62550119.329999998</v>
      </c>
      <c r="AW9" s="220">
        <v>69335684.719999999</v>
      </c>
      <c r="AX9" s="74">
        <f t="shared" si="12"/>
        <v>0.10848205347460538</v>
      </c>
      <c r="AY9" s="52">
        <f t="shared" si="13"/>
        <v>6785565.3900000006</v>
      </c>
      <c r="AZ9" s="74">
        <f t="shared" si="14"/>
        <v>7.122486262786742</v>
      </c>
      <c r="BA9" s="52">
        <f t="shared" si="15"/>
        <v>60799421.009999998</v>
      </c>
      <c r="BB9" s="98">
        <f t="shared" si="16"/>
        <v>0.44761954731275821</v>
      </c>
    </row>
    <row r="10" spans="2:54" x14ac:dyDescent="0.25">
      <c r="B10" s="19" t="s">
        <v>45</v>
      </c>
      <c r="C10" s="216">
        <v>83.94854979315879</v>
      </c>
      <c r="D10" s="217">
        <v>77.447569223898185</v>
      </c>
      <c r="E10" s="217">
        <v>91.156906794478274</v>
      </c>
      <c r="F10" s="217">
        <v>98.386754095227644</v>
      </c>
      <c r="G10" s="217">
        <v>112.4581434025299</v>
      </c>
      <c r="H10" s="74">
        <f>G10/F10-1</f>
        <v>0.14302117634333866</v>
      </c>
      <c r="I10" s="74">
        <f t="shared" si="0"/>
        <v>0.33960793461728667</v>
      </c>
      <c r="J10" s="216">
        <v>75.73</v>
      </c>
      <c r="K10" s="217">
        <v>83.36</v>
      </c>
      <c r="L10" s="217">
        <v>92.01</v>
      </c>
      <c r="M10" s="217">
        <v>95.26</v>
      </c>
      <c r="N10" s="217">
        <v>109.97</v>
      </c>
      <c r="O10" s="74">
        <f t="shared" si="1"/>
        <v>0.15441948351879065</v>
      </c>
      <c r="P10" s="74">
        <f t="shared" si="2"/>
        <v>0.45213257625775771</v>
      </c>
      <c r="R10" s="19" t="s">
        <v>45</v>
      </c>
      <c r="S10" s="216">
        <v>67.350854140699994</v>
      </c>
      <c r="T10" s="217">
        <v>28.096422265804478</v>
      </c>
      <c r="U10" s="217">
        <v>67.596043762907556</v>
      </c>
      <c r="V10" s="217">
        <v>80.07520949776405</v>
      </c>
      <c r="W10" s="217">
        <v>93.934784079687773</v>
      </c>
      <c r="X10" s="74">
        <f t="shared" si="3"/>
        <v>0.17308196467860282</v>
      </c>
      <c r="Y10" s="74">
        <f t="shared" si="4"/>
        <v>0.39470813367047053</v>
      </c>
      <c r="Z10" s="216">
        <v>19.190000000000001</v>
      </c>
      <c r="AA10" s="217">
        <v>45.21</v>
      </c>
      <c r="AB10" s="217">
        <v>73.95</v>
      </c>
      <c r="AC10" s="217">
        <v>79.42</v>
      </c>
      <c r="AD10" s="217">
        <v>92.31</v>
      </c>
      <c r="AE10" s="74">
        <f t="shared" si="5"/>
        <v>0.16230168723243521</v>
      </c>
      <c r="AF10" s="74">
        <f t="shared" si="6"/>
        <v>3.810317873892652</v>
      </c>
      <c r="AH10" s="19" t="s">
        <v>45</v>
      </c>
      <c r="AI10" s="218">
        <v>289056270.31999999</v>
      </c>
      <c r="AJ10" s="52">
        <v>54643721.259999998</v>
      </c>
      <c r="AK10" s="52">
        <v>268240407.28</v>
      </c>
      <c r="AL10" s="52">
        <v>313022583.24000001</v>
      </c>
      <c r="AM10" s="52">
        <v>371808488.12</v>
      </c>
      <c r="AN10" s="74">
        <f t="shared" si="7"/>
        <v>0.18780084258306617</v>
      </c>
      <c r="AO10" s="52">
        <f t="shared" si="8"/>
        <v>58785904.879999995</v>
      </c>
      <c r="AP10" s="74">
        <f t="shared" si="9"/>
        <v>0.28628411246152563</v>
      </c>
      <c r="AQ10" s="52">
        <f t="shared" si="10"/>
        <v>82752217.800000012</v>
      </c>
      <c r="AR10" s="98">
        <f t="shared" si="11"/>
        <v>0.25254368390680187</v>
      </c>
      <c r="AS10" s="219">
        <v>4075824.7</v>
      </c>
      <c r="AT10" s="220">
        <v>17332275.870000001</v>
      </c>
      <c r="AU10" s="220">
        <v>33224281.379999999</v>
      </c>
      <c r="AV10" s="220">
        <v>35088456.539999999</v>
      </c>
      <c r="AW10" s="220">
        <v>40692426.149999999</v>
      </c>
      <c r="AX10" s="74">
        <f t="shared" si="12"/>
        <v>0.15970977816056431</v>
      </c>
      <c r="AY10" s="52">
        <f t="shared" si="13"/>
        <v>5603969.6099999994</v>
      </c>
      <c r="AZ10" s="74">
        <f t="shared" si="14"/>
        <v>8.9838509124300643</v>
      </c>
      <c r="BA10" s="52">
        <f t="shared" si="15"/>
        <v>36616601.449999996</v>
      </c>
      <c r="BB10" s="98">
        <f t="shared" si="16"/>
        <v>0.26270347579140257</v>
      </c>
    </row>
    <row r="11" spans="2:54" x14ac:dyDescent="0.25">
      <c r="B11" s="19" t="s">
        <v>46</v>
      </c>
      <c r="C11" s="216">
        <v>67.176998090791216</v>
      </c>
      <c r="D11" s="217">
        <v>62.252206793155345</v>
      </c>
      <c r="E11" s="217">
        <v>73.115820519666087</v>
      </c>
      <c r="F11" s="217">
        <v>77.188792727031</v>
      </c>
      <c r="G11" s="217">
        <v>85.301941675456575</v>
      </c>
      <c r="H11" s="74">
        <f>G11/F11-1</f>
        <v>0.10510786166998054</v>
      </c>
      <c r="I11" s="74">
        <f t="shared" si="0"/>
        <v>0.26980877532171199</v>
      </c>
      <c r="J11" s="216">
        <v>53.28</v>
      </c>
      <c r="K11" s="217">
        <v>66.47</v>
      </c>
      <c r="L11" s="217">
        <v>78.08</v>
      </c>
      <c r="M11" s="217">
        <v>78.900000000000006</v>
      </c>
      <c r="N11" s="217">
        <v>82.41</v>
      </c>
      <c r="O11" s="74">
        <f t="shared" si="1"/>
        <v>4.448669201520894E-2</v>
      </c>
      <c r="P11" s="74">
        <f t="shared" si="2"/>
        <v>0.54673423423423406</v>
      </c>
      <c r="R11" s="19" t="s">
        <v>46</v>
      </c>
      <c r="S11" s="216">
        <v>45.864424342831967</v>
      </c>
      <c r="T11" s="217">
        <v>27.88787801648812</v>
      </c>
      <c r="U11" s="217">
        <v>49.359293251360633</v>
      </c>
      <c r="V11" s="217">
        <v>48.672757237708105</v>
      </c>
      <c r="W11" s="217">
        <v>59.208941638137979</v>
      </c>
      <c r="X11" s="74">
        <f t="shared" si="3"/>
        <v>0.21646984881035691</v>
      </c>
      <c r="Y11" s="74">
        <f t="shared" si="4"/>
        <v>0.29095573500622374</v>
      </c>
      <c r="Z11" s="216">
        <v>9.67</v>
      </c>
      <c r="AA11" s="217">
        <v>41.39</v>
      </c>
      <c r="AB11" s="217">
        <v>52.42</v>
      </c>
      <c r="AC11" s="217">
        <v>46.32</v>
      </c>
      <c r="AD11" s="217">
        <v>56.32</v>
      </c>
      <c r="AE11" s="74">
        <f t="shared" si="5"/>
        <v>0.21588946459412783</v>
      </c>
      <c r="AF11" s="74">
        <f t="shared" si="6"/>
        <v>4.824198552223371</v>
      </c>
      <c r="AH11" s="19" t="s">
        <v>46</v>
      </c>
      <c r="AI11" s="218">
        <v>6473308.3900000006</v>
      </c>
      <c r="AJ11" s="52">
        <v>2313894.2200000002</v>
      </c>
      <c r="AK11" s="52">
        <v>5496393.5700000003</v>
      </c>
      <c r="AL11" s="52">
        <v>5867835.2400000002</v>
      </c>
      <c r="AM11" s="52">
        <v>7172406.2599999998</v>
      </c>
      <c r="AN11" s="74">
        <f t="shared" si="7"/>
        <v>0.22232577545923049</v>
      </c>
      <c r="AO11" s="52">
        <f t="shared" si="8"/>
        <v>1304571.0199999996</v>
      </c>
      <c r="AP11" s="74">
        <f t="shared" si="9"/>
        <v>0.10799699749821423</v>
      </c>
      <c r="AQ11" s="52">
        <f t="shared" si="10"/>
        <v>699097.86999999918</v>
      </c>
      <c r="AR11" s="98">
        <f t="shared" si="11"/>
        <v>4.8717174493122413E-3</v>
      </c>
      <c r="AS11" s="219">
        <v>41779.67</v>
      </c>
      <c r="AT11" s="220">
        <v>481806.9</v>
      </c>
      <c r="AU11" s="220">
        <v>682570.84</v>
      </c>
      <c r="AV11" s="220">
        <v>625306.80000000005</v>
      </c>
      <c r="AW11" s="220">
        <v>763726.75</v>
      </c>
      <c r="AX11" s="74">
        <f t="shared" si="12"/>
        <v>0.22136325720430339</v>
      </c>
      <c r="AY11" s="52">
        <f t="shared" si="13"/>
        <v>138419.94999999995</v>
      </c>
      <c r="AZ11" s="74">
        <f t="shared" si="14"/>
        <v>17.279865542260147</v>
      </c>
      <c r="BA11" s="52">
        <f t="shared" si="15"/>
        <v>721947.08</v>
      </c>
      <c r="BB11" s="98">
        <f t="shared" si="16"/>
        <v>4.9304917588422429E-3</v>
      </c>
    </row>
    <row r="12" spans="2:54" x14ac:dyDescent="0.25">
      <c r="B12" s="19" t="s">
        <v>47</v>
      </c>
      <c r="C12" s="216">
        <v>137.80014866794448</v>
      </c>
      <c r="D12" s="217">
        <v>145.02541470990838</v>
      </c>
      <c r="E12" s="217">
        <v>197.70591627292606</v>
      </c>
      <c r="F12" s="217">
        <v>190.78024471132977</v>
      </c>
      <c r="G12" s="217">
        <v>196.95834405586862</v>
      </c>
      <c r="H12" s="74">
        <f t="shared" ref="H12:H18" si="17">G12/F12-1</f>
        <v>3.238332854581949E-2</v>
      </c>
      <c r="I12" s="74">
        <f t="shared" si="0"/>
        <v>0.42930429291826822</v>
      </c>
      <c r="J12" s="216">
        <v>137.37</v>
      </c>
      <c r="K12" s="217">
        <v>145.12</v>
      </c>
      <c r="L12" s="217">
        <v>117.11</v>
      </c>
      <c r="M12" s="217">
        <v>206.94</v>
      </c>
      <c r="N12" s="217">
        <v>201.77</v>
      </c>
      <c r="O12" s="74">
        <f t="shared" si="1"/>
        <v>-2.4983086885087435E-2</v>
      </c>
      <c r="P12" s="74">
        <f t="shared" si="2"/>
        <v>0.46880687195166337</v>
      </c>
      <c r="R12" s="19" t="s">
        <v>47</v>
      </c>
      <c r="S12" s="216">
        <v>101.6440287574876</v>
      </c>
      <c r="T12" s="217">
        <v>32.24572252464683</v>
      </c>
      <c r="U12" s="217">
        <v>98.304300114448282</v>
      </c>
      <c r="V12" s="217">
        <v>102.10838505580971</v>
      </c>
      <c r="W12" s="217">
        <v>116.31423703748221</v>
      </c>
      <c r="X12" s="74">
        <f t="shared" si="3"/>
        <v>0.13912522437709662</v>
      </c>
      <c r="Y12" s="74">
        <f t="shared" si="4"/>
        <v>0.1443292681264754</v>
      </c>
      <c r="Z12" s="216">
        <v>31.88</v>
      </c>
      <c r="AA12" s="217">
        <v>71.989999999999995</v>
      </c>
      <c r="AB12" s="217">
        <v>61.82</v>
      </c>
      <c r="AC12" s="217">
        <v>97.35</v>
      </c>
      <c r="AD12" s="217">
        <v>109.32</v>
      </c>
      <c r="AE12" s="74">
        <f t="shared" si="5"/>
        <v>0.12295839753466864</v>
      </c>
      <c r="AF12" s="74">
        <f t="shared" si="6"/>
        <v>2.4291091593475533</v>
      </c>
      <c r="AH12" s="19" t="s">
        <v>47</v>
      </c>
      <c r="AI12" s="218">
        <v>43399086.400000006</v>
      </c>
      <c r="AJ12" s="52">
        <v>11528851.700000001</v>
      </c>
      <c r="AK12" s="52">
        <v>43858486.32</v>
      </c>
      <c r="AL12" s="52">
        <v>42685134.180000007</v>
      </c>
      <c r="AM12" s="52">
        <v>41549701.189999998</v>
      </c>
      <c r="AN12" s="74">
        <f t="shared" si="7"/>
        <v>-2.6600197277393378E-2</v>
      </c>
      <c r="AO12" s="52">
        <f t="shared" si="8"/>
        <v>-1135432.9900000095</v>
      </c>
      <c r="AP12" s="74">
        <f t="shared" si="9"/>
        <v>-4.261345948517492E-2</v>
      </c>
      <c r="AQ12" s="52">
        <f t="shared" si="10"/>
        <v>-1849385.2100000083</v>
      </c>
      <c r="AR12" s="98">
        <f t="shared" si="11"/>
        <v>2.8221826394567977E-2</v>
      </c>
      <c r="AS12" s="219">
        <v>1591276.45</v>
      </c>
      <c r="AT12" s="220">
        <v>2984832.55</v>
      </c>
      <c r="AU12" s="220">
        <v>3062020.17</v>
      </c>
      <c r="AV12" s="220">
        <v>4468236.7300000004</v>
      </c>
      <c r="AW12" s="220">
        <v>5073498.01</v>
      </c>
      <c r="AX12" s="74">
        <f t="shared" si="12"/>
        <v>0.13545864209392477</v>
      </c>
      <c r="AY12" s="52">
        <f t="shared" si="13"/>
        <v>605261.27999999933</v>
      </c>
      <c r="AZ12" s="74">
        <f t="shared" si="14"/>
        <v>2.1883196725496692</v>
      </c>
      <c r="BA12" s="52">
        <f t="shared" si="15"/>
        <v>3482221.5599999996</v>
      </c>
      <c r="BB12" s="98">
        <f t="shared" si="16"/>
        <v>3.2753651913865159E-2</v>
      </c>
    </row>
    <row r="13" spans="2:54" x14ac:dyDescent="0.25">
      <c r="B13" s="19" t="s">
        <v>48</v>
      </c>
      <c r="C13" s="216">
        <v>52.345899812926</v>
      </c>
      <c r="D13" s="217">
        <v>45.431996001572195</v>
      </c>
      <c r="E13" s="217">
        <v>57.011049776373788</v>
      </c>
      <c r="F13" s="217">
        <v>64.242639587111185</v>
      </c>
      <c r="G13" s="217">
        <v>72.971924235634589</v>
      </c>
      <c r="H13" s="74">
        <f t="shared" si="17"/>
        <v>0.13587991876776395</v>
      </c>
      <c r="I13" s="74">
        <f t="shared" si="0"/>
        <v>0.39403323844698379</v>
      </c>
      <c r="J13" s="216">
        <v>43.02</v>
      </c>
      <c r="K13" s="217">
        <v>49.5</v>
      </c>
      <c r="L13" s="217">
        <v>56.54</v>
      </c>
      <c r="M13" s="217">
        <v>63.46</v>
      </c>
      <c r="N13" s="217">
        <v>71.25</v>
      </c>
      <c r="O13" s="74">
        <f t="shared" si="1"/>
        <v>0.1227544910179641</v>
      </c>
      <c r="P13" s="74">
        <f t="shared" si="2"/>
        <v>0.65620641562064153</v>
      </c>
      <c r="R13" s="19" t="s">
        <v>48</v>
      </c>
      <c r="S13" s="216">
        <v>41.055269642731616</v>
      </c>
      <c r="T13" s="217">
        <v>22.074445220351141</v>
      </c>
      <c r="U13" s="217">
        <v>39.178031482317891</v>
      </c>
      <c r="V13" s="217">
        <v>50.356831767424417</v>
      </c>
      <c r="W13" s="217">
        <v>59.253101479720442</v>
      </c>
      <c r="X13" s="74">
        <f t="shared" si="3"/>
        <v>0.17666460339252277</v>
      </c>
      <c r="Y13" s="74">
        <f t="shared" si="4"/>
        <v>0.44325203549626546</v>
      </c>
      <c r="Z13" s="216">
        <v>14.52</v>
      </c>
      <c r="AA13" s="217">
        <v>32.75</v>
      </c>
      <c r="AB13" s="217">
        <v>43.87</v>
      </c>
      <c r="AC13" s="217">
        <v>51.13</v>
      </c>
      <c r="AD13" s="217">
        <v>59.56</v>
      </c>
      <c r="AE13" s="74">
        <f t="shared" si="5"/>
        <v>0.16487385096812046</v>
      </c>
      <c r="AF13" s="74">
        <f t="shared" si="6"/>
        <v>3.1019283746556479</v>
      </c>
      <c r="AH13" s="19" t="s">
        <v>48</v>
      </c>
      <c r="AI13" s="218">
        <v>115136718.49000001</v>
      </c>
      <c r="AJ13" s="52">
        <v>26544946.129999999</v>
      </c>
      <c r="AK13" s="52">
        <v>95422144.319999993</v>
      </c>
      <c r="AL13" s="52">
        <v>128217417.26000001</v>
      </c>
      <c r="AM13" s="52">
        <v>158145908.91000003</v>
      </c>
      <c r="AN13" s="74">
        <f t="shared" si="7"/>
        <v>0.23341986049610441</v>
      </c>
      <c r="AO13" s="52">
        <f t="shared" si="8"/>
        <v>29928491.650000021</v>
      </c>
      <c r="AP13" s="74">
        <f t="shared" si="9"/>
        <v>0.3735488642029996</v>
      </c>
      <c r="AQ13" s="52">
        <f t="shared" si="10"/>
        <v>43009190.420000017</v>
      </c>
      <c r="AR13" s="98">
        <f t="shared" si="11"/>
        <v>0.10741753270041222</v>
      </c>
      <c r="AS13" s="219">
        <v>1919548.67</v>
      </c>
      <c r="AT13" s="220">
        <v>7411200.8499999996</v>
      </c>
      <c r="AU13" s="220">
        <v>11547651.800000001</v>
      </c>
      <c r="AV13" s="220">
        <v>14509974.98</v>
      </c>
      <c r="AW13" s="220">
        <v>17443566.960000001</v>
      </c>
      <c r="AX13" s="74">
        <f t="shared" si="12"/>
        <v>0.2021776043062482</v>
      </c>
      <c r="AY13" s="52">
        <f t="shared" si="13"/>
        <v>2933591.9800000004</v>
      </c>
      <c r="AZ13" s="74">
        <f t="shared" si="14"/>
        <v>8.0873272621943997</v>
      </c>
      <c r="BA13" s="52">
        <f t="shared" si="15"/>
        <v>15524018.290000001</v>
      </c>
      <c r="BB13" s="98">
        <f t="shared" si="16"/>
        <v>0.11261274158734501</v>
      </c>
    </row>
    <row r="14" spans="2:54" x14ac:dyDescent="0.25">
      <c r="B14" s="19" t="s">
        <v>49</v>
      </c>
      <c r="C14" s="216">
        <v>80.429611760688061</v>
      </c>
      <c r="D14" s="217">
        <v>78.991272382036271</v>
      </c>
      <c r="E14" s="217">
        <v>85.661357201086574</v>
      </c>
      <c r="F14" s="217">
        <v>93.622227435458925</v>
      </c>
      <c r="G14" s="217">
        <v>105.5707711259422</v>
      </c>
      <c r="H14" s="74">
        <f t="shared" si="17"/>
        <v>0.12762507385033461</v>
      </c>
      <c r="I14" s="74">
        <f t="shared" si="0"/>
        <v>0.31258586004442823</v>
      </c>
      <c r="J14" s="216">
        <v>74.3</v>
      </c>
      <c r="K14" s="217">
        <v>77.52</v>
      </c>
      <c r="L14" s="217">
        <v>83.08</v>
      </c>
      <c r="M14" s="217">
        <v>86.77</v>
      </c>
      <c r="N14" s="217">
        <v>96.5</v>
      </c>
      <c r="O14" s="74">
        <f t="shared" si="1"/>
        <v>0.11213553071338023</v>
      </c>
      <c r="P14" s="74">
        <f t="shared" si="2"/>
        <v>0.29878869448183054</v>
      </c>
      <c r="R14" s="19" t="s">
        <v>49</v>
      </c>
      <c r="S14" s="216">
        <v>50.336852935250718</v>
      </c>
      <c r="T14" s="217">
        <v>36.686693882791289</v>
      </c>
      <c r="U14" s="217">
        <v>61.442744882519797</v>
      </c>
      <c r="V14" s="217">
        <v>68.753626238540946</v>
      </c>
      <c r="W14" s="217">
        <v>77.062558176548762</v>
      </c>
      <c r="X14" s="74">
        <f t="shared" si="3"/>
        <v>0.1208508175144094</v>
      </c>
      <c r="Y14" s="74">
        <f t="shared" si="4"/>
        <v>0.53093715007721776</v>
      </c>
      <c r="Z14" s="216">
        <v>41.37</v>
      </c>
      <c r="AA14" s="217">
        <v>45.93</v>
      </c>
      <c r="AB14" s="217">
        <v>57.49</v>
      </c>
      <c r="AC14" s="217">
        <v>58.36</v>
      </c>
      <c r="AD14" s="217">
        <v>62.89</v>
      </c>
      <c r="AE14" s="74">
        <f t="shared" si="5"/>
        <v>7.7621658670322224E-2</v>
      </c>
      <c r="AF14" s="74">
        <f t="shared" si="6"/>
        <v>0.52018370800096703</v>
      </c>
      <c r="AH14" s="19" t="s">
        <v>49</v>
      </c>
      <c r="AI14" s="218">
        <v>4864541.8199999994</v>
      </c>
      <c r="AJ14" s="52">
        <v>2550448.44</v>
      </c>
      <c r="AK14" s="52">
        <v>5559044.9500000002</v>
      </c>
      <c r="AL14" s="52">
        <v>6320545.1600000001</v>
      </c>
      <c r="AM14" s="52">
        <v>7263595.96</v>
      </c>
      <c r="AN14" s="74">
        <f t="shared" si="7"/>
        <v>0.14920402847022762</v>
      </c>
      <c r="AO14" s="52">
        <f t="shared" si="8"/>
        <v>943050.79999999981</v>
      </c>
      <c r="AP14" s="74">
        <f t="shared" si="9"/>
        <v>0.49317165496174131</v>
      </c>
      <c r="AQ14" s="52">
        <f t="shared" si="10"/>
        <v>2399054.1400000006</v>
      </c>
      <c r="AR14" s="98">
        <f t="shared" si="11"/>
        <v>4.9336562794040474E-3</v>
      </c>
      <c r="AS14" s="219">
        <v>182424.42</v>
      </c>
      <c r="AT14" s="220">
        <v>435462.52</v>
      </c>
      <c r="AU14" s="220">
        <v>584682.71</v>
      </c>
      <c r="AV14" s="220">
        <v>593567.82999999996</v>
      </c>
      <c r="AW14" s="220">
        <v>648994.98</v>
      </c>
      <c r="AX14" s="74">
        <f t="shared" si="12"/>
        <v>9.3379639526623315E-2</v>
      </c>
      <c r="AY14" s="52">
        <f t="shared" si="13"/>
        <v>55427.150000000023</v>
      </c>
      <c r="AZ14" s="74">
        <f t="shared" si="14"/>
        <v>2.5576102146850732</v>
      </c>
      <c r="BA14" s="52">
        <f t="shared" si="15"/>
        <v>466570.55999999994</v>
      </c>
      <c r="BB14" s="98">
        <f t="shared" si="16"/>
        <v>4.1898027015814052E-3</v>
      </c>
    </row>
    <row r="15" spans="2:54" x14ac:dyDescent="0.25">
      <c r="B15" s="19" t="s">
        <v>50</v>
      </c>
      <c r="C15" s="216">
        <v>84.913085272508027</v>
      </c>
      <c r="D15" s="217">
        <v>128.89620347432535</v>
      </c>
      <c r="E15" s="217">
        <v>122.8160418558389</v>
      </c>
      <c r="F15" s="217">
        <v>142.94760608122846</v>
      </c>
      <c r="G15" s="217">
        <v>161.79594661580293</v>
      </c>
      <c r="H15" s="74">
        <f t="shared" si="17"/>
        <v>0.13185488761430619</v>
      </c>
      <c r="I15" s="74">
        <f t="shared" si="0"/>
        <v>0.90543007707890877</v>
      </c>
      <c r="J15" s="216">
        <v>134.34</v>
      </c>
      <c r="K15" s="217">
        <v>125.98</v>
      </c>
      <c r="L15" s="217">
        <v>139.87</v>
      </c>
      <c r="M15" s="217">
        <v>139.94</v>
      </c>
      <c r="N15" s="217">
        <v>154.79</v>
      </c>
      <c r="O15" s="74">
        <f t="shared" si="1"/>
        <v>0.10611690724596246</v>
      </c>
      <c r="P15" s="74">
        <f t="shared" si="2"/>
        <v>0.15222569599523594</v>
      </c>
      <c r="R15" s="19" t="s">
        <v>50</v>
      </c>
      <c r="S15" s="216">
        <v>67.273663638327747</v>
      </c>
      <c r="T15" s="217">
        <v>76.200138860540562</v>
      </c>
      <c r="U15" s="217">
        <v>91.107067991600289</v>
      </c>
      <c r="V15" s="217">
        <v>116.21249856704911</v>
      </c>
      <c r="W15" s="217">
        <v>138.79785121848454</v>
      </c>
      <c r="X15" s="74">
        <f t="shared" si="3"/>
        <v>0.19434529788037169</v>
      </c>
      <c r="Y15" s="74">
        <f t="shared" si="4"/>
        <v>1.0631825845650451</v>
      </c>
      <c r="Z15" s="216">
        <v>89.19</v>
      </c>
      <c r="AA15" s="217">
        <v>99.24</v>
      </c>
      <c r="AB15" s="217">
        <v>105.09</v>
      </c>
      <c r="AC15" s="217">
        <v>121.4</v>
      </c>
      <c r="AD15" s="217">
        <v>137.01</v>
      </c>
      <c r="AE15" s="74">
        <f t="shared" si="5"/>
        <v>0.12858319604612833</v>
      </c>
      <c r="AF15" s="74">
        <f t="shared" si="6"/>
        <v>0.53615876219307101</v>
      </c>
      <c r="AH15" s="19" t="s">
        <v>50</v>
      </c>
      <c r="AI15" s="218">
        <v>31460592.870000001</v>
      </c>
      <c r="AJ15" s="52">
        <v>17746584.68</v>
      </c>
      <c r="AK15" s="52">
        <v>40132076.579999998</v>
      </c>
      <c r="AL15" s="52">
        <v>56631055.870000005</v>
      </c>
      <c r="AM15" s="52">
        <v>67997947.560000002</v>
      </c>
      <c r="AN15" s="74">
        <f t="shared" si="7"/>
        <v>0.200718342884042</v>
      </c>
      <c r="AO15" s="52">
        <f t="shared" si="8"/>
        <v>11366891.689999998</v>
      </c>
      <c r="AP15" s="74">
        <f t="shared" si="9"/>
        <v>1.1613689176481179</v>
      </c>
      <c r="AQ15" s="52">
        <f t="shared" si="10"/>
        <v>36537354.689999998</v>
      </c>
      <c r="AR15" s="98">
        <f t="shared" si="11"/>
        <v>4.618628332487551E-2</v>
      </c>
      <c r="AS15" s="219">
        <v>1795414.56</v>
      </c>
      <c r="AT15" s="220">
        <v>3751303.38</v>
      </c>
      <c r="AU15" s="220">
        <v>5627386.9400000004</v>
      </c>
      <c r="AV15" s="220">
        <v>6501029.0499999998</v>
      </c>
      <c r="AW15" s="220">
        <v>7349095.2000000002</v>
      </c>
      <c r="AX15" s="74">
        <f t="shared" si="12"/>
        <v>0.13045106297440712</v>
      </c>
      <c r="AY15" s="52">
        <f t="shared" si="13"/>
        <v>848066.15000000037</v>
      </c>
      <c r="AZ15" s="74">
        <f t="shared" si="14"/>
        <v>3.0932581052478483</v>
      </c>
      <c r="BA15" s="52">
        <f t="shared" si="15"/>
        <v>5553680.6400000006</v>
      </c>
      <c r="BB15" s="98">
        <f t="shared" si="16"/>
        <v>4.7444525569579808E-2</v>
      </c>
    </row>
    <row r="16" spans="2:54" x14ac:dyDescent="0.25">
      <c r="B16" s="19" t="s">
        <v>51</v>
      </c>
      <c r="C16" s="216">
        <v>63.29684259747895</v>
      </c>
      <c r="D16" s="217">
        <v>64.909324555774006</v>
      </c>
      <c r="E16" s="217">
        <v>75.108727733898903</v>
      </c>
      <c r="F16" s="217">
        <v>84.656473184680365</v>
      </c>
      <c r="G16" s="217">
        <v>93.883759765557116</v>
      </c>
      <c r="H16" s="74">
        <f t="shared" si="17"/>
        <v>0.1089968224963398</v>
      </c>
      <c r="I16" s="74">
        <f t="shared" si="0"/>
        <v>0.48322974595412771</v>
      </c>
      <c r="J16" s="216">
        <v>61.97</v>
      </c>
      <c r="K16" s="217">
        <v>68.05</v>
      </c>
      <c r="L16" s="217">
        <v>72.56</v>
      </c>
      <c r="M16" s="217">
        <v>82.4</v>
      </c>
      <c r="N16" s="217">
        <v>91.02</v>
      </c>
      <c r="O16" s="74">
        <f t="shared" si="1"/>
        <v>0.10461165048543686</v>
      </c>
      <c r="P16" s="74">
        <f t="shared" si="2"/>
        <v>0.46877521381313536</v>
      </c>
      <c r="R16" s="19" t="s">
        <v>51</v>
      </c>
      <c r="S16" s="216">
        <v>42.153454960155749</v>
      </c>
      <c r="T16" s="217">
        <v>30.775807978887137</v>
      </c>
      <c r="U16" s="217">
        <v>51.325970929787438</v>
      </c>
      <c r="V16" s="217">
        <v>58.967543053684317</v>
      </c>
      <c r="W16" s="217">
        <v>65.698341490115709</v>
      </c>
      <c r="X16" s="74">
        <f t="shared" si="3"/>
        <v>0.11414412213687863</v>
      </c>
      <c r="Y16" s="74">
        <f t="shared" si="4"/>
        <v>0.55855176170529885</v>
      </c>
      <c r="Z16" s="216">
        <v>26.13</v>
      </c>
      <c r="AA16" s="217">
        <v>40.89</v>
      </c>
      <c r="AB16" s="217">
        <v>44.25</v>
      </c>
      <c r="AC16" s="217">
        <v>56.46</v>
      </c>
      <c r="AD16" s="217">
        <v>59.57</v>
      </c>
      <c r="AE16" s="74">
        <f t="shared" si="5"/>
        <v>5.508324477506199E-2</v>
      </c>
      <c r="AF16" s="74">
        <f t="shared" si="6"/>
        <v>1.2797550707998471</v>
      </c>
      <c r="AH16" s="19" t="s">
        <v>51</v>
      </c>
      <c r="AI16" s="218">
        <v>16850122.48</v>
      </c>
      <c r="AJ16" s="52">
        <v>9798679.8099999968</v>
      </c>
      <c r="AK16" s="52">
        <v>19595798.870000001</v>
      </c>
      <c r="AL16" s="52">
        <v>23892952.149999995</v>
      </c>
      <c r="AM16" s="52">
        <v>26020653.029999997</v>
      </c>
      <c r="AN16" s="74">
        <f t="shared" si="7"/>
        <v>8.9051401712199274E-2</v>
      </c>
      <c r="AO16" s="52">
        <f t="shared" si="8"/>
        <v>2127700.8800000027</v>
      </c>
      <c r="AP16" s="74">
        <f t="shared" si="9"/>
        <v>0.54424118049496784</v>
      </c>
      <c r="AQ16" s="52">
        <f t="shared" si="10"/>
        <v>9170530.549999997</v>
      </c>
      <c r="AR16" s="98">
        <f t="shared" si="11"/>
        <v>1.7674022470772651E-2</v>
      </c>
      <c r="AS16" s="219">
        <v>710880.42</v>
      </c>
      <c r="AT16" s="220">
        <v>1605890.04</v>
      </c>
      <c r="AU16" s="220">
        <v>2019161.55</v>
      </c>
      <c r="AV16" s="220">
        <v>2477918.77</v>
      </c>
      <c r="AW16" s="220">
        <v>2358907.9</v>
      </c>
      <c r="AX16" s="74">
        <f t="shared" si="12"/>
        <v>-4.8028559870830656E-2</v>
      </c>
      <c r="AY16" s="52">
        <f t="shared" si="13"/>
        <v>-119010.87000000011</v>
      </c>
      <c r="AZ16" s="74">
        <f t="shared" si="14"/>
        <v>2.3182907189932167</v>
      </c>
      <c r="BA16" s="52">
        <f t="shared" si="15"/>
        <v>1648027.48</v>
      </c>
      <c r="BB16" s="98">
        <f t="shared" si="16"/>
        <v>1.5228713621485514E-2</v>
      </c>
    </row>
    <row r="17" spans="2:54" x14ac:dyDescent="0.25">
      <c r="B17" s="19" t="s">
        <v>52</v>
      </c>
      <c r="C17" s="216">
        <v>93.724877655279869</v>
      </c>
      <c r="D17" s="217">
        <v>87.976173759410173</v>
      </c>
      <c r="E17" s="217">
        <v>113.54222224282209</v>
      </c>
      <c r="F17" s="217">
        <v>127.20271219527278</v>
      </c>
      <c r="G17" s="217">
        <v>141.34515008100104</v>
      </c>
      <c r="H17" s="74">
        <f t="shared" si="17"/>
        <v>0.111180317161931</v>
      </c>
      <c r="I17" s="74">
        <f t="shared" si="0"/>
        <v>0.50808572512485473</v>
      </c>
      <c r="J17" s="216">
        <v>97.71</v>
      </c>
      <c r="K17" s="217">
        <v>81.89</v>
      </c>
      <c r="L17" s="217">
        <v>100.88</v>
      </c>
      <c r="M17" s="217">
        <v>114.9</v>
      </c>
      <c r="N17" s="217">
        <v>133.37</v>
      </c>
      <c r="O17" s="74">
        <f t="shared" si="1"/>
        <v>0.16074847693646643</v>
      </c>
      <c r="P17" s="74">
        <f t="shared" si="2"/>
        <v>0.36495752737693188</v>
      </c>
      <c r="R17" s="19" t="s">
        <v>52</v>
      </c>
      <c r="S17" s="216">
        <v>70.808517443568078</v>
      </c>
      <c r="T17" s="217">
        <v>38.30690146288255</v>
      </c>
      <c r="U17" s="217">
        <v>85.768592345001522</v>
      </c>
      <c r="V17" s="217">
        <v>106.23360360033993</v>
      </c>
      <c r="W17" s="217">
        <v>121.4923751774291</v>
      </c>
      <c r="X17" s="74">
        <f t="shared" si="3"/>
        <v>0.14363413326816987</v>
      </c>
      <c r="Y17" s="74">
        <f t="shared" si="4"/>
        <v>0.7157875855013387</v>
      </c>
      <c r="Z17" s="216">
        <v>35.96</v>
      </c>
      <c r="AA17" s="217">
        <v>55.6</v>
      </c>
      <c r="AB17" s="217">
        <v>83.34</v>
      </c>
      <c r="AC17" s="217">
        <v>97.6</v>
      </c>
      <c r="AD17" s="217">
        <v>115.05</v>
      </c>
      <c r="AE17" s="74">
        <f t="shared" si="5"/>
        <v>0.17879098360655732</v>
      </c>
      <c r="AF17" s="74">
        <f t="shared" si="6"/>
        <v>2.1993882091212456</v>
      </c>
      <c r="AH17" s="19" t="s">
        <v>52</v>
      </c>
      <c r="AI17" s="218">
        <v>54725159.789999992</v>
      </c>
      <c r="AJ17" s="52">
        <v>14746931.270000001</v>
      </c>
      <c r="AK17" s="52">
        <v>63716539.430000007</v>
      </c>
      <c r="AL17" s="52">
        <v>77821341.640000015</v>
      </c>
      <c r="AM17" s="52">
        <v>90611134.789999992</v>
      </c>
      <c r="AN17" s="74">
        <f t="shared" si="7"/>
        <v>0.16434814512920259</v>
      </c>
      <c r="AO17" s="52">
        <f t="shared" si="8"/>
        <v>12789793.149999976</v>
      </c>
      <c r="AP17" s="74">
        <f t="shared" si="9"/>
        <v>0.65574911316307372</v>
      </c>
      <c r="AQ17" s="52">
        <f t="shared" si="10"/>
        <v>35885975</v>
      </c>
      <c r="AR17" s="98">
        <f t="shared" si="11"/>
        <v>6.154585092596615E-2</v>
      </c>
      <c r="AS17" s="219">
        <v>1579390.75</v>
      </c>
      <c r="AT17" s="220">
        <v>3674888.49</v>
      </c>
      <c r="AU17" s="220">
        <v>6805555.3399999999</v>
      </c>
      <c r="AV17" s="220">
        <v>7969784.6900000004</v>
      </c>
      <c r="AW17" s="220">
        <v>9394902.0399999991</v>
      </c>
      <c r="AX17" s="74">
        <f t="shared" si="12"/>
        <v>0.17881503772468887</v>
      </c>
      <c r="AY17" s="52">
        <f t="shared" si="13"/>
        <v>1425117.3499999987</v>
      </c>
      <c r="AZ17" s="74">
        <f t="shared" si="14"/>
        <v>4.9484342554241243</v>
      </c>
      <c r="BA17" s="52">
        <f t="shared" si="15"/>
        <v>7815511.2899999991</v>
      </c>
      <c r="BB17" s="98">
        <f t="shared" si="16"/>
        <v>6.065191128024542E-2</v>
      </c>
    </row>
    <row r="18" spans="2:54" x14ac:dyDescent="0.25">
      <c r="B18" s="23" t="s">
        <v>53</v>
      </c>
      <c r="C18" s="216">
        <v>54.255392349063989</v>
      </c>
      <c r="D18" s="217">
        <v>72.80868191370773</v>
      </c>
      <c r="E18" s="217">
        <v>61.43364458127553</v>
      </c>
      <c r="F18" s="217">
        <v>67.118639328002203</v>
      </c>
      <c r="G18" s="217">
        <v>70.510168822446659</v>
      </c>
      <c r="H18" s="74">
        <f t="shared" si="17"/>
        <v>5.0530367248215358E-2</v>
      </c>
      <c r="I18" s="74">
        <f t="shared" si="0"/>
        <v>0.29959743667143712</v>
      </c>
      <c r="J18" s="216">
        <v>45.21</v>
      </c>
      <c r="K18" s="217">
        <v>62.96</v>
      </c>
      <c r="L18" s="217">
        <v>58.98</v>
      </c>
      <c r="M18" s="217">
        <v>64.19</v>
      </c>
      <c r="N18" s="217">
        <v>63.32</v>
      </c>
      <c r="O18" s="74">
        <f t="shared" si="1"/>
        <v>-1.355351300825669E-2</v>
      </c>
      <c r="P18" s="74">
        <f t="shared" si="2"/>
        <v>0.40057509400575086</v>
      </c>
      <c r="R18" s="23" t="s">
        <v>53</v>
      </c>
      <c r="S18" s="216">
        <v>39.460924753672209</v>
      </c>
      <c r="T18" s="217">
        <v>22.424748770603909</v>
      </c>
      <c r="U18" s="217">
        <v>39.849310605114908</v>
      </c>
      <c r="V18" s="217">
        <v>51.606305178527741</v>
      </c>
      <c r="W18" s="217">
        <v>54.367415463873591</v>
      </c>
      <c r="X18" s="74">
        <f t="shared" si="3"/>
        <v>5.3503351495403972E-2</v>
      </c>
      <c r="Y18" s="74">
        <f t="shared" si="4"/>
        <v>0.3777532027759738</v>
      </c>
      <c r="Z18" s="216">
        <v>10.38</v>
      </c>
      <c r="AA18" s="217">
        <v>33.9</v>
      </c>
      <c r="AB18" s="217">
        <v>35.25</v>
      </c>
      <c r="AC18" s="217">
        <v>47.95</v>
      </c>
      <c r="AD18" s="217">
        <v>47.97</v>
      </c>
      <c r="AE18" s="74">
        <f t="shared" si="5"/>
        <v>4.1710114702797618E-4</v>
      </c>
      <c r="AF18" s="74">
        <f t="shared" si="6"/>
        <v>3.6213872832369933</v>
      </c>
      <c r="AH18" s="23" t="s">
        <v>53</v>
      </c>
      <c r="AI18" s="218">
        <v>15146979.370000001</v>
      </c>
      <c r="AJ18" s="52">
        <v>6845490.75</v>
      </c>
      <c r="AK18" s="52">
        <v>14346377.300000001</v>
      </c>
      <c r="AL18" s="52">
        <v>17176708.300000001</v>
      </c>
      <c r="AM18" s="52">
        <v>18857308.010000002</v>
      </c>
      <c r="AN18" s="74">
        <f t="shared" si="7"/>
        <v>9.7841779731451917E-2</v>
      </c>
      <c r="AO18" s="52">
        <f t="shared" si="8"/>
        <v>1680599.7100000009</v>
      </c>
      <c r="AP18" s="74">
        <f t="shared" si="9"/>
        <v>0.2449550203619244</v>
      </c>
      <c r="AQ18" s="52">
        <f t="shared" si="10"/>
        <v>3710328.6400000006</v>
      </c>
      <c r="AR18" s="98">
        <f t="shared" si="11"/>
        <v>1.2808459692489938E-2</v>
      </c>
      <c r="AS18" s="219">
        <v>283671.45</v>
      </c>
      <c r="AT18" s="220">
        <v>1191047.9099999999</v>
      </c>
      <c r="AU18" s="220">
        <v>1296466.51</v>
      </c>
      <c r="AV18" s="220">
        <v>1747719.86</v>
      </c>
      <c r="AW18" s="220">
        <v>1837894.48</v>
      </c>
      <c r="AX18" s="74">
        <f t="shared" si="12"/>
        <v>5.1595580083412251E-2</v>
      </c>
      <c r="AY18" s="52">
        <f t="shared" si="13"/>
        <v>90174.619999999879</v>
      </c>
      <c r="AZ18" s="74">
        <f t="shared" si="14"/>
        <v>5.4789547203287459</v>
      </c>
      <c r="BA18" s="52">
        <f t="shared" si="15"/>
        <v>1554223.03</v>
      </c>
      <c r="BB18" s="98">
        <f t="shared" si="16"/>
        <v>1.1865138398336382E-2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8" t="s">
        <v>165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R21" s="268" t="s">
        <v>166</v>
      </c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H21" s="309" t="s">
        <v>167</v>
      </c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</row>
    <row r="22" spans="2:54" ht="24" customHeight="1" x14ac:dyDescent="0.25">
      <c r="B22" s="268" t="s">
        <v>168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R22" s="310" t="s">
        <v>169</v>
      </c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P22" s="120"/>
      <c r="AQ22" s="120"/>
      <c r="AW22" s="52">
        <f>AW11/N11</f>
        <v>9267.4038344861056</v>
      </c>
    </row>
    <row r="23" spans="2:5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70" t="s">
        <v>170</v>
      </c>
      <c r="C27" s="270"/>
      <c r="D27" s="270"/>
      <c r="E27" s="270"/>
      <c r="F27" s="270"/>
      <c r="G27" s="270"/>
      <c r="H27" s="270"/>
      <c r="I27" s="270"/>
      <c r="R27" s="270" t="s">
        <v>171</v>
      </c>
      <c r="S27" s="270"/>
      <c r="T27" s="270"/>
      <c r="U27" s="270"/>
      <c r="V27" s="270"/>
      <c r="W27" s="270"/>
      <c r="X27" s="270"/>
      <c r="Y27" s="270"/>
      <c r="AH27" s="270" t="s">
        <v>172</v>
      </c>
      <c r="AI27" s="270"/>
      <c r="AJ27" s="270"/>
      <c r="AK27" s="270"/>
      <c r="AL27" s="270"/>
      <c r="AM27" s="270"/>
      <c r="AN27" s="270"/>
      <c r="AO27" s="270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8" t="s">
        <v>55</v>
      </c>
      <c r="C42" s="308"/>
      <c r="D42" s="308"/>
      <c r="E42" s="308"/>
      <c r="F42" s="308"/>
      <c r="G42" s="308"/>
      <c r="H42" s="308"/>
      <c r="I42" s="308"/>
      <c r="R42" s="308" t="s">
        <v>55</v>
      </c>
      <c r="S42" s="308"/>
      <c r="T42" s="308"/>
      <c r="U42" s="308"/>
      <c r="V42" s="308"/>
      <c r="W42" s="308"/>
      <c r="X42" s="308"/>
      <c r="Y42" s="308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8" t="s">
        <v>165</v>
      </c>
      <c r="C43" s="268"/>
      <c r="D43" s="268"/>
      <c r="E43" s="268"/>
      <c r="F43" s="268"/>
      <c r="G43" s="268"/>
      <c r="H43" s="268"/>
      <c r="I43" s="268"/>
      <c r="R43" s="268" t="s">
        <v>166</v>
      </c>
      <c r="S43" s="268"/>
      <c r="T43" s="268"/>
      <c r="U43" s="268"/>
      <c r="V43" s="268"/>
      <c r="W43" s="268"/>
      <c r="X43" s="268"/>
      <c r="Y43" s="268"/>
      <c r="AH43" s="309" t="s">
        <v>167</v>
      </c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</row>
    <row r="44" spans="2:44" ht="24" customHeight="1" x14ac:dyDescent="0.25">
      <c r="B44" s="268" t="s">
        <v>168</v>
      </c>
      <c r="C44" s="268"/>
      <c r="D44" s="268"/>
      <c r="E44" s="268"/>
      <c r="F44" s="268"/>
      <c r="G44" s="268"/>
      <c r="H44" s="268"/>
      <c r="I44" s="268"/>
      <c r="R44" s="310" t="s">
        <v>169</v>
      </c>
      <c r="S44" s="310"/>
      <c r="T44" s="310"/>
      <c r="U44" s="310"/>
      <c r="V44" s="310"/>
      <c r="W44" s="310"/>
      <c r="X44" s="310"/>
      <c r="Y44" s="310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032B8-8A00-4588-A109-CC7380D2352C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9D1A2-2CB1-4DAD-9EE3-EC411A1C6B64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311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312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260</v>
      </c>
      <c r="D5" s="172" t="s">
        <v>261</v>
      </c>
      <c r="E5" s="172" t="s">
        <v>267</v>
      </c>
      <c r="F5" s="172" t="s">
        <v>262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263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264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173</v>
      </c>
      <c r="C6" s="225">
        <v>159130</v>
      </c>
      <c r="D6" s="225">
        <v>67052</v>
      </c>
      <c r="E6" s="225">
        <v>103599</v>
      </c>
      <c r="F6" s="225">
        <v>157983</v>
      </c>
      <c r="G6" s="226">
        <f t="shared" ref="G6:G11" si="0">F6/E6-1</f>
        <v>0.52494715199953657</v>
      </c>
      <c r="H6" s="225">
        <f t="shared" ref="H6:H11" si="1">F6-E6</f>
        <v>54384</v>
      </c>
      <c r="I6" s="226"/>
      <c r="J6" s="225">
        <v>174312</v>
      </c>
      <c r="K6" s="226">
        <f t="shared" ref="K6:K11" si="2">J6/F6-1</f>
        <v>0.10335922219479321</v>
      </c>
      <c r="L6" s="225">
        <f t="shared" ref="L6:L11" si="3">J6-F6</f>
        <v>16329</v>
      </c>
      <c r="M6" s="226"/>
      <c r="N6" s="225">
        <v>181820</v>
      </c>
      <c r="O6" s="226">
        <f t="shared" ref="O6:O11" si="4">N6/J6-1</f>
        <v>4.307219239065585E-2</v>
      </c>
      <c r="P6" s="225">
        <f t="shared" ref="P6:P11" si="5">N6-J6</f>
        <v>7508</v>
      </c>
      <c r="Q6" s="226">
        <f>N6/C6-1</f>
        <v>0.14258782127820013</v>
      </c>
      <c r="R6" s="225">
        <f>N6-C6</f>
        <v>22690</v>
      </c>
      <c r="S6" s="226"/>
      <c r="T6" s="226"/>
      <c r="V6" s="29"/>
      <c r="AE6" s="1"/>
    </row>
    <row r="7" spans="1:31" ht="18.75" x14ac:dyDescent="0.3">
      <c r="A7" s="4"/>
      <c r="B7" s="224" t="s">
        <v>174</v>
      </c>
      <c r="C7" s="225">
        <v>87514</v>
      </c>
      <c r="D7" s="225">
        <v>36330</v>
      </c>
      <c r="E7" s="225">
        <v>68840</v>
      </c>
      <c r="F7" s="225">
        <v>97242</v>
      </c>
      <c r="G7" s="226">
        <f t="shared" si="0"/>
        <v>0.41257989540964557</v>
      </c>
      <c r="H7" s="225">
        <f t="shared" si="1"/>
        <v>28402</v>
      </c>
      <c r="I7" s="226">
        <f>F7/$F$7</f>
        <v>1</v>
      </c>
      <c r="J7" s="225">
        <v>108324</v>
      </c>
      <c r="K7" s="226">
        <f t="shared" si="2"/>
        <v>0.11396310236317642</v>
      </c>
      <c r="L7" s="225">
        <f t="shared" si="3"/>
        <v>11082</v>
      </c>
      <c r="M7" s="226">
        <f>J7/$J$7</f>
        <v>1</v>
      </c>
      <c r="N7" s="225">
        <v>115851</v>
      </c>
      <c r="O7" s="226">
        <f t="shared" si="4"/>
        <v>6.9485986484989493E-2</v>
      </c>
      <c r="P7" s="225">
        <f t="shared" si="5"/>
        <v>7527</v>
      </c>
      <c r="Q7" s="226">
        <f t="shared" ref="Q7:Q11" si="6">N7/C7-1</f>
        <v>0.32379962063212742</v>
      </c>
      <c r="R7" s="225">
        <f t="shared" ref="R7:R11" si="7">N7-C7</f>
        <v>28337</v>
      </c>
      <c r="S7" s="226">
        <f>N7/$N$7</f>
        <v>1</v>
      </c>
      <c r="T7" s="226">
        <f>N7/$N$6</f>
        <v>0.63717412825871744</v>
      </c>
      <c r="V7" s="29"/>
      <c r="W7" s="79"/>
      <c r="AE7" s="1" t="s">
        <v>175</v>
      </c>
    </row>
    <row r="8" spans="1:31" ht="15.75" x14ac:dyDescent="0.25">
      <c r="A8" s="4"/>
      <c r="B8" s="227" t="s">
        <v>100</v>
      </c>
      <c r="C8" s="228">
        <v>43263</v>
      </c>
      <c r="D8" s="228">
        <v>19639</v>
      </c>
      <c r="E8" s="228">
        <v>33892</v>
      </c>
      <c r="F8" s="228">
        <v>46536</v>
      </c>
      <c r="G8" s="229">
        <f t="shared" si="0"/>
        <v>0.37306739053463955</v>
      </c>
      <c r="H8" s="228">
        <f t="shared" si="1"/>
        <v>12644</v>
      </c>
      <c r="I8" s="229">
        <f>F8/$F$7</f>
        <v>0.4785586474979947</v>
      </c>
      <c r="J8" s="228">
        <v>59509</v>
      </c>
      <c r="K8" s="229">
        <f t="shared" si="2"/>
        <v>0.2787734227264913</v>
      </c>
      <c r="L8" s="228">
        <f t="shared" si="3"/>
        <v>12973</v>
      </c>
      <c r="M8" s="229">
        <f>J8/$J$7</f>
        <v>0.54936117573206311</v>
      </c>
      <c r="N8" s="228">
        <v>58416</v>
      </c>
      <c r="O8" s="229">
        <f t="shared" si="4"/>
        <v>-1.8366969702061864E-2</v>
      </c>
      <c r="P8" s="228">
        <f t="shared" si="5"/>
        <v>-1093</v>
      </c>
      <c r="Q8" s="229">
        <f t="shared" si="6"/>
        <v>0.35025310311351499</v>
      </c>
      <c r="R8" s="228">
        <f t="shared" si="7"/>
        <v>15153</v>
      </c>
      <c r="S8" s="229">
        <f>N8/$N$7</f>
        <v>0.5042338866302406</v>
      </c>
      <c r="T8" s="229">
        <f>N8/$N$6</f>
        <v>0.32128478715212849</v>
      </c>
      <c r="V8" s="29"/>
      <c r="W8" s="79"/>
      <c r="AE8" s="1" t="s">
        <v>176</v>
      </c>
    </row>
    <row r="9" spans="1:31" s="4" customFormat="1" x14ac:dyDescent="0.25">
      <c r="B9" s="230" t="s">
        <v>103</v>
      </c>
      <c r="C9" s="231">
        <v>44251</v>
      </c>
      <c r="D9" s="231">
        <v>16691</v>
      </c>
      <c r="E9" s="231">
        <v>34948</v>
      </c>
      <c r="F9" s="231">
        <v>50706</v>
      </c>
      <c r="G9" s="232">
        <f t="shared" si="0"/>
        <v>0.45089847773835423</v>
      </c>
      <c r="H9" s="233">
        <f t="shared" si="1"/>
        <v>15758</v>
      </c>
      <c r="I9" s="234">
        <f>F9/$F$7</f>
        <v>0.5214413525020053</v>
      </c>
      <c r="J9" s="231">
        <v>48815</v>
      </c>
      <c r="K9" s="232">
        <f t="shared" si="2"/>
        <v>-3.7293416952628888E-2</v>
      </c>
      <c r="L9" s="233">
        <f t="shared" si="3"/>
        <v>-1891</v>
      </c>
      <c r="M9" s="234">
        <f>J9/$J$7</f>
        <v>0.45063882426793694</v>
      </c>
      <c r="N9" s="231">
        <v>57435</v>
      </c>
      <c r="O9" s="232">
        <f t="shared" si="4"/>
        <v>0.17658506606575841</v>
      </c>
      <c r="P9" s="233">
        <f t="shared" si="5"/>
        <v>8620</v>
      </c>
      <c r="Q9" s="232">
        <f t="shared" si="6"/>
        <v>0.29793676979051331</v>
      </c>
      <c r="R9" s="233">
        <f t="shared" si="7"/>
        <v>13184</v>
      </c>
      <c r="S9" s="234">
        <f>N9/$N$7</f>
        <v>0.49576611336975945</v>
      </c>
      <c r="T9" s="234">
        <f>N9/$N$6</f>
        <v>0.31588934110658895</v>
      </c>
      <c r="V9" s="29"/>
      <c r="W9" s="79"/>
      <c r="AE9" s="1" t="s">
        <v>177</v>
      </c>
    </row>
    <row r="10" spans="1:31" s="4" customFormat="1" x14ac:dyDescent="0.25">
      <c r="B10" s="235" t="s">
        <v>178</v>
      </c>
      <c r="C10" s="29">
        <v>7468</v>
      </c>
      <c r="D10" s="29">
        <v>3096</v>
      </c>
      <c r="E10" s="29">
        <v>5722</v>
      </c>
      <c r="F10" s="29">
        <v>7058</v>
      </c>
      <c r="G10" s="22">
        <f t="shared" si="0"/>
        <v>0.23348479552603996</v>
      </c>
      <c r="H10" s="20">
        <f t="shared" si="1"/>
        <v>1336</v>
      </c>
      <c r="I10" s="31">
        <f>F10/$F$7</f>
        <v>7.2581806215421318E-2</v>
      </c>
      <c r="J10" s="29">
        <v>17171</v>
      </c>
      <c r="K10" s="22">
        <f t="shared" si="2"/>
        <v>1.4328421649192404</v>
      </c>
      <c r="L10" s="20">
        <f t="shared" si="3"/>
        <v>10113</v>
      </c>
      <c r="M10" s="31">
        <f>J10/$J$7</f>
        <v>0.15851519515527493</v>
      </c>
      <c r="N10" s="29">
        <v>15706</v>
      </c>
      <c r="O10" s="22">
        <f t="shared" si="4"/>
        <v>-8.5318269174771366E-2</v>
      </c>
      <c r="P10" s="20">
        <f t="shared" si="5"/>
        <v>-1465</v>
      </c>
      <c r="Q10" s="22">
        <f t="shared" si="6"/>
        <v>1.1031065881092661</v>
      </c>
      <c r="R10" s="20">
        <f t="shared" si="7"/>
        <v>8238</v>
      </c>
      <c r="S10" s="31">
        <f>N10/$N$7</f>
        <v>0.13557068993793753</v>
      </c>
      <c r="T10" s="31">
        <f>N10/$N$6</f>
        <v>8.6382136178638214E-2</v>
      </c>
      <c r="V10" s="29"/>
      <c r="W10" s="79"/>
      <c r="AE10" s="1" t="s">
        <v>179</v>
      </c>
    </row>
    <row r="11" spans="1:31" s="4" customFormat="1" x14ac:dyDescent="0.25">
      <c r="B11" s="235" t="s">
        <v>180</v>
      </c>
      <c r="C11" s="29">
        <f>C9-C10</f>
        <v>36783</v>
      </c>
      <c r="D11" s="29">
        <f>D9-D10</f>
        <v>13595</v>
      </c>
      <c r="E11" s="29">
        <f>E9-E10</f>
        <v>29226</v>
      </c>
      <c r="F11" s="29">
        <f>F9-F10</f>
        <v>43648</v>
      </c>
      <c r="G11" s="22">
        <f t="shared" si="0"/>
        <v>0.49346472319167867</v>
      </c>
      <c r="H11" s="20">
        <f t="shared" si="1"/>
        <v>14422</v>
      </c>
      <c r="I11" s="31">
        <f>F11/$F$7</f>
        <v>0.44885954628658398</v>
      </c>
      <c r="J11" s="29">
        <f>J9-J10</f>
        <v>31644</v>
      </c>
      <c r="K11" s="22">
        <f t="shared" si="2"/>
        <v>-0.27501832844574781</v>
      </c>
      <c r="L11" s="20">
        <f t="shared" si="3"/>
        <v>-12004</v>
      </c>
      <c r="M11" s="31">
        <f>J11/$J$7</f>
        <v>0.29212362911266199</v>
      </c>
      <c r="N11" s="29">
        <f>N9-N10</f>
        <v>41729</v>
      </c>
      <c r="O11" s="22">
        <f t="shared" si="4"/>
        <v>0.31870180760965749</v>
      </c>
      <c r="P11" s="20">
        <f t="shared" si="5"/>
        <v>10085</v>
      </c>
      <c r="Q11" s="22">
        <f t="shared" si="6"/>
        <v>0.13446429056901277</v>
      </c>
      <c r="R11" s="20">
        <f t="shared" si="7"/>
        <v>4946</v>
      </c>
      <c r="S11" s="31">
        <f>N11/$N$7</f>
        <v>0.36019542343182193</v>
      </c>
      <c r="T11" s="31">
        <f>N11/$N$6</f>
        <v>0.22950720492795071</v>
      </c>
      <c r="V11" s="29"/>
      <c r="W11" s="79"/>
      <c r="AE11" s="1" t="s">
        <v>181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182</v>
      </c>
    </row>
    <row r="13" spans="1:31" s="4" customFormat="1" x14ac:dyDescent="0.25">
      <c r="B13" s="125" t="s">
        <v>183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185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4" t="s">
        <v>173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174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175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176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177</v>
      </c>
    </row>
    <row r="44" spans="2:31" s="4" customFormat="1" hidden="1" x14ac:dyDescent="0.25">
      <c r="B44" s="235" t="s">
        <v>178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5" t="s">
        <v>180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182</v>
      </c>
    </row>
    <row r="47" spans="2:31" s="4" customFormat="1" hidden="1" x14ac:dyDescent="0.25">
      <c r="B47" s="269" t="s">
        <v>183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312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173</v>
      </c>
      <c r="C124" s="225">
        <v>220415</v>
      </c>
      <c r="D124" s="225">
        <v>103516</v>
      </c>
      <c r="E124" s="225">
        <v>164258</v>
      </c>
      <c r="F124" s="225">
        <v>229131</v>
      </c>
      <c r="G124" s="226">
        <f t="shared" ref="G124:G129" si="8">F124/E124-1</f>
        <v>0.39494575606667559</v>
      </c>
      <c r="H124" s="225">
        <f t="shared" ref="H124:H129" si="9">F124-E124</f>
        <v>64873</v>
      </c>
      <c r="I124" s="226"/>
      <c r="J124" s="225">
        <v>239109</v>
      </c>
      <c r="K124" s="226"/>
      <c r="L124" s="226">
        <f t="shared" ref="L124:L129" si="10">J124/F124-1</f>
        <v>4.3547141155059865E-2</v>
      </c>
      <c r="M124" s="225">
        <f t="shared" ref="M124:M129" si="11">J124-F124</f>
        <v>9978</v>
      </c>
      <c r="N124" s="226">
        <f t="shared" ref="N124:N129" si="12">J124/D124-1</f>
        <v>1.3098748019629816</v>
      </c>
      <c r="O124" s="225">
        <f t="shared" ref="O124:O129" si="13">J124-D124</f>
        <v>135593</v>
      </c>
      <c r="Z124" s="1"/>
      <c r="AE124"/>
    </row>
    <row r="125" spans="2:31" ht="18.75" x14ac:dyDescent="0.3">
      <c r="B125" s="224" t="s">
        <v>174</v>
      </c>
      <c r="C125" s="225">
        <v>120142</v>
      </c>
      <c r="D125" s="225">
        <v>61571</v>
      </c>
      <c r="E125" s="225">
        <v>104557</v>
      </c>
      <c r="F125" s="225">
        <v>134886</v>
      </c>
      <c r="G125" s="226">
        <f t="shared" si="8"/>
        <v>0.29007144428397913</v>
      </c>
      <c r="H125" s="225">
        <f t="shared" si="9"/>
        <v>30329</v>
      </c>
      <c r="I125" s="226">
        <f>F125/$F$7</f>
        <v>1.3871166779786512</v>
      </c>
      <c r="J125" s="225">
        <v>146430</v>
      </c>
      <c r="K125" s="226">
        <f>J125/$J$125</f>
        <v>1</v>
      </c>
      <c r="L125" s="226">
        <f t="shared" si="10"/>
        <v>8.5583381522174262E-2</v>
      </c>
      <c r="M125" s="225">
        <f t="shared" si="11"/>
        <v>11544</v>
      </c>
      <c r="N125" s="226">
        <f t="shared" si="12"/>
        <v>1.3782300108817465</v>
      </c>
      <c r="O125" s="225">
        <f t="shared" si="13"/>
        <v>84859</v>
      </c>
      <c r="Z125" s="1"/>
      <c r="AE125"/>
    </row>
    <row r="126" spans="2:31" ht="15.75" x14ac:dyDescent="0.25">
      <c r="B126" s="227" t="s">
        <v>100</v>
      </c>
      <c r="C126" s="228">
        <v>59066</v>
      </c>
      <c r="D126" s="228">
        <v>33780</v>
      </c>
      <c r="E126" s="228">
        <v>51310</v>
      </c>
      <c r="F126" s="228">
        <v>65021</v>
      </c>
      <c r="G126" s="229">
        <f t="shared" si="8"/>
        <v>0.26721886571818354</v>
      </c>
      <c r="H126" s="228">
        <f t="shared" si="9"/>
        <v>13711</v>
      </c>
      <c r="I126" s="229">
        <f>F126/$F$7</f>
        <v>0.66865140577116888</v>
      </c>
      <c r="J126" s="228">
        <v>80309</v>
      </c>
      <c r="K126" s="229">
        <f>J126/$J$125</f>
        <v>0.54844635662091101</v>
      </c>
      <c r="L126" s="229">
        <f t="shared" si="10"/>
        <v>0.23512403684963323</v>
      </c>
      <c r="M126" s="228">
        <f t="shared" si="11"/>
        <v>15288</v>
      </c>
      <c r="N126" s="229">
        <f t="shared" si="12"/>
        <v>1.3774126702190643</v>
      </c>
      <c r="O126" s="228">
        <f t="shared" si="13"/>
        <v>46529</v>
      </c>
      <c r="Z126" s="1"/>
      <c r="AE126"/>
    </row>
    <row r="127" spans="2:31" x14ac:dyDescent="0.25">
      <c r="B127" s="230" t="s">
        <v>103</v>
      </c>
      <c r="C127" s="231">
        <v>61076</v>
      </c>
      <c r="D127" s="231">
        <v>27791</v>
      </c>
      <c r="E127" s="231">
        <v>53247</v>
      </c>
      <c r="F127" s="231">
        <v>69865</v>
      </c>
      <c r="G127" s="232">
        <f t="shared" si="8"/>
        <v>0.31209270005821921</v>
      </c>
      <c r="H127" s="233">
        <f t="shared" si="9"/>
        <v>16618</v>
      </c>
      <c r="I127" s="234">
        <f>F127/$F$7</f>
        <v>0.71846527220748235</v>
      </c>
      <c r="J127" s="231">
        <v>66121</v>
      </c>
      <c r="K127" s="234">
        <f>J127/$J$125</f>
        <v>0.45155364337908899</v>
      </c>
      <c r="L127" s="232">
        <f t="shared" si="10"/>
        <v>-5.3589064624633198E-2</v>
      </c>
      <c r="M127" s="233">
        <f t="shared" si="11"/>
        <v>-3744</v>
      </c>
      <c r="N127" s="232">
        <f t="shared" si="12"/>
        <v>1.3792234896189415</v>
      </c>
      <c r="O127" s="233">
        <f t="shared" si="13"/>
        <v>38330</v>
      </c>
      <c r="Z127" s="1"/>
      <c r="AE127"/>
    </row>
    <row r="128" spans="2:31" x14ac:dyDescent="0.25">
      <c r="B128" s="235" t="s">
        <v>178</v>
      </c>
      <c r="C128" s="29">
        <v>9678</v>
      </c>
      <c r="D128" s="29">
        <v>5360</v>
      </c>
      <c r="E128" s="29">
        <v>8578</v>
      </c>
      <c r="F128" s="29">
        <v>10079</v>
      </c>
      <c r="G128" s="22">
        <f t="shared" si="8"/>
        <v>0.17498251340638848</v>
      </c>
      <c r="H128" s="20">
        <f t="shared" si="9"/>
        <v>1501</v>
      </c>
      <c r="I128" s="31">
        <f>F128/$F$7</f>
        <v>0.10364862919314699</v>
      </c>
      <c r="J128" s="29">
        <v>22004</v>
      </c>
      <c r="K128" s="31">
        <f>J128/$J$125</f>
        <v>0.15026975346581983</v>
      </c>
      <c r="L128" s="22">
        <f t="shared" si="10"/>
        <v>1.1831530905843834</v>
      </c>
      <c r="M128" s="20">
        <f t="shared" si="11"/>
        <v>11925</v>
      </c>
      <c r="N128" s="22">
        <f t="shared" si="12"/>
        <v>3.1052238805970145</v>
      </c>
      <c r="O128" s="20">
        <f t="shared" si="13"/>
        <v>16644</v>
      </c>
      <c r="Z128" s="1"/>
      <c r="AE128"/>
    </row>
    <row r="129" spans="2:31" x14ac:dyDescent="0.25">
      <c r="B129" s="235" t="s">
        <v>180</v>
      </c>
      <c r="C129" s="29">
        <f>C127-C128</f>
        <v>51398</v>
      </c>
      <c r="D129" s="29">
        <f>D127-D128</f>
        <v>22431</v>
      </c>
      <c r="E129" s="29">
        <f>E127-E128</f>
        <v>44669</v>
      </c>
      <c r="F129" s="29">
        <f>F127-F128</f>
        <v>59786</v>
      </c>
      <c r="G129" s="22">
        <f t="shared" si="8"/>
        <v>0.33842261971389553</v>
      </c>
      <c r="H129" s="20">
        <f t="shared" si="9"/>
        <v>15117</v>
      </c>
      <c r="I129" s="31">
        <f>F129/$F$7</f>
        <v>0.61481664301433536</v>
      </c>
      <c r="J129" s="29">
        <f>J127-J128</f>
        <v>44117</v>
      </c>
      <c r="K129" s="31">
        <f>J129/$J$125</f>
        <v>0.30128388991326915</v>
      </c>
      <c r="L129" s="22">
        <f t="shared" si="10"/>
        <v>-0.26208476900946709</v>
      </c>
      <c r="M129" s="20">
        <f t="shared" si="11"/>
        <v>-15669</v>
      </c>
      <c r="N129" s="22">
        <f t="shared" si="12"/>
        <v>0.96678703579867142</v>
      </c>
      <c r="O129" s="20">
        <f t="shared" si="13"/>
        <v>21686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183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23747-A353-47DF-9648-F1464D5D2F5A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260</v>
      </c>
      <c r="D5" s="241" t="s">
        <v>261</v>
      </c>
      <c r="E5" s="241" t="s">
        <v>267</v>
      </c>
      <c r="F5" s="242" t="str">
        <f>CONCATENATE("%/s total Tenerife ",RIGHT(E5,4))</f>
        <v>%/s total Tenerife 2021</v>
      </c>
      <c r="G5" s="241" t="s">
        <v>262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263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264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191</v>
      </c>
      <c r="C6" s="243">
        <v>87514</v>
      </c>
      <c r="D6" s="243">
        <v>36330</v>
      </c>
      <c r="E6" s="243">
        <v>68840</v>
      </c>
      <c r="F6" s="244">
        <f>E6/$E$6</f>
        <v>1</v>
      </c>
      <c r="G6" s="243">
        <v>97242</v>
      </c>
      <c r="H6" s="244">
        <f>G6/E6-1</f>
        <v>0.41257989540964557</v>
      </c>
      <c r="I6" s="243">
        <f>G6-E6</f>
        <v>28402</v>
      </c>
      <c r="J6" s="244">
        <f>G6/$G$6</f>
        <v>1</v>
      </c>
      <c r="K6" s="243">
        <v>108324</v>
      </c>
      <c r="L6" s="244">
        <f t="shared" ref="L6:L12" si="0">K6/G6-1</f>
        <v>0.11396310236317642</v>
      </c>
      <c r="M6" s="243">
        <f t="shared" ref="M6:M12" si="1">K6-G6</f>
        <v>11082</v>
      </c>
      <c r="N6" s="244">
        <f>K6/$K$6</f>
        <v>1</v>
      </c>
      <c r="O6" s="243">
        <v>115851</v>
      </c>
      <c r="P6" s="244">
        <f t="shared" ref="P6:P11" si="2">O6/K6-1</f>
        <v>6.9485986484989493E-2</v>
      </c>
      <c r="Q6" s="243">
        <f t="shared" ref="Q6:Q12" si="3">O6-K6</f>
        <v>7527</v>
      </c>
      <c r="R6" s="244">
        <f>O6/C6-1</f>
        <v>0.32379962063212742</v>
      </c>
      <c r="S6" s="243">
        <f>O6-C6</f>
        <v>28337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87514</v>
      </c>
      <c r="D7" s="246">
        <v>36330</v>
      </c>
      <c r="E7" s="246">
        <v>68840</v>
      </c>
      <c r="F7" s="247">
        <f t="shared" ref="F7:F12" si="4">E7/$E$6</f>
        <v>1</v>
      </c>
      <c r="G7" s="246">
        <v>97242</v>
      </c>
      <c r="H7" s="248">
        <f>G7/E7-1</f>
        <v>0.41257989540964557</v>
      </c>
      <c r="I7" s="249">
        <f>G7-E7</f>
        <v>28402</v>
      </c>
      <c r="J7" s="247">
        <f>G7/$G$6</f>
        <v>1</v>
      </c>
      <c r="K7" s="246">
        <v>108324</v>
      </c>
      <c r="L7" s="250">
        <f t="shared" si="0"/>
        <v>0.11396310236317642</v>
      </c>
      <c r="M7" s="251">
        <f t="shared" si="1"/>
        <v>11082</v>
      </c>
      <c r="N7" s="247">
        <f>K7/$K$6</f>
        <v>1</v>
      </c>
      <c r="O7" s="246">
        <v>115851</v>
      </c>
      <c r="P7" s="248">
        <f t="shared" si="2"/>
        <v>6.9485986484989493E-2</v>
      </c>
      <c r="Q7" s="249">
        <f t="shared" si="3"/>
        <v>7527</v>
      </c>
      <c r="R7" s="248">
        <f t="shared" ref="R7:R10" si="5">O7/C7-1</f>
        <v>0.32379962063212742</v>
      </c>
      <c r="S7" s="249">
        <f t="shared" ref="S7:S10" si="6">O7-C7</f>
        <v>28337</v>
      </c>
      <c r="T7" s="247">
        <f>O7/$O$6</f>
        <v>1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35977</v>
      </c>
      <c r="D8" s="252">
        <v>15436</v>
      </c>
      <c r="E8" s="252">
        <v>20875</v>
      </c>
      <c r="F8" s="253">
        <f t="shared" si="4"/>
        <v>0.30323939570017433</v>
      </c>
      <c r="G8" s="252">
        <v>36797</v>
      </c>
      <c r="H8" s="254">
        <f>IFERROR(G8/E8-1,"-")</f>
        <v>0.7627305389221557</v>
      </c>
      <c r="I8" s="255">
        <f t="shared" ref="I8:I12" si="7">G8-E8</f>
        <v>15922</v>
      </c>
      <c r="J8" s="253">
        <f t="shared" ref="J8:J12" si="8">G8/$G$6</f>
        <v>0.3784064498879085</v>
      </c>
      <c r="K8" s="252">
        <v>45435</v>
      </c>
      <c r="L8" s="256">
        <f>IFERROR(K8/G8-1,"-")</f>
        <v>0.2347473978856971</v>
      </c>
      <c r="M8" s="257">
        <f>IF(G8=0,"nd",K8-G8)</f>
        <v>8638</v>
      </c>
      <c r="N8" s="258">
        <f t="shared" ref="N8:N12" si="9">K8/$K$6</f>
        <v>0.41943613603633545</v>
      </c>
      <c r="O8" s="252">
        <v>52085</v>
      </c>
      <c r="P8" s="256">
        <f>IFERROR(O8/K8-1,"-")</f>
        <v>0.14636293606250694</v>
      </c>
      <c r="Q8" s="259">
        <f t="shared" si="3"/>
        <v>6650</v>
      </c>
      <c r="R8" s="256">
        <f>IFERROR(O8/C8-1,"-")</f>
        <v>0.44773049448258617</v>
      </c>
      <c r="S8" s="259">
        <f t="shared" si="6"/>
        <v>16108</v>
      </c>
      <c r="T8" s="258">
        <f t="shared" ref="T8:T12" si="10">O8/$O$6</f>
        <v>0.44958610629170226</v>
      </c>
      <c r="V8" s="29"/>
      <c r="W8" s="79"/>
      <c r="AE8" s="1"/>
    </row>
    <row r="9" spans="1:31" s="4" customFormat="1" x14ac:dyDescent="0.25">
      <c r="B9" s="97" t="s">
        <v>61</v>
      </c>
      <c r="C9" s="252">
        <v>51537</v>
      </c>
      <c r="D9" s="252">
        <v>20894</v>
      </c>
      <c r="E9" s="252">
        <v>47965</v>
      </c>
      <c r="F9" s="258">
        <f t="shared" si="4"/>
        <v>0.69676060429982567</v>
      </c>
      <c r="G9" s="252">
        <v>60445</v>
      </c>
      <c r="H9" s="254">
        <f>IFERROR(G9/E9-1,"-")</f>
        <v>0.26018972167205257</v>
      </c>
      <c r="I9" s="259">
        <f t="shared" si="7"/>
        <v>12480</v>
      </c>
      <c r="J9" s="258">
        <f t="shared" si="8"/>
        <v>0.6215935501120915</v>
      </c>
      <c r="K9" s="252">
        <v>62889</v>
      </c>
      <c r="L9" s="256">
        <f>IFERROR(K9/G9-1,"-")</f>
        <v>4.0433451898419959E-2</v>
      </c>
      <c r="M9" s="257">
        <f>IF(G9=0,"nd",K9-G9)</f>
        <v>2444</v>
      </c>
      <c r="N9" s="258">
        <f t="shared" si="9"/>
        <v>0.58056386396366455</v>
      </c>
      <c r="O9" s="252">
        <v>63766</v>
      </c>
      <c r="P9" s="256">
        <f t="shared" si="2"/>
        <v>1.3945205043807363E-2</v>
      </c>
      <c r="Q9" s="259">
        <f t="shared" si="3"/>
        <v>877</v>
      </c>
      <c r="R9" s="260">
        <f t="shared" si="5"/>
        <v>0.2372858334788599</v>
      </c>
      <c r="S9" s="259">
        <f t="shared" si="6"/>
        <v>12229</v>
      </c>
      <c r="T9" s="258">
        <f t="shared" si="10"/>
        <v>0.55041389370829774</v>
      </c>
      <c r="V9" s="29"/>
      <c r="W9" s="79"/>
      <c r="AE9" s="1"/>
    </row>
    <row r="10" spans="1:31" s="4" customFormat="1" x14ac:dyDescent="0.25">
      <c r="B10" s="245" t="s">
        <v>193</v>
      </c>
      <c r="C10" s="261" t="e">
        <v>#REF!</v>
      </c>
      <c r="D10" s="261" t="e">
        <v>#REF!</v>
      </c>
      <c r="E10" s="261" t="e">
        <v>#REF!</v>
      </c>
      <c r="F10" s="262" t="str">
        <f>IFERROR(E10/$E$6,"-")</f>
        <v>-</v>
      </c>
      <c r="G10" s="261" t="e">
        <v>#REF!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e">
        <v>#REF!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e">
        <v>#REF!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#REF!</v>
      </c>
      <c r="S10" s="251" t="e">
        <f t="shared" si="6"/>
        <v>#REF!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115.851 viajeros 
cuota: 100,0%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191</v>
      </c>
      <c r="C134" s="243">
        <v>87514</v>
      </c>
      <c r="D134" s="228">
        <v>33780</v>
      </c>
      <c r="E134" s="228">
        <v>51310</v>
      </c>
      <c r="F134" s="228">
        <v>65021</v>
      </c>
      <c r="G134" s="229">
        <f>F134/E134-1</f>
        <v>0.26721886571818354</v>
      </c>
      <c r="H134" s="228">
        <f>F134-E134</f>
        <v>13711</v>
      </c>
      <c r="I134" s="229">
        <f>F134/F$134</f>
        <v>1</v>
      </c>
      <c r="J134" s="228">
        <v>80309</v>
      </c>
      <c r="K134" s="229">
        <f>J134/J$134</f>
        <v>1</v>
      </c>
      <c r="L134" s="229">
        <f>J134/F134-1</f>
        <v>0.23512403684963323</v>
      </c>
      <c r="M134" s="228">
        <f>J134-F134</f>
        <v>15288</v>
      </c>
      <c r="N134" s="229">
        <f>J134/D134-1</f>
        <v>1.3774126702190643</v>
      </c>
      <c r="O134" s="228">
        <f>J134-D134</f>
        <v>46529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87514</v>
      </c>
      <c r="D135" s="246">
        <v>33780</v>
      </c>
      <c r="E135" s="246">
        <v>51310</v>
      </c>
      <c r="F135" s="246">
        <v>65021</v>
      </c>
      <c r="G135" s="250">
        <f>IFERROR(F135/E135-1,"-")</f>
        <v>0.26721886571818354</v>
      </c>
      <c r="H135" s="246">
        <f t="shared" ref="H135:H138" si="14">F135-E135</f>
        <v>13711</v>
      </c>
      <c r="I135" s="248">
        <f>F135/F$134</f>
        <v>1</v>
      </c>
      <c r="J135" s="246">
        <v>80309</v>
      </c>
      <c r="K135" s="247">
        <f t="shared" ref="K135:K138" si="15">J135/J$134</f>
        <v>1</v>
      </c>
      <c r="L135" s="248">
        <f t="shared" ref="L135:L138" si="16">J135/F135-1</f>
        <v>0.23512403684963323</v>
      </c>
      <c r="M135" s="249">
        <f t="shared" ref="M135:M138" si="17">J135-F135</f>
        <v>15288</v>
      </c>
      <c r="N135" s="247">
        <f t="shared" ref="N135:N138" si="18">J135/D135-1</f>
        <v>1.3774126702190643</v>
      </c>
      <c r="O135" s="246">
        <f t="shared" ref="O135:O138" si="19">J135-D135</f>
        <v>46529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35977</v>
      </c>
      <c r="D136" s="252">
        <v>12089</v>
      </c>
      <c r="E136" s="252">
        <v>17131</v>
      </c>
      <c r="F136" s="252">
        <v>22240</v>
      </c>
      <c r="G136" s="256">
        <f t="shared" ref="G136:G138" si="20">IFERROR(F136/E136-1,"-")</f>
        <v>0.29823127663300442</v>
      </c>
      <c r="H136" s="252">
        <f t="shared" si="14"/>
        <v>5109</v>
      </c>
      <c r="I136" s="260">
        <f t="shared" ref="I136:I138" si="21">F136/F$134</f>
        <v>0.34204333984405039</v>
      </c>
      <c r="J136" s="252">
        <v>31283</v>
      </c>
      <c r="K136" s="258">
        <f t="shared" si="15"/>
        <v>0.38953292906149994</v>
      </c>
      <c r="L136" s="260">
        <f t="shared" si="16"/>
        <v>0.40660971223021591</v>
      </c>
      <c r="M136" s="259">
        <f t="shared" si="17"/>
        <v>9043</v>
      </c>
      <c r="N136" s="258">
        <f t="shared" si="18"/>
        <v>1.5877243775332945</v>
      </c>
      <c r="O136" s="252">
        <f t="shared" si="19"/>
        <v>19194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33653</v>
      </c>
      <c r="D137" s="252">
        <v>21691</v>
      </c>
      <c r="E137" s="252">
        <v>34179</v>
      </c>
      <c r="F137" s="252">
        <v>42781</v>
      </c>
      <c r="G137" s="254">
        <f t="shared" si="20"/>
        <v>0.25167500512010288</v>
      </c>
      <c r="H137" s="252">
        <f t="shared" si="14"/>
        <v>8602</v>
      </c>
      <c r="I137" s="264">
        <f t="shared" si="21"/>
        <v>0.65795666015594967</v>
      </c>
      <c r="J137" s="252">
        <v>49026</v>
      </c>
      <c r="K137" s="258">
        <f t="shared" si="15"/>
        <v>0.61046707093850006</v>
      </c>
      <c r="L137" s="260">
        <f t="shared" si="16"/>
        <v>0.14597601739089794</v>
      </c>
      <c r="M137" s="259">
        <f t="shared" si="17"/>
        <v>6245</v>
      </c>
      <c r="N137" s="258">
        <f t="shared" si="18"/>
        <v>1.2602000829837259</v>
      </c>
      <c r="O137" s="252">
        <f t="shared" si="19"/>
        <v>27335</v>
      </c>
      <c r="Q137" s="29"/>
      <c r="R137" s="79"/>
      <c r="Z137" s="1"/>
    </row>
    <row r="138" spans="1:31" s="4" customFormat="1" x14ac:dyDescent="0.25">
      <c r="B138" s="245" t="s">
        <v>193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67E65-81A0-45BE-AB6D-D63F747FDD84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314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260</v>
      </c>
      <c r="D5" s="241" t="s">
        <v>261</v>
      </c>
      <c r="E5" s="241" t="s">
        <v>267</v>
      </c>
      <c r="F5" s="242" t="str">
        <f>CONCATENATE("%/s total Tenerife ",RIGHT(E5,4))</f>
        <v>%/s total Tenerife 2021</v>
      </c>
      <c r="G5" s="241" t="s">
        <v>262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263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264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197</v>
      </c>
      <c r="C6" s="243">
        <v>43263</v>
      </c>
      <c r="D6" s="243">
        <v>19639</v>
      </c>
      <c r="E6" s="243">
        <v>33892</v>
      </c>
      <c r="F6" s="244">
        <f>E6/$E$6</f>
        <v>1</v>
      </c>
      <c r="G6" s="243">
        <v>46536</v>
      </c>
      <c r="H6" s="244">
        <f>G6/E6-1</f>
        <v>0.37306739053463955</v>
      </c>
      <c r="I6" s="243">
        <f>G6-E6</f>
        <v>12644</v>
      </c>
      <c r="J6" s="244">
        <f>G6/$G$6</f>
        <v>1</v>
      </c>
      <c r="K6" s="243">
        <v>59509</v>
      </c>
      <c r="L6" s="244">
        <f t="shared" ref="L6:L12" si="0">K6/G6-1</f>
        <v>0.2787734227264913</v>
      </c>
      <c r="M6" s="243">
        <f t="shared" ref="M6:M12" si="1">K6-G6</f>
        <v>12973</v>
      </c>
      <c r="N6" s="244">
        <f>K6/$K$6</f>
        <v>1</v>
      </c>
      <c r="O6" s="243">
        <v>58416</v>
      </c>
      <c r="P6" s="244">
        <f t="shared" ref="P6:P11" si="2">O6/K6-1</f>
        <v>-1.8366969702061864E-2</v>
      </c>
      <c r="Q6" s="243">
        <f t="shared" ref="Q6:Q12" si="3">O6-K6</f>
        <v>-1093</v>
      </c>
      <c r="R6" s="244">
        <f>O6/C6-1</f>
        <v>0.35025310311351499</v>
      </c>
      <c r="S6" s="243">
        <f>O6-C6</f>
        <v>15153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43263</v>
      </c>
      <c r="D7" s="246">
        <v>19639</v>
      </c>
      <c r="E7" s="246">
        <v>33892</v>
      </c>
      <c r="F7" s="247">
        <f t="shared" ref="F7:F12" si="4">E7/$E$6</f>
        <v>1</v>
      </c>
      <c r="G7" s="246">
        <v>46536</v>
      </c>
      <c r="H7" s="248">
        <f>G7/E7-1</f>
        <v>0.37306739053463955</v>
      </c>
      <c r="I7" s="249">
        <f>G7-E7</f>
        <v>12644</v>
      </c>
      <c r="J7" s="247">
        <f>G7/$G$6</f>
        <v>1</v>
      </c>
      <c r="K7" s="246">
        <v>59509</v>
      </c>
      <c r="L7" s="250">
        <f t="shared" si="0"/>
        <v>0.2787734227264913</v>
      </c>
      <c r="M7" s="251">
        <f t="shared" si="1"/>
        <v>12973</v>
      </c>
      <c r="N7" s="247">
        <f>K7/$K$6</f>
        <v>1</v>
      </c>
      <c r="O7" s="246">
        <v>58416</v>
      </c>
      <c r="P7" s="248">
        <f t="shared" si="2"/>
        <v>-1.8366969702061864E-2</v>
      </c>
      <c r="Q7" s="249">
        <f t="shared" si="3"/>
        <v>-1093</v>
      </c>
      <c r="R7" s="248">
        <f t="shared" ref="R7:R10" si="5">O7/C7-1</f>
        <v>0.35025310311351499</v>
      </c>
      <c r="S7" s="249">
        <f t="shared" ref="S7:S10" si="6">O7-C7</f>
        <v>15153</v>
      </c>
      <c r="T7" s="247">
        <f>O7/$O$6</f>
        <v>1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18172</v>
      </c>
      <c r="D8" s="252">
        <v>7934</v>
      </c>
      <c r="E8" s="252">
        <v>10922</v>
      </c>
      <c r="F8" s="253">
        <f t="shared" si="4"/>
        <v>0.32225894016287027</v>
      </c>
      <c r="G8" s="252">
        <v>15550</v>
      </c>
      <c r="H8" s="254">
        <f>IFERROR(G8/E8-1,"-")</f>
        <v>0.42373191723127634</v>
      </c>
      <c r="I8" s="255">
        <f t="shared" ref="I8:I12" si="7">G8-E8</f>
        <v>4628</v>
      </c>
      <c r="J8" s="253">
        <f t="shared" ref="J8:J12" si="8">G8/$G$6</f>
        <v>0.33414990544954443</v>
      </c>
      <c r="K8" s="252">
        <v>24731</v>
      </c>
      <c r="L8" s="256">
        <f>IFERROR(K8/G8-1,"-")</f>
        <v>0.59041800643086817</v>
      </c>
      <c r="M8" s="257">
        <f>IF(G8=0,"nd",K8-G8)</f>
        <v>9181</v>
      </c>
      <c r="N8" s="258">
        <f t="shared" ref="N8:N12" si="9">K8/$K$6</f>
        <v>0.41558419734830027</v>
      </c>
      <c r="O8" s="252">
        <v>21079</v>
      </c>
      <c r="P8" s="256">
        <f>IFERROR(O8/K8-1,"-")</f>
        <v>-0.14766891755286882</v>
      </c>
      <c r="Q8" s="259">
        <f t="shared" si="3"/>
        <v>-3652</v>
      </c>
      <c r="R8" s="256">
        <f>IFERROR(O8/C8-1,"-")</f>
        <v>0.1599713845476558</v>
      </c>
      <c r="S8" s="259">
        <f t="shared" si="6"/>
        <v>2907</v>
      </c>
      <c r="T8" s="258">
        <f t="shared" ref="T8:T12" si="10">O8/$O$6</f>
        <v>0.36084291974801425</v>
      </c>
      <c r="V8" s="29"/>
      <c r="W8" s="79"/>
      <c r="AE8" s="1"/>
    </row>
    <row r="9" spans="1:31" s="4" customFormat="1" x14ac:dyDescent="0.25">
      <c r="B9" s="97" t="s">
        <v>61</v>
      </c>
      <c r="C9" s="252">
        <v>25091</v>
      </c>
      <c r="D9" s="252">
        <v>11705</v>
      </c>
      <c r="E9" s="252">
        <v>22970</v>
      </c>
      <c r="F9" s="258">
        <f t="shared" si="4"/>
        <v>0.67774105983712973</v>
      </c>
      <c r="G9" s="252">
        <v>30986</v>
      </c>
      <c r="H9" s="254">
        <f>IFERROR(G9/E9-1,"-")</f>
        <v>0.34897692642577272</v>
      </c>
      <c r="I9" s="259">
        <f t="shared" si="7"/>
        <v>8016</v>
      </c>
      <c r="J9" s="258">
        <f t="shared" si="8"/>
        <v>0.66585009455045552</v>
      </c>
      <c r="K9" s="252">
        <v>34778</v>
      </c>
      <c r="L9" s="256">
        <f>IFERROR(K9/G9-1,"-")</f>
        <v>0.1223778480604143</v>
      </c>
      <c r="M9" s="257">
        <f>IF(G9=0,"nd",K9-G9)</f>
        <v>3792</v>
      </c>
      <c r="N9" s="258">
        <f t="shared" si="9"/>
        <v>0.58441580265169979</v>
      </c>
      <c r="O9" s="252">
        <v>37337</v>
      </c>
      <c r="P9" s="256">
        <f t="shared" si="2"/>
        <v>7.3580999482431464E-2</v>
      </c>
      <c r="Q9" s="259">
        <f t="shared" si="3"/>
        <v>2559</v>
      </c>
      <c r="R9" s="260">
        <f t="shared" si="5"/>
        <v>0.4880634490454745</v>
      </c>
      <c r="S9" s="259">
        <f t="shared" si="6"/>
        <v>12246</v>
      </c>
      <c r="T9" s="258">
        <f t="shared" si="10"/>
        <v>0.63915708025198581</v>
      </c>
      <c r="V9" s="29"/>
      <c r="W9" s="79"/>
      <c r="AE9" s="1"/>
    </row>
    <row r="10" spans="1:31" s="4" customFormat="1" x14ac:dyDescent="0.25">
      <c r="B10" s="245" t="s">
        <v>193</v>
      </c>
      <c r="C10" s="261" t="s">
        <v>229</v>
      </c>
      <c r="D10" s="261" t="s">
        <v>229</v>
      </c>
      <c r="E10" s="261" t="s">
        <v>229</v>
      </c>
      <c r="F10" s="262" t="str">
        <f>IFERROR(E10/$E$6,"-")</f>
        <v>-</v>
      </c>
      <c r="G10" s="261" t="s">
        <v>229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s">
        <v>229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s">
        <v>229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#VALUE!</v>
      </c>
      <c r="S10" s="251" t="e">
        <f t="shared" si="6"/>
        <v>#VALUE!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58.416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197</v>
      </c>
      <c r="C134" s="228">
        <v>59066</v>
      </c>
      <c r="D134" s="228">
        <v>33780</v>
      </c>
      <c r="E134" s="228">
        <v>51310</v>
      </c>
      <c r="F134" s="228">
        <v>65021</v>
      </c>
      <c r="G134" s="229">
        <f>F134/E134-1</f>
        <v>0.26721886571818354</v>
      </c>
      <c r="H134" s="228">
        <f>F134-E134</f>
        <v>13711</v>
      </c>
      <c r="I134" s="229">
        <f>F134/F$134</f>
        <v>1</v>
      </c>
      <c r="J134" s="228">
        <v>80309</v>
      </c>
      <c r="K134" s="229">
        <f>J134/J$134</f>
        <v>1</v>
      </c>
      <c r="L134" s="229">
        <f>J134/F134-1</f>
        <v>0.23512403684963323</v>
      </c>
      <c r="M134" s="228">
        <f>J134-F134</f>
        <v>15288</v>
      </c>
      <c r="N134" s="229">
        <f>J134/D134-1</f>
        <v>1.3774126702190643</v>
      </c>
      <c r="O134" s="228">
        <f>J134-D134</f>
        <v>46529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59066</v>
      </c>
      <c r="D135" s="246">
        <v>33780</v>
      </c>
      <c r="E135" s="246">
        <v>51310</v>
      </c>
      <c r="F135" s="246">
        <v>65021</v>
      </c>
      <c r="G135" s="250">
        <f>IFERROR(F135/E135-1,"-")</f>
        <v>0.26721886571818354</v>
      </c>
      <c r="H135" s="246">
        <f t="shared" ref="H135:H138" si="14">F135-E135</f>
        <v>13711</v>
      </c>
      <c r="I135" s="248">
        <f>F135/F$134</f>
        <v>1</v>
      </c>
      <c r="J135" s="246">
        <v>80309</v>
      </c>
      <c r="K135" s="247">
        <f t="shared" ref="K135:K138" si="15">J135/J$134</f>
        <v>1</v>
      </c>
      <c r="L135" s="248">
        <f t="shared" ref="L135:L138" si="16">J135/F135-1</f>
        <v>0.23512403684963323</v>
      </c>
      <c r="M135" s="249">
        <f t="shared" ref="M135:M138" si="17">J135-F135</f>
        <v>15288</v>
      </c>
      <c r="N135" s="247">
        <f t="shared" ref="N135:N138" si="18">J135/D135-1</f>
        <v>1.3774126702190643</v>
      </c>
      <c r="O135" s="246">
        <f t="shared" ref="O135:O138" si="19">J135-D135</f>
        <v>46529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25413</v>
      </c>
      <c r="D136" s="252">
        <v>12089</v>
      </c>
      <c r="E136" s="252">
        <v>17131</v>
      </c>
      <c r="F136" s="252">
        <v>22240</v>
      </c>
      <c r="G136" s="256">
        <f t="shared" ref="G136:G138" si="20">IFERROR(F136/E136-1,"-")</f>
        <v>0.29823127663300442</v>
      </c>
      <c r="H136" s="252">
        <f t="shared" si="14"/>
        <v>5109</v>
      </c>
      <c r="I136" s="260">
        <f t="shared" ref="I136:I138" si="21">F136/F$134</f>
        <v>0.34204333984405039</v>
      </c>
      <c r="J136" s="252">
        <v>31283</v>
      </c>
      <c r="K136" s="258">
        <f t="shared" si="15"/>
        <v>0.38953292906149994</v>
      </c>
      <c r="L136" s="260">
        <f t="shared" si="16"/>
        <v>0.40660971223021591</v>
      </c>
      <c r="M136" s="259">
        <f t="shared" si="17"/>
        <v>9043</v>
      </c>
      <c r="N136" s="258">
        <f t="shared" si="18"/>
        <v>1.5877243775332945</v>
      </c>
      <c r="O136" s="252">
        <f t="shared" si="19"/>
        <v>19194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33653</v>
      </c>
      <c r="D137" s="252">
        <v>21691</v>
      </c>
      <c r="E137" s="252">
        <v>34179</v>
      </c>
      <c r="F137" s="252">
        <v>42781</v>
      </c>
      <c r="G137" s="254">
        <f t="shared" si="20"/>
        <v>0.25167500512010288</v>
      </c>
      <c r="H137" s="252">
        <f t="shared" si="14"/>
        <v>8602</v>
      </c>
      <c r="I137" s="264">
        <f t="shared" si="21"/>
        <v>0.65795666015594967</v>
      </c>
      <c r="J137" s="252">
        <v>49026</v>
      </c>
      <c r="K137" s="258">
        <f t="shared" si="15"/>
        <v>0.61046707093850006</v>
      </c>
      <c r="L137" s="260">
        <f t="shared" si="16"/>
        <v>0.14597601739089794</v>
      </c>
      <c r="M137" s="259">
        <f t="shared" si="17"/>
        <v>6245</v>
      </c>
      <c r="N137" s="258">
        <f t="shared" si="18"/>
        <v>1.2602000829837259</v>
      </c>
      <c r="O137" s="252">
        <f t="shared" si="19"/>
        <v>27335</v>
      </c>
      <c r="Q137" s="29"/>
      <c r="R137" s="79"/>
      <c r="Z137" s="1"/>
    </row>
    <row r="138" spans="1:31" s="4" customFormat="1" x14ac:dyDescent="0.25">
      <c r="B138" s="245" t="s">
        <v>193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48D33-AABA-4A99-B522-88107DBA88BD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6F5CE-DECF-4DDA-83B5-4FA41C1A0068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260</v>
      </c>
      <c r="D5" s="241" t="s">
        <v>261</v>
      </c>
      <c r="E5" s="241" t="s">
        <v>267</v>
      </c>
      <c r="F5" s="242" t="str">
        <f>CONCATENATE("%/s total Tenerife ",RIGHT(E5,4))</f>
        <v>%/s total Tenerife 2021</v>
      </c>
      <c r="G5" s="241" t="s">
        <v>262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263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264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44251</v>
      </c>
      <c r="D6" s="243">
        <v>16691</v>
      </c>
      <c r="E6" s="243">
        <v>34948</v>
      </c>
      <c r="F6" s="244">
        <f>E6/$E$6</f>
        <v>1</v>
      </c>
      <c r="G6" s="243">
        <v>50706</v>
      </c>
      <c r="H6" s="244">
        <f>G6/E6-1</f>
        <v>0.45089847773835423</v>
      </c>
      <c r="I6" s="243">
        <f>G6-E6</f>
        <v>15758</v>
      </c>
      <c r="J6" s="244">
        <f>G6/$G$6</f>
        <v>1</v>
      </c>
      <c r="K6" s="243">
        <v>48815</v>
      </c>
      <c r="L6" s="244">
        <f t="shared" ref="L6:L12" si="0">K6/G6-1</f>
        <v>-3.7293416952628888E-2</v>
      </c>
      <c r="M6" s="243">
        <f t="shared" ref="M6:M12" si="1">K6-G6</f>
        <v>-1891</v>
      </c>
      <c r="N6" s="244">
        <f>K6/$K$6</f>
        <v>1</v>
      </c>
      <c r="O6" s="243">
        <v>57435</v>
      </c>
      <c r="P6" s="244">
        <f t="shared" ref="P6:P11" si="2">O6/K6-1</f>
        <v>0.17658506606575841</v>
      </c>
      <c r="Q6" s="243">
        <f t="shared" ref="Q6:Q12" si="3">O6-K6</f>
        <v>8620</v>
      </c>
      <c r="R6" s="244">
        <f>O6/C6-1</f>
        <v>0.29793676979051331</v>
      </c>
      <c r="S6" s="243">
        <f>O6-C6</f>
        <v>13184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44251</v>
      </c>
      <c r="D7" s="246">
        <v>16691</v>
      </c>
      <c r="E7" s="246">
        <v>34948</v>
      </c>
      <c r="F7" s="247">
        <f t="shared" ref="F7:F12" si="4">E7/$E$6</f>
        <v>1</v>
      </c>
      <c r="G7" s="246">
        <v>50706</v>
      </c>
      <c r="H7" s="248">
        <f>G7/E7-1</f>
        <v>0.45089847773835423</v>
      </c>
      <c r="I7" s="249">
        <f>G7-E7</f>
        <v>15758</v>
      </c>
      <c r="J7" s="247">
        <f>G7/$G$6</f>
        <v>1</v>
      </c>
      <c r="K7" s="246">
        <v>48815</v>
      </c>
      <c r="L7" s="250">
        <f t="shared" si="0"/>
        <v>-3.7293416952628888E-2</v>
      </c>
      <c r="M7" s="251">
        <f t="shared" si="1"/>
        <v>-1891</v>
      </c>
      <c r="N7" s="247">
        <f>K7/$K$6</f>
        <v>1</v>
      </c>
      <c r="O7" s="246">
        <v>57435</v>
      </c>
      <c r="P7" s="248">
        <f t="shared" si="2"/>
        <v>0.17658506606575841</v>
      </c>
      <c r="Q7" s="249">
        <f t="shared" si="3"/>
        <v>8620</v>
      </c>
      <c r="R7" s="248">
        <f t="shared" ref="R7:R10" si="5">O7/C7-1</f>
        <v>0.29793676979051331</v>
      </c>
      <c r="S7" s="249">
        <f t="shared" ref="S7:S10" si="6">O7-C7</f>
        <v>13184</v>
      </c>
      <c r="T7" s="247">
        <f>O7/$O$6</f>
        <v>1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17805</v>
      </c>
      <c r="D8" s="252">
        <v>7502</v>
      </c>
      <c r="E8" s="252">
        <v>9953</v>
      </c>
      <c r="F8" s="253">
        <f t="shared" si="4"/>
        <v>0.28479455190568848</v>
      </c>
      <c r="G8" s="252">
        <v>21247</v>
      </c>
      <c r="H8" s="254">
        <f>IFERROR(G8/E8-1,"-")</f>
        <v>1.1347332462574098</v>
      </c>
      <c r="I8" s="255">
        <f t="shared" ref="I8:I12" si="7">G8-E8</f>
        <v>11294</v>
      </c>
      <c r="J8" s="253">
        <f t="shared" ref="J8:J12" si="8">G8/$G$6</f>
        <v>0.41902338973691478</v>
      </c>
      <c r="K8" s="252">
        <v>20704</v>
      </c>
      <c r="L8" s="256">
        <f>IFERROR(K8/G8-1,"-")</f>
        <v>-2.555654915988137E-2</v>
      </c>
      <c r="M8" s="257">
        <f>IF(G8=0,"nd",K8-G8)</f>
        <v>-543</v>
      </c>
      <c r="N8" s="258">
        <f t="shared" ref="N8:N12" si="9">K8/$K$6</f>
        <v>0.4241319266618867</v>
      </c>
      <c r="O8" s="252">
        <v>31006</v>
      </c>
      <c r="P8" s="256">
        <f>IFERROR(O8/K8-1,"-")</f>
        <v>0.49758500772797531</v>
      </c>
      <c r="Q8" s="259">
        <f t="shared" si="3"/>
        <v>10302</v>
      </c>
      <c r="R8" s="256">
        <f>IFERROR(O8/C8-1,"-")</f>
        <v>0.74142094917158108</v>
      </c>
      <c r="S8" s="259">
        <f t="shared" si="6"/>
        <v>13201</v>
      </c>
      <c r="T8" s="258">
        <f t="shared" ref="T8:T12" si="10">O8/$O$6</f>
        <v>0.53984504222164187</v>
      </c>
      <c r="V8" s="29"/>
      <c r="W8" s="79"/>
      <c r="AE8" s="1"/>
    </row>
    <row r="9" spans="1:31" s="4" customFormat="1" x14ac:dyDescent="0.25">
      <c r="B9" s="97" t="s">
        <v>61</v>
      </c>
      <c r="C9" s="252">
        <v>26446</v>
      </c>
      <c r="D9" s="252">
        <v>9189</v>
      </c>
      <c r="E9" s="252">
        <v>24995</v>
      </c>
      <c r="F9" s="258">
        <f t="shared" si="4"/>
        <v>0.71520544809431152</v>
      </c>
      <c r="G9" s="252">
        <v>29459</v>
      </c>
      <c r="H9" s="254">
        <f>IFERROR(G9/E9-1,"-")</f>
        <v>0.17859571914382877</v>
      </c>
      <c r="I9" s="259">
        <f t="shared" si="7"/>
        <v>4464</v>
      </c>
      <c r="J9" s="258">
        <f t="shared" si="8"/>
        <v>0.58097661026308522</v>
      </c>
      <c r="K9" s="252">
        <v>28111</v>
      </c>
      <c r="L9" s="256">
        <f>IFERROR(K9/G9-1,"-")</f>
        <v>-4.5758511830001014E-2</v>
      </c>
      <c r="M9" s="257">
        <f>IF(G9=0,"nd",K9-G9)</f>
        <v>-1348</v>
      </c>
      <c r="N9" s="258">
        <f t="shared" si="9"/>
        <v>0.5758680733381133</v>
      </c>
      <c r="O9" s="252">
        <v>26429</v>
      </c>
      <c r="P9" s="256">
        <f t="shared" si="2"/>
        <v>-5.9834228593788952E-2</v>
      </c>
      <c r="Q9" s="259">
        <f t="shared" si="3"/>
        <v>-1682</v>
      </c>
      <c r="R9" s="260">
        <f t="shared" si="5"/>
        <v>-6.4281932995535751E-4</v>
      </c>
      <c r="S9" s="259">
        <f t="shared" si="6"/>
        <v>-17</v>
      </c>
      <c r="T9" s="258">
        <f t="shared" si="10"/>
        <v>0.46015495777835813</v>
      </c>
      <c r="V9" s="29"/>
      <c r="W9" s="79"/>
      <c r="AE9" s="1"/>
    </row>
    <row r="10" spans="1:31" s="4" customFormat="1" x14ac:dyDescent="0.25">
      <c r="B10" s="245" t="s">
        <v>193</v>
      </c>
      <c r="C10" s="261" t="s">
        <v>229</v>
      </c>
      <c r="D10" s="261" t="s">
        <v>229</v>
      </c>
      <c r="E10" s="261" t="s">
        <v>229</v>
      </c>
      <c r="F10" s="262" t="str">
        <f>IFERROR(E10/$E$6,"-")</f>
        <v>-</v>
      </c>
      <c r="G10" s="261" t="s">
        <v>229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s">
        <v>229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s">
        <v>229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#VALUE!</v>
      </c>
      <c r="S10" s="251" t="e">
        <f t="shared" si="6"/>
        <v>#VALUE!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57.435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61076</v>
      </c>
      <c r="D134" s="228">
        <v>27791</v>
      </c>
      <c r="E134" s="228">
        <v>53247</v>
      </c>
      <c r="F134" s="228">
        <v>69865</v>
      </c>
      <c r="G134" s="229">
        <f>F134/E134-1</f>
        <v>0.31209270005821921</v>
      </c>
      <c r="H134" s="228">
        <f>F134-E134</f>
        <v>16618</v>
      </c>
      <c r="I134" s="229">
        <f>F134/F$134</f>
        <v>1</v>
      </c>
      <c r="J134" s="228">
        <v>66121</v>
      </c>
      <c r="K134" s="229">
        <f>J134/J$134</f>
        <v>1</v>
      </c>
      <c r="L134" s="229">
        <f>J134/F134-1</f>
        <v>-5.3589064624633198E-2</v>
      </c>
      <c r="M134" s="228">
        <f>J134-F134</f>
        <v>-3744</v>
      </c>
      <c r="N134" s="229">
        <f>J134/D134-1</f>
        <v>1.3792234896189415</v>
      </c>
      <c r="O134" s="228">
        <f>J134-D134</f>
        <v>38330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61076</v>
      </c>
      <c r="D135" s="246">
        <v>27791</v>
      </c>
      <c r="E135" s="246">
        <v>53247</v>
      </c>
      <c r="F135" s="246">
        <v>69865</v>
      </c>
      <c r="G135" s="250">
        <f>IFERROR(F135/E135-1,"-")</f>
        <v>0.31209270005821921</v>
      </c>
      <c r="H135" s="246">
        <f t="shared" ref="H135:H138" si="14">F135-E135</f>
        <v>16618</v>
      </c>
      <c r="I135" s="248">
        <f>F135/F$134</f>
        <v>1</v>
      </c>
      <c r="J135" s="246">
        <v>66121</v>
      </c>
      <c r="K135" s="247">
        <f t="shared" ref="K135:K138" si="15">J135/J$134</f>
        <v>1</v>
      </c>
      <c r="L135" s="248">
        <f t="shared" ref="L135:L138" si="16">J135/F135-1</f>
        <v>-5.3589064624633198E-2</v>
      </c>
      <c r="M135" s="249">
        <f t="shared" ref="M135:M138" si="17">J135-F135</f>
        <v>-3744</v>
      </c>
      <c r="N135" s="247">
        <f t="shared" ref="N135:N138" si="18">J135/D135-1</f>
        <v>1.3792234896189415</v>
      </c>
      <c r="O135" s="246">
        <f t="shared" ref="O135:O138" si="19">J135-D135</f>
        <v>38330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24655</v>
      </c>
      <c r="D136" s="252">
        <v>11647</v>
      </c>
      <c r="E136" s="252">
        <v>15693</v>
      </c>
      <c r="F136" s="252">
        <v>29334</v>
      </c>
      <c r="G136" s="256">
        <f t="shared" ref="G136:G138" si="20">IFERROR(F136/E136-1,"-")</f>
        <v>0.86924106289428416</v>
      </c>
      <c r="H136" s="252">
        <f t="shared" si="14"/>
        <v>13641</v>
      </c>
      <c r="I136" s="260">
        <f t="shared" ref="I136:I138" si="21">F136/F$134</f>
        <v>0.41986688613755097</v>
      </c>
      <c r="J136" s="252">
        <v>29429</v>
      </c>
      <c r="K136" s="258">
        <f t="shared" si="15"/>
        <v>0.44507796312820436</v>
      </c>
      <c r="L136" s="260">
        <f t="shared" si="16"/>
        <v>3.2385627599371691E-3</v>
      </c>
      <c r="M136" s="259">
        <f t="shared" si="17"/>
        <v>95</v>
      </c>
      <c r="N136" s="258">
        <f t="shared" si="18"/>
        <v>1.5267450845711341</v>
      </c>
      <c r="O136" s="252">
        <f t="shared" si="19"/>
        <v>17782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36421</v>
      </c>
      <c r="D137" s="252">
        <v>16144</v>
      </c>
      <c r="E137" s="252">
        <v>37554</v>
      </c>
      <c r="F137" s="252">
        <v>40531</v>
      </c>
      <c r="G137" s="254">
        <f t="shared" si="20"/>
        <v>7.9272514246152115E-2</v>
      </c>
      <c r="H137" s="252">
        <f t="shared" si="14"/>
        <v>2977</v>
      </c>
      <c r="I137" s="264">
        <f t="shared" si="21"/>
        <v>0.58013311386244903</v>
      </c>
      <c r="J137" s="252">
        <v>36692</v>
      </c>
      <c r="K137" s="258">
        <f t="shared" si="15"/>
        <v>0.55492203687179564</v>
      </c>
      <c r="L137" s="260">
        <f t="shared" si="16"/>
        <v>-9.4717623547408203E-2</v>
      </c>
      <c r="M137" s="259">
        <f t="shared" si="17"/>
        <v>-3839</v>
      </c>
      <c r="N137" s="258">
        <f t="shared" si="18"/>
        <v>1.2727948463825571</v>
      </c>
      <c r="O137" s="252">
        <f t="shared" si="19"/>
        <v>20548</v>
      </c>
      <c r="Q137" s="29"/>
      <c r="R137" s="79"/>
      <c r="Z137" s="1"/>
    </row>
    <row r="138" spans="1:31" s="4" customFormat="1" x14ac:dyDescent="0.25">
      <c r="B138" s="245" t="s">
        <v>193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66A6E-3711-431C-AA25-07E01C710C73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260</v>
      </c>
      <c r="D5" s="241" t="s">
        <v>261</v>
      </c>
      <c r="E5" s="241" t="s">
        <v>267</v>
      </c>
      <c r="F5" s="242" t="str">
        <f>CONCATENATE("%/s total Tenerife ",RIGHT(E5,4))</f>
        <v>%/s total Tenerife 2021</v>
      </c>
      <c r="G5" s="241" t="s">
        <v>262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263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264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824041</v>
      </c>
      <c r="D6" s="243">
        <v>355635</v>
      </c>
      <c r="E6" s="243">
        <v>606515</v>
      </c>
      <c r="F6" s="244">
        <f>E6/$E$6</f>
        <v>1</v>
      </c>
      <c r="G6" s="243">
        <v>802083</v>
      </c>
      <c r="H6" s="244">
        <f>G6/E6-1</f>
        <v>0.32244544652646678</v>
      </c>
      <c r="I6" s="243">
        <f>G6-E6</f>
        <v>195568</v>
      </c>
      <c r="J6" s="244">
        <f>G6/$G$6</f>
        <v>1</v>
      </c>
      <c r="K6" s="243">
        <v>830806</v>
      </c>
      <c r="L6" s="244">
        <f>K6/G6-1</f>
        <v>3.5810508388782747E-2</v>
      </c>
      <c r="M6" s="243">
        <f>K6-G6</f>
        <v>28723</v>
      </c>
      <c r="N6" s="244">
        <f>K6/$K$6</f>
        <v>1</v>
      </c>
      <c r="O6" s="243">
        <v>834904</v>
      </c>
      <c r="P6" s="244">
        <f>O6/K6-1</f>
        <v>4.9325594663496286E-3</v>
      </c>
      <c r="Q6" s="243">
        <f>O6-K6</f>
        <v>4098</v>
      </c>
      <c r="R6" s="244">
        <f>IFERROR(O6/C6-1,"-")</f>
        <v>1.3182596497018917E-2</v>
      </c>
      <c r="S6" s="243">
        <f>O6-C6</f>
        <v>10863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183116</v>
      </c>
      <c r="D7" s="252">
        <v>76613</v>
      </c>
      <c r="E7" s="252">
        <v>207995</v>
      </c>
      <c r="F7" s="258">
        <f t="shared" ref="F7:F16" si="0">E7/$E$6</f>
        <v>0.34293463475759051</v>
      </c>
      <c r="G7" s="252">
        <v>171971</v>
      </c>
      <c r="H7" s="260">
        <f>G7/E7-1</f>
        <v>-0.17319647106901603</v>
      </c>
      <c r="I7" s="259">
        <f>G7-E7</f>
        <v>-36024</v>
      </c>
      <c r="J7" s="258">
        <f>G7/$G$6</f>
        <v>0.21440549170098355</v>
      </c>
      <c r="K7" s="252">
        <v>148781</v>
      </c>
      <c r="L7" s="260">
        <f>K7/G7-1</f>
        <v>-0.13484831744887216</v>
      </c>
      <c r="M7" s="259">
        <f>K7-G7</f>
        <v>-23190</v>
      </c>
      <c r="N7" s="258">
        <f>K7/$K$6</f>
        <v>0.17908031477866071</v>
      </c>
      <c r="O7" s="252">
        <v>132009</v>
      </c>
      <c r="P7" s="260">
        <f>O7/K7-1</f>
        <v>-0.11272944798058893</v>
      </c>
      <c r="Q7" s="259">
        <f>O7-K7</f>
        <v>-16772</v>
      </c>
      <c r="R7" s="260">
        <f t="shared" ref="R7:R16" si="1">IFERROR(O7/C7-1,"-")</f>
        <v>-0.2790963105353983</v>
      </c>
      <c r="S7" s="259">
        <f t="shared" ref="S7:S16" si="2">O7-C7</f>
        <v>-51107</v>
      </c>
      <c r="T7" s="258">
        <f>O7/$O$6</f>
        <v>0.15811278901526404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101088</v>
      </c>
      <c r="D8" s="252">
        <v>34195</v>
      </c>
      <c r="E8" s="252">
        <v>62289</v>
      </c>
      <c r="F8" s="258">
        <f t="shared" si="0"/>
        <v>0.10269985078687255</v>
      </c>
      <c r="G8" s="252">
        <v>100475</v>
      </c>
      <c r="H8" s="260">
        <f t="shared" ref="H8:H16" si="3">G8/E8-1</f>
        <v>0.61304564208768797</v>
      </c>
      <c r="I8" s="259">
        <f t="shared" ref="I8:I16" si="4">G8-E8</f>
        <v>38186</v>
      </c>
      <c r="J8" s="258">
        <f t="shared" ref="J8:J16" si="5">G8/$G$6</f>
        <v>0.12526758452678838</v>
      </c>
      <c r="K8" s="252">
        <v>94395</v>
      </c>
      <c r="L8" s="260">
        <f t="shared" ref="L8:L16" si="6">K8/G8-1</f>
        <v>-6.0512565314754907E-2</v>
      </c>
      <c r="M8" s="259">
        <f t="shared" ref="M8:M16" si="7">K8-G8</f>
        <v>-6080</v>
      </c>
      <c r="N8" s="258">
        <f t="shared" ref="N8:N16" si="8">K8/$K$6</f>
        <v>0.11361858243681437</v>
      </c>
      <c r="O8" s="252">
        <v>91109</v>
      </c>
      <c r="P8" s="260">
        <f t="shared" ref="P8:P16" si="9">O8/K8-1</f>
        <v>-3.4811165845648584E-2</v>
      </c>
      <c r="Q8" s="259">
        <f t="shared" ref="Q8:Q16" si="10">O8-K8</f>
        <v>-3286</v>
      </c>
      <c r="R8" s="260">
        <f t="shared" si="1"/>
        <v>-9.8715970243748008E-2</v>
      </c>
      <c r="S8" s="259">
        <f t="shared" si="2"/>
        <v>-9979</v>
      </c>
      <c r="T8" s="258">
        <f t="shared" ref="T8:T16" si="11">O8/$O$6</f>
        <v>0.10912512097199199</v>
      </c>
      <c r="V8" s="29"/>
      <c r="W8" s="79"/>
      <c r="AE8" s="1"/>
    </row>
    <row r="9" spans="1:31" s="4" customFormat="1" x14ac:dyDescent="0.25">
      <c r="B9" s="235" t="s">
        <v>46</v>
      </c>
      <c r="C9" s="252">
        <v>8490</v>
      </c>
      <c r="D9" s="252">
        <v>2129</v>
      </c>
      <c r="E9" s="252">
        <v>3943</v>
      </c>
      <c r="F9" s="253">
        <f t="shared" si="0"/>
        <v>6.5010758184051503E-3</v>
      </c>
      <c r="G9" s="252">
        <v>4228</v>
      </c>
      <c r="H9" s="264">
        <f t="shared" si="3"/>
        <v>7.2279989855440041E-2</v>
      </c>
      <c r="I9" s="255">
        <f t="shared" si="4"/>
        <v>285</v>
      </c>
      <c r="J9" s="253">
        <f t="shared" si="5"/>
        <v>5.2712749179324335E-3</v>
      </c>
      <c r="K9" s="252">
        <v>16405</v>
      </c>
      <c r="L9" s="260">
        <f t="shared" si="6"/>
        <v>2.8800851466414379</v>
      </c>
      <c r="M9" s="259">
        <f t="shared" si="7"/>
        <v>12177</v>
      </c>
      <c r="N9" s="258">
        <f t="shared" si="8"/>
        <v>1.9745885321001532E-2</v>
      </c>
      <c r="O9" s="252">
        <v>8742</v>
      </c>
      <c r="P9" s="260">
        <f t="shared" si="9"/>
        <v>-0.46711368485217919</v>
      </c>
      <c r="Q9" s="259">
        <f t="shared" si="10"/>
        <v>-7663</v>
      </c>
      <c r="R9" s="260">
        <f t="shared" si="1"/>
        <v>2.9681978798586472E-2</v>
      </c>
      <c r="S9" s="259">
        <f t="shared" si="2"/>
        <v>252</v>
      </c>
      <c r="T9" s="258">
        <f t="shared" si="11"/>
        <v>1.0470664890813794E-2</v>
      </c>
      <c r="V9" s="29"/>
      <c r="W9" s="79"/>
      <c r="AE9" s="1"/>
    </row>
    <row r="10" spans="1:31" s="4" customFormat="1" x14ac:dyDescent="0.25">
      <c r="B10" s="235" t="s">
        <v>48</v>
      </c>
      <c r="C10" s="252">
        <v>280056</v>
      </c>
      <c r="D10" s="252">
        <v>75068</v>
      </c>
      <c r="E10" s="252">
        <v>127023</v>
      </c>
      <c r="F10" s="258">
        <f t="shared" si="0"/>
        <v>0.20943092916086165</v>
      </c>
      <c r="G10" s="252">
        <v>267342</v>
      </c>
      <c r="H10" s="260">
        <f t="shared" si="3"/>
        <v>1.1046739566850099</v>
      </c>
      <c r="I10" s="259">
        <f t="shared" si="4"/>
        <v>140319</v>
      </c>
      <c r="J10" s="258">
        <f t="shared" si="5"/>
        <v>0.33330964501180055</v>
      </c>
      <c r="K10" s="252">
        <v>277292</v>
      </c>
      <c r="L10" s="260">
        <f t="shared" si="6"/>
        <v>3.7218244795056421E-2</v>
      </c>
      <c r="M10" s="259">
        <f t="shared" si="7"/>
        <v>9950</v>
      </c>
      <c r="N10" s="258">
        <f t="shared" si="8"/>
        <v>0.33376263532039968</v>
      </c>
      <c r="O10" s="252">
        <v>305825</v>
      </c>
      <c r="P10" s="260">
        <f t="shared" si="9"/>
        <v>0.10289874933283327</v>
      </c>
      <c r="Q10" s="259">
        <f t="shared" si="10"/>
        <v>28533</v>
      </c>
      <c r="R10" s="260">
        <f t="shared" si="1"/>
        <v>9.2013740109121001E-2</v>
      </c>
      <c r="S10" s="259">
        <f t="shared" si="2"/>
        <v>25769</v>
      </c>
      <c r="T10" s="258">
        <f>O10/$O$6</f>
        <v>0.36629959851671567</v>
      </c>
      <c r="V10" s="29"/>
      <c r="W10" s="79"/>
      <c r="AE10" s="1"/>
    </row>
    <row r="11" spans="1:31" s="4" customFormat="1" x14ac:dyDescent="0.25">
      <c r="B11" s="235" t="s">
        <v>50</v>
      </c>
      <c r="C11" s="252">
        <v>23748</v>
      </c>
      <c r="D11" s="252">
        <v>24373</v>
      </c>
      <c r="E11" s="252">
        <v>37856</v>
      </c>
      <c r="F11" s="253">
        <f t="shared" si="0"/>
        <v>6.2415603900975246E-2</v>
      </c>
      <c r="G11" s="252">
        <v>37846</v>
      </c>
      <c r="H11" s="264">
        <f t="shared" si="3"/>
        <v>-2.6415891800501967E-4</v>
      </c>
      <c r="I11" s="255">
        <f t="shared" si="4"/>
        <v>-10</v>
      </c>
      <c r="J11" s="253">
        <f t="shared" si="5"/>
        <v>4.7184642985825656E-2</v>
      </c>
      <c r="K11" s="252">
        <v>43389</v>
      </c>
      <c r="L11" s="260">
        <f t="shared" si="6"/>
        <v>0.14646197748771339</v>
      </c>
      <c r="M11" s="259">
        <f t="shared" si="7"/>
        <v>5543</v>
      </c>
      <c r="N11" s="258">
        <f t="shared" si="8"/>
        <v>5.2225188551840024E-2</v>
      </c>
      <c r="O11" s="252">
        <v>40492</v>
      </c>
      <c r="P11" s="260">
        <f t="shared" si="9"/>
        <v>-6.6768074857682769E-2</v>
      </c>
      <c r="Q11" s="259">
        <f t="shared" si="10"/>
        <v>-2897</v>
      </c>
      <c r="R11" s="260">
        <f t="shared" si="1"/>
        <v>0.7050699006232104</v>
      </c>
      <c r="S11" s="259">
        <f t="shared" si="2"/>
        <v>16744</v>
      </c>
      <c r="T11" s="258">
        <f t="shared" si="11"/>
        <v>4.8498989105334268E-2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87514</v>
      </c>
      <c r="D12" s="252">
        <v>36330</v>
      </c>
      <c r="E12" s="252">
        <v>68840</v>
      </c>
      <c r="F12" s="258">
        <f t="shared" si="0"/>
        <v>0.11350090269820202</v>
      </c>
      <c r="G12" s="252">
        <v>97242</v>
      </c>
      <c r="H12" s="260">
        <f t="shared" si="3"/>
        <v>0.41257989540964557</v>
      </c>
      <c r="I12" s="259">
        <f t="shared" si="4"/>
        <v>28402</v>
      </c>
      <c r="J12" s="258">
        <f t="shared" si="5"/>
        <v>0.1212368296049162</v>
      </c>
      <c r="K12" s="252">
        <v>108324</v>
      </c>
      <c r="L12" s="260">
        <f t="shared" si="6"/>
        <v>0.11396310236317642</v>
      </c>
      <c r="M12" s="259">
        <f t="shared" si="7"/>
        <v>11082</v>
      </c>
      <c r="N12" s="258">
        <f t="shared" si="8"/>
        <v>0.13038422929059251</v>
      </c>
      <c r="O12" s="252">
        <v>115851</v>
      </c>
      <c r="P12" s="260">
        <f t="shared" si="9"/>
        <v>6.9485986484989493E-2</v>
      </c>
      <c r="Q12" s="259">
        <f t="shared" si="10"/>
        <v>7527</v>
      </c>
      <c r="R12" s="260">
        <f t="shared" si="1"/>
        <v>0.32379962063212742</v>
      </c>
      <c r="S12" s="259">
        <f t="shared" si="2"/>
        <v>28337</v>
      </c>
      <c r="T12" s="258">
        <f t="shared" si="11"/>
        <v>0.13875966578193422</v>
      </c>
      <c r="V12" s="29"/>
      <c r="W12" s="79"/>
      <c r="AE12" s="1"/>
    </row>
    <row r="13" spans="1:31" s="4" customFormat="1" x14ac:dyDescent="0.25">
      <c r="B13" s="235" t="s">
        <v>49</v>
      </c>
      <c r="C13" s="252">
        <v>26258</v>
      </c>
      <c r="D13" s="252">
        <v>11031</v>
      </c>
      <c r="E13" s="252">
        <v>13958</v>
      </c>
      <c r="F13" s="253">
        <f t="shared" si="0"/>
        <v>2.3013445669109584E-2</v>
      </c>
      <c r="G13" s="252">
        <v>24786</v>
      </c>
      <c r="H13" s="264">
        <f t="shared" si="3"/>
        <v>0.77575583894540756</v>
      </c>
      <c r="I13" s="255">
        <f t="shared" si="4"/>
        <v>10828</v>
      </c>
      <c r="J13" s="253">
        <f t="shared" si="5"/>
        <v>3.0902038816431717E-2</v>
      </c>
      <c r="K13" s="252">
        <v>29860</v>
      </c>
      <c r="L13" s="260">
        <f t="shared" si="6"/>
        <v>0.20471233760994112</v>
      </c>
      <c r="M13" s="259">
        <f t="shared" si="7"/>
        <v>5074</v>
      </c>
      <c r="N13" s="258">
        <f t="shared" si="8"/>
        <v>3.594100187047277E-2</v>
      </c>
      <c r="O13" s="252">
        <v>26153</v>
      </c>
      <c r="P13" s="260">
        <f t="shared" si="9"/>
        <v>-0.12414601473543196</v>
      </c>
      <c r="Q13" s="259">
        <f t="shared" si="10"/>
        <v>-3707</v>
      </c>
      <c r="R13" s="260">
        <f t="shared" si="1"/>
        <v>-3.9987813237870595E-3</v>
      </c>
      <c r="S13" s="259">
        <f t="shared" si="2"/>
        <v>-105</v>
      </c>
      <c r="T13" s="258">
        <f t="shared" si="11"/>
        <v>3.1324559470310362E-2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37574</v>
      </c>
      <c r="D14" s="252">
        <v>14652</v>
      </c>
      <c r="E14" s="252">
        <v>37616</v>
      </c>
      <c r="F14" s="258">
        <f t="shared" si="0"/>
        <v>6.2019900579540488E-2</v>
      </c>
      <c r="G14" s="252">
        <v>24500</v>
      </c>
      <c r="H14" s="260">
        <f t="shared" si="3"/>
        <v>-0.34868141216503612</v>
      </c>
      <c r="I14" s="259">
        <f t="shared" si="4"/>
        <v>-13116</v>
      </c>
      <c r="J14" s="258">
        <f t="shared" si="5"/>
        <v>3.0545467239674697E-2</v>
      </c>
      <c r="K14" s="252">
        <v>26474</v>
      </c>
      <c r="L14" s="260">
        <f t="shared" si="6"/>
        <v>8.0571428571428516E-2</v>
      </c>
      <c r="M14" s="259">
        <f t="shared" si="7"/>
        <v>1974</v>
      </c>
      <c r="N14" s="258">
        <f t="shared" si="8"/>
        <v>3.1865441511014607E-2</v>
      </c>
      <c r="O14" s="252">
        <v>22996</v>
      </c>
      <c r="P14" s="260">
        <f t="shared" si="9"/>
        <v>-0.13137417843922339</v>
      </c>
      <c r="Q14" s="259">
        <f t="shared" si="10"/>
        <v>-3478</v>
      </c>
      <c r="R14" s="260">
        <f t="shared" si="1"/>
        <v>-0.38798105072656619</v>
      </c>
      <c r="S14" s="259">
        <f t="shared" si="2"/>
        <v>-14578</v>
      </c>
      <c r="T14" s="258">
        <f t="shared" si="11"/>
        <v>2.7543286413767333E-2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33892</v>
      </c>
      <c r="D15" s="252">
        <v>16922</v>
      </c>
      <c r="E15" s="252">
        <v>19322</v>
      </c>
      <c r="F15" s="253">
        <f t="shared" si="0"/>
        <v>3.1857414903176347E-2</v>
      </c>
      <c r="G15" s="252">
        <v>29432</v>
      </c>
      <c r="H15" s="264">
        <f t="shared" si="3"/>
        <v>0.52323776006624567</v>
      </c>
      <c r="I15" s="255">
        <f t="shared" si="4"/>
        <v>10110</v>
      </c>
      <c r="J15" s="253">
        <f t="shared" si="5"/>
        <v>3.6694456808085946E-2</v>
      </c>
      <c r="K15" s="252">
        <v>39183</v>
      </c>
      <c r="L15" s="260">
        <f t="shared" si="6"/>
        <v>0.33130606142973629</v>
      </c>
      <c r="M15" s="259">
        <f t="shared" si="7"/>
        <v>9751</v>
      </c>
      <c r="N15" s="258">
        <f t="shared" si="8"/>
        <v>4.7162634838939538E-2</v>
      </c>
      <c r="O15" s="252">
        <v>48762</v>
      </c>
      <c r="P15" s="260">
        <f t="shared" si="9"/>
        <v>0.24446826429829271</v>
      </c>
      <c r="Q15" s="259">
        <f t="shared" si="10"/>
        <v>9579</v>
      </c>
      <c r="R15" s="260">
        <f t="shared" si="1"/>
        <v>0.43874660686887768</v>
      </c>
      <c r="S15" s="259">
        <f t="shared" si="2"/>
        <v>14870</v>
      </c>
      <c r="T15" s="258">
        <f t="shared" si="11"/>
        <v>5.8404319538533769E-2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42305</v>
      </c>
      <c r="D16" s="252">
        <f>D6-SUM(D7:D15)</f>
        <v>64322</v>
      </c>
      <c r="E16" s="252">
        <f>E6-SUM(E7:E15)</f>
        <v>27673</v>
      </c>
      <c r="F16" s="258">
        <f t="shared" si="0"/>
        <v>4.5626241725266484E-2</v>
      </c>
      <c r="G16" s="252">
        <f>G6-SUM(G7:G15)</f>
        <v>44261</v>
      </c>
      <c r="H16" s="260">
        <f t="shared" si="3"/>
        <v>0.59942904636288086</v>
      </c>
      <c r="I16" s="259">
        <f t="shared" si="4"/>
        <v>16588</v>
      </c>
      <c r="J16" s="258">
        <f t="shared" si="5"/>
        <v>5.5182568387560887E-2</v>
      </c>
      <c r="K16" s="252">
        <f>K6-SUM(K7:K15)</f>
        <v>46703</v>
      </c>
      <c r="L16" s="260">
        <f t="shared" si="6"/>
        <v>5.5172725424188274E-2</v>
      </c>
      <c r="M16" s="259">
        <f t="shared" si="7"/>
        <v>2442</v>
      </c>
      <c r="N16" s="258">
        <f t="shared" si="8"/>
        <v>5.6214086080264222E-2</v>
      </c>
      <c r="O16" s="252">
        <f>O6-SUM(O7:O15)</f>
        <v>42965</v>
      </c>
      <c r="P16" s="260">
        <f t="shared" si="9"/>
        <v>-8.003768494529262E-2</v>
      </c>
      <c r="Q16" s="259">
        <f t="shared" si="10"/>
        <v>-3738</v>
      </c>
      <c r="R16" s="260">
        <f t="shared" si="1"/>
        <v>1.5600992790450352E-2</v>
      </c>
      <c r="S16" s="259">
        <f t="shared" si="2"/>
        <v>660</v>
      </c>
      <c r="T16" s="258">
        <f t="shared" si="11"/>
        <v>5.1461006295334552E-2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F27CC-6119-4192-9E99-5C988F95929A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260</v>
      </c>
      <c r="D5" s="241" t="s">
        <v>261</v>
      </c>
      <c r="E5" s="241" t="s">
        <v>267</v>
      </c>
      <c r="F5" s="242" t="str">
        <f>CONCATENATE("%/s total Tenerife ",RIGHT(E5,4))</f>
        <v>%/s total Tenerife 2021</v>
      </c>
      <c r="G5" s="241" t="s">
        <v>262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263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264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495721</v>
      </c>
      <c r="D6" s="243">
        <v>204209</v>
      </c>
      <c r="E6" s="243">
        <v>281277</v>
      </c>
      <c r="F6" s="244">
        <f>E6/$E$6</f>
        <v>1</v>
      </c>
      <c r="G6" s="243">
        <v>460086</v>
      </c>
      <c r="H6" s="244">
        <f>G6/E6-1</f>
        <v>0.63570430571998426</v>
      </c>
      <c r="I6" s="243">
        <f>G6-E6</f>
        <v>178809</v>
      </c>
      <c r="J6" s="244">
        <f>G6/$G$6</f>
        <v>1</v>
      </c>
      <c r="K6" s="243">
        <v>482014</v>
      </c>
      <c r="L6" s="244">
        <f>K6/G6-1</f>
        <v>4.7660654747155862E-2</v>
      </c>
      <c r="M6" s="243">
        <f>K6-G6</f>
        <v>21928</v>
      </c>
      <c r="N6" s="244">
        <f>K6/$K$6</f>
        <v>1</v>
      </c>
      <c r="O6" s="243">
        <v>496711</v>
      </c>
      <c r="P6" s="244">
        <f>O6/K6-1</f>
        <v>3.0490815619463429E-2</v>
      </c>
      <c r="Q6" s="243">
        <f>O6-K6</f>
        <v>14697</v>
      </c>
      <c r="R6" s="244">
        <f>IFERROR(O6/C6-1,"-")</f>
        <v>1.9970911056823581E-3</v>
      </c>
      <c r="S6" s="243">
        <f>O6-C6</f>
        <v>990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88532</v>
      </c>
      <c r="D7" s="252">
        <v>33771</v>
      </c>
      <c r="E7" s="252">
        <v>97863</v>
      </c>
      <c r="F7" s="258">
        <f t="shared" ref="F7:F16" si="0">E7/$E$6</f>
        <v>0.34792393263580029</v>
      </c>
      <c r="G7" s="252">
        <v>97931</v>
      </c>
      <c r="H7" s="260">
        <f>G7/E7-1</f>
        <v>6.9484892145132982E-4</v>
      </c>
      <c r="I7" s="259">
        <f>G7-E7</f>
        <v>68</v>
      </c>
      <c r="J7" s="258">
        <f>G7/$G$6</f>
        <v>0.21285368387649264</v>
      </c>
      <c r="K7" s="252">
        <v>85390</v>
      </c>
      <c r="L7" s="260">
        <f>K7/G7-1</f>
        <v>-0.12805955213364517</v>
      </c>
      <c r="M7" s="259">
        <f>K7-G7</f>
        <v>-12541</v>
      </c>
      <c r="N7" s="258">
        <f>K7/$K$6</f>
        <v>0.1771525308393532</v>
      </c>
      <c r="O7" s="252">
        <v>81243</v>
      </c>
      <c r="P7" s="260">
        <f>O7/K7-1</f>
        <v>-4.8565405785220728E-2</v>
      </c>
      <c r="Q7" s="259">
        <f>O7-K7</f>
        <v>-4147</v>
      </c>
      <c r="R7" s="260">
        <f t="shared" ref="R7:R16" si="1">IFERROR(O7/C7-1,"-")</f>
        <v>-8.2331812226087764E-2</v>
      </c>
      <c r="S7" s="259">
        <f t="shared" ref="S7:S16" si="2">O7-C7</f>
        <v>-7289</v>
      </c>
      <c r="T7" s="258">
        <f>O7/$O$6</f>
        <v>0.16356191024559552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60203</v>
      </c>
      <c r="D8" s="252">
        <v>18052</v>
      </c>
      <c r="E8" s="252">
        <v>26434</v>
      </c>
      <c r="F8" s="258">
        <f t="shared" si="0"/>
        <v>9.3978533616328394E-2</v>
      </c>
      <c r="G8" s="252">
        <v>59034</v>
      </c>
      <c r="H8" s="260">
        <f t="shared" ref="H8:H16" si="3">G8/E8-1</f>
        <v>1.2332601952031474</v>
      </c>
      <c r="I8" s="259">
        <f t="shared" ref="I8:I16" si="4">G8-E8</f>
        <v>32600</v>
      </c>
      <c r="J8" s="258">
        <f t="shared" ref="J8:J16" si="5">G8/$G$6</f>
        <v>0.12831079406893495</v>
      </c>
      <c r="K8" s="252">
        <v>52383</v>
      </c>
      <c r="L8" s="260">
        <f t="shared" ref="L8:L16" si="6">K8/G8-1</f>
        <v>-0.11266388860656573</v>
      </c>
      <c r="M8" s="259">
        <f t="shared" ref="M8:M16" si="7">K8-G8</f>
        <v>-6651</v>
      </c>
      <c r="N8" s="258">
        <f t="shared" ref="N8:N16" si="8">K8/$K$6</f>
        <v>0.10867526669349853</v>
      </c>
      <c r="O8" s="252">
        <v>49661</v>
      </c>
      <c r="P8" s="260">
        <f t="shared" ref="P8:P16" si="9">O8/K8-1</f>
        <v>-5.1963423248000296E-2</v>
      </c>
      <c r="Q8" s="259">
        <f t="shared" ref="Q8:Q16" si="10">O8-K8</f>
        <v>-2722</v>
      </c>
      <c r="R8" s="260">
        <f t="shared" si="1"/>
        <v>-0.17510755277976175</v>
      </c>
      <c r="S8" s="259">
        <f t="shared" si="2"/>
        <v>-10542</v>
      </c>
      <c r="T8" s="258">
        <f t="shared" ref="T8:T16" si="11">O8/$O$6</f>
        <v>9.9979666244556689E-2</v>
      </c>
      <c r="V8" s="29"/>
      <c r="W8" s="79"/>
      <c r="AE8" s="1"/>
    </row>
    <row r="9" spans="1:31" s="4" customFormat="1" x14ac:dyDescent="0.25">
      <c r="B9" s="235" t="s">
        <v>46</v>
      </c>
      <c r="C9" s="252">
        <v>3531</v>
      </c>
      <c r="D9" s="252">
        <v>626</v>
      </c>
      <c r="E9" s="252">
        <v>1949</v>
      </c>
      <c r="F9" s="253">
        <f t="shared" si="0"/>
        <v>6.9291125829698125E-3</v>
      </c>
      <c r="G9" s="252">
        <v>2041</v>
      </c>
      <c r="H9" s="264">
        <f t="shared" si="3"/>
        <v>4.7203694202154978E-2</v>
      </c>
      <c r="I9" s="255">
        <f t="shared" si="4"/>
        <v>92</v>
      </c>
      <c r="J9" s="253">
        <f t="shared" si="5"/>
        <v>4.4361271588355218E-3</v>
      </c>
      <c r="K9" s="252">
        <v>4123</v>
      </c>
      <c r="L9" s="260">
        <f t="shared" si="6"/>
        <v>1.0200881920627145</v>
      </c>
      <c r="M9" s="259">
        <f t="shared" si="7"/>
        <v>2082</v>
      </c>
      <c r="N9" s="258">
        <f t="shared" si="8"/>
        <v>8.5536934611857747E-3</v>
      </c>
      <c r="O9" s="252">
        <v>2811</v>
      </c>
      <c r="P9" s="260">
        <f t="shared" si="9"/>
        <v>-0.31821489206888187</v>
      </c>
      <c r="Q9" s="259">
        <f t="shared" si="10"/>
        <v>-1312</v>
      </c>
      <c r="R9" s="260">
        <f t="shared" si="1"/>
        <v>-0.20390824129141882</v>
      </c>
      <c r="S9" s="259">
        <f t="shared" si="2"/>
        <v>-720</v>
      </c>
      <c r="T9" s="258">
        <f t="shared" si="11"/>
        <v>5.659226391201322E-3</v>
      </c>
      <c r="V9" s="29"/>
      <c r="W9" s="79"/>
      <c r="AE9" s="1"/>
    </row>
    <row r="10" spans="1:31" s="4" customFormat="1" x14ac:dyDescent="0.25">
      <c r="B10" s="235" t="s">
        <v>48</v>
      </c>
      <c r="C10" s="252">
        <v>223870</v>
      </c>
      <c r="D10" s="252">
        <v>58827</v>
      </c>
      <c r="E10" s="252">
        <v>81037</v>
      </c>
      <c r="F10" s="258">
        <f t="shared" si="0"/>
        <v>0.28810389758138777</v>
      </c>
      <c r="G10" s="252">
        <v>191127</v>
      </c>
      <c r="H10" s="260">
        <f t="shared" si="3"/>
        <v>1.3585152461221419</v>
      </c>
      <c r="I10" s="259">
        <f t="shared" si="4"/>
        <v>110090</v>
      </c>
      <c r="J10" s="258">
        <f t="shared" si="5"/>
        <v>0.41541581356528995</v>
      </c>
      <c r="K10" s="252">
        <v>201213</v>
      </c>
      <c r="L10" s="260">
        <f t="shared" si="6"/>
        <v>5.2771194022822598E-2</v>
      </c>
      <c r="M10" s="259">
        <f t="shared" si="7"/>
        <v>10086</v>
      </c>
      <c r="N10" s="258">
        <f t="shared" si="8"/>
        <v>0.41744223196836605</v>
      </c>
      <c r="O10" s="252">
        <v>219443</v>
      </c>
      <c r="P10" s="260">
        <f t="shared" si="9"/>
        <v>9.0600507919468498E-2</v>
      </c>
      <c r="Q10" s="259">
        <f t="shared" si="10"/>
        <v>18230</v>
      </c>
      <c r="R10" s="260">
        <f t="shared" si="1"/>
        <v>-1.977486934381556E-2</v>
      </c>
      <c r="S10" s="259">
        <f t="shared" si="2"/>
        <v>-4427</v>
      </c>
      <c r="T10" s="258">
        <f>O10/$O$6</f>
        <v>0.4417921084896449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14514</v>
      </c>
      <c r="D11" s="252">
        <v>22315</v>
      </c>
      <c r="E11" s="252">
        <v>15909</v>
      </c>
      <c r="F11" s="253">
        <f t="shared" si="0"/>
        <v>5.6559903582589402E-2</v>
      </c>
      <c r="G11" s="252">
        <v>24254</v>
      </c>
      <c r="H11" s="264">
        <f t="shared" si="3"/>
        <v>0.52454585454774016</v>
      </c>
      <c r="I11" s="255">
        <f t="shared" si="4"/>
        <v>8345</v>
      </c>
      <c r="J11" s="253">
        <f t="shared" si="5"/>
        <v>5.2716231313276213E-2</v>
      </c>
      <c r="K11" s="252">
        <v>26621</v>
      </c>
      <c r="L11" s="260">
        <f t="shared" si="6"/>
        <v>9.7592149748495061E-2</v>
      </c>
      <c r="M11" s="259">
        <f t="shared" si="7"/>
        <v>2367</v>
      </c>
      <c r="N11" s="258">
        <f t="shared" si="8"/>
        <v>5.5228686303717321E-2</v>
      </c>
      <c r="O11" s="252">
        <v>27150</v>
      </c>
      <c r="P11" s="260">
        <f t="shared" si="9"/>
        <v>1.9871529995116655E-2</v>
      </c>
      <c r="Q11" s="259">
        <f t="shared" si="10"/>
        <v>529</v>
      </c>
      <c r="R11" s="260">
        <f t="shared" si="1"/>
        <v>0.87060768912773878</v>
      </c>
      <c r="S11" s="259">
        <f t="shared" si="2"/>
        <v>12636</v>
      </c>
      <c r="T11" s="258">
        <f t="shared" si="11"/>
        <v>5.4659550523342544E-2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43263</v>
      </c>
      <c r="D12" s="252">
        <v>19639</v>
      </c>
      <c r="E12" s="252">
        <v>33892</v>
      </c>
      <c r="F12" s="258">
        <f t="shared" si="0"/>
        <v>0.12049332153002201</v>
      </c>
      <c r="G12" s="252">
        <v>46536</v>
      </c>
      <c r="H12" s="260">
        <f t="shared" si="3"/>
        <v>0.37306739053463955</v>
      </c>
      <c r="I12" s="259">
        <f t="shared" si="4"/>
        <v>12644</v>
      </c>
      <c r="J12" s="258">
        <f t="shared" si="5"/>
        <v>0.10114630742948058</v>
      </c>
      <c r="K12" s="252">
        <v>59509</v>
      </c>
      <c r="L12" s="260">
        <f t="shared" si="6"/>
        <v>0.2787734227264913</v>
      </c>
      <c r="M12" s="259">
        <f t="shared" si="7"/>
        <v>12973</v>
      </c>
      <c r="N12" s="258">
        <f t="shared" si="8"/>
        <v>0.12345906965357853</v>
      </c>
      <c r="O12" s="252">
        <v>58416</v>
      </c>
      <c r="P12" s="260">
        <f t="shared" si="9"/>
        <v>-1.8366969702061864E-2</v>
      </c>
      <c r="Q12" s="259">
        <f t="shared" si="10"/>
        <v>-1093</v>
      </c>
      <c r="R12" s="260">
        <f t="shared" si="1"/>
        <v>0.35025310311351499</v>
      </c>
      <c r="S12" s="259">
        <f t="shared" si="2"/>
        <v>15153</v>
      </c>
      <c r="T12" s="258">
        <f t="shared" si="11"/>
        <v>0.11760560970061061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13348</v>
      </c>
      <c r="D13" s="252">
        <v>5101</v>
      </c>
      <c r="E13" s="252">
        <v>6944</v>
      </c>
      <c r="F13" s="253">
        <f t="shared" si="0"/>
        <v>2.4687407786630262E-2</v>
      </c>
      <c r="G13" s="252">
        <v>12895</v>
      </c>
      <c r="H13" s="264">
        <f t="shared" si="3"/>
        <v>0.85699884792626735</v>
      </c>
      <c r="I13" s="255">
        <f t="shared" si="4"/>
        <v>5951</v>
      </c>
      <c r="J13" s="253">
        <f t="shared" si="5"/>
        <v>2.8027368796268524E-2</v>
      </c>
      <c r="K13" s="252">
        <v>20325</v>
      </c>
      <c r="L13" s="260">
        <f t="shared" si="6"/>
        <v>0.57619232260566111</v>
      </c>
      <c r="M13" s="259">
        <f t="shared" si="7"/>
        <v>7430</v>
      </c>
      <c r="N13" s="258">
        <f t="shared" si="8"/>
        <v>4.2166825029978379E-2</v>
      </c>
      <c r="O13" s="252">
        <v>17951</v>
      </c>
      <c r="P13" s="260">
        <f t="shared" si="9"/>
        <v>-0.11680196801968024</v>
      </c>
      <c r="Q13" s="259">
        <f t="shared" si="10"/>
        <v>-2374</v>
      </c>
      <c r="R13" s="260">
        <f t="shared" si="1"/>
        <v>0.34484566976326048</v>
      </c>
      <c r="S13" s="259">
        <f t="shared" si="2"/>
        <v>4603</v>
      </c>
      <c r="T13" s="258">
        <f t="shared" si="11"/>
        <v>3.6139727125028435E-2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16407</v>
      </c>
      <c r="D14" s="252">
        <v>4587</v>
      </c>
      <c r="E14" s="252">
        <v>9019</v>
      </c>
      <c r="F14" s="258">
        <f t="shared" si="0"/>
        <v>3.2064477365728448E-2</v>
      </c>
      <c r="G14" s="252">
        <v>7256</v>
      </c>
      <c r="H14" s="260">
        <f t="shared" si="3"/>
        <v>-0.19547621687548511</v>
      </c>
      <c r="I14" s="259">
        <f t="shared" si="4"/>
        <v>-1763</v>
      </c>
      <c r="J14" s="258">
        <f t="shared" si="5"/>
        <v>1.5770964558799876E-2</v>
      </c>
      <c r="K14" s="252">
        <v>9010</v>
      </c>
      <c r="L14" s="260">
        <f t="shared" si="6"/>
        <v>0.24173098125689085</v>
      </c>
      <c r="M14" s="259">
        <f t="shared" si="7"/>
        <v>1754</v>
      </c>
      <c r="N14" s="258">
        <f t="shared" si="8"/>
        <v>1.8692403125220428E-2</v>
      </c>
      <c r="O14" s="252">
        <v>7991</v>
      </c>
      <c r="P14" s="260">
        <f t="shared" si="9"/>
        <v>-0.11309655937846841</v>
      </c>
      <c r="Q14" s="259">
        <f t="shared" si="10"/>
        <v>-1019</v>
      </c>
      <c r="R14" s="260">
        <f t="shared" si="1"/>
        <v>-0.512951788870604</v>
      </c>
      <c r="S14" s="259">
        <f t="shared" si="2"/>
        <v>-8416</v>
      </c>
      <c r="T14" s="258">
        <f t="shared" si="11"/>
        <v>1.6087825717570177E-2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15258</v>
      </c>
      <c r="D15" s="252">
        <v>10850</v>
      </c>
      <c r="E15" s="252">
        <v>2574</v>
      </c>
      <c r="F15" s="253">
        <f t="shared" si="0"/>
        <v>9.1511214923367355E-3</v>
      </c>
      <c r="G15" s="252">
        <v>6675</v>
      </c>
      <c r="H15" s="264">
        <f t="shared" si="3"/>
        <v>1.5932400932400932</v>
      </c>
      <c r="I15" s="255">
        <f t="shared" si="4"/>
        <v>4101</v>
      </c>
      <c r="J15" s="253">
        <f t="shared" si="5"/>
        <v>1.4508157170615928E-2</v>
      </c>
      <c r="K15" s="252">
        <v>10712</v>
      </c>
      <c r="L15" s="260">
        <f t="shared" si="6"/>
        <v>0.60479400749063661</v>
      </c>
      <c r="M15" s="259">
        <f t="shared" si="7"/>
        <v>4037</v>
      </c>
      <c r="N15" s="258">
        <f t="shared" si="8"/>
        <v>2.2223420896488485E-2</v>
      </c>
      <c r="O15" s="252">
        <v>17927</v>
      </c>
      <c r="P15" s="260">
        <f t="shared" si="9"/>
        <v>0.67354368932038833</v>
      </c>
      <c r="Q15" s="259">
        <f t="shared" si="10"/>
        <v>7215</v>
      </c>
      <c r="R15" s="260">
        <f t="shared" si="1"/>
        <v>0.17492462970245115</v>
      </c>
      <c r="S15" s="259">
        <f t="shared" si="2"/>
        <v>2669</v>
      </c>
      <c r="T15" s="258">
        <f t="shared" si="11"/>
        <v>3.6091409290311668E-2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16795</v>
      </c>
      <c r="D16" s="252">
        <f>D6-SUM(D7:D15)</f>
        <v>30441</v>
      </c>
      <c r="E16" s="252">
        <f>E6-SUM(E7:E15)</f>
        <v>5656</v>
      </c>
      <c r="F16" s="258">
        <f t="shared" si="0"/>
        <v>2.0108291826206905E-2</v>
      </c>
      <c r="G16" s="252">
        <f>G6-SUM(G7:G15)</f>
        <v>12337</v>
      </c>
      <c r="H16" s="260">
        <f t="shared" si="3"/>
        <v>1.1812234794908063</v>
      </c>
      <c r="I16" s="259">
        <f t="shared" si="4"/>
        <v>6681</v>
      </c>
      <c r="J16" s="258">
        <f t="shared" si="5"/>
        <v>2.6814552062005798E-2</v>
      </c>
      <c r="K16" s="252">
        <f>K6-SUM(K7:K15)</f>
        <v>12728</v>
      </c>
      <c r="L16" s="260">
        <f t="shared" si="6"/>
        <v>3.1693280376104305E-2</v>
      </c>
      <c r="M16" s="259">
        <f t="shared" si="7"/>
        <v>391</v>
      </c>
      <c r="N16" s="258">
        <f t="shared" si="8"/>
        <v>2.6405872028613275E-2</v>
      </c>
      <c r="O16" s="252">
        <f>O6-SUM(O7:O15)</f>
        <v>14118</v>
      </c>
      <c r="P16" s="260">
        <f t="shared" si="9"/>
        <v>0.10920804525455696</v>
      </c>
      <c r="Q16" s="259">
        <f t="shared" si="10"/>
        <v>1390</v>
      </c>
      <c r="R16" s="260">
        <f t="shared" si="1"/>
        <v>-0.15939267639178323</v>
      </c>
      <c r="S16" s="259">
        <f t="shared" si="2"/>
        <v>-2677</v>
      </c>
      <c r="T16" s="258">
        <f t="shared" si="11"/>
        <v>2.8422966272138125E-2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B1B69-B03C-47F7-A04B-B3DA7F7DD749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260</v>
      </c>
      <c r="D5" s="241" t="s">
        <v>261</v>
      </c>
      <c r="E5" s="241" t="s">
        <v>267</v>
      </c>
      <c r="F5" s="242" t="str">
        <f>CONCATENATE("%/s total Tenerife ",RIGHT(E5,4))</f>
        <v>%/s total Tenerife 2021</v>
      </c>
      <c r="G5" s="241" t="s">
        <v>262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263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264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328320</v>
      </c>
      <c r="D6" s="243">
        <v>151426</v>
      </c>
      <c r="E6" s="243">
        <v>325238</v>
      </c>
      <c r="F6" s="244">
        <f>E6/$E$6</f>
        <v>1</v>
      </c>
      <c r="G6" s="243">
        <v>341997</v>
      </c>
      <c r="H6" s="244">
        <f>G6/E6-1</f>
        <v>5.152841918840978E-2</v>
      </c>
      <c r="I6" s="243">
        <f>G6-E6</f>
        <v>16759</v>
      </c>
      <c r="J6" s="244">
        <f>G6/$G$6</f>
        <v>1</v>
      </c>
      <c r="K6" s="243">
        <v>348792</v>
      </c>
      <c r="L6" s="244">
        <f>K6/G6-1</f>
        <v>1.9868595338555561E-2</v>
      </c>
      <c r="M6" s="243">
        <f>K6-G6</f>
        <v>6795</v>
      </c>
      <c r="N6" s="244">
        <f>K6/$K$6</f>
        <v>1</v>
      </c>
      <c r="O6" s="243">
        <v>338193</v>
      </c>
      <c r="P6" s="244">
        <f>O6/K6-1</f>
        <v>-3.0387738250877261E-2</v>
      </c>
      <c r="Q6" s="243">
        <f>O6-K6</f>
        <v>-10599</v>
      </c>
      <c r="R6" s="244">
        <f>IFERROR(O6/C6-1,"-")</f>
        <v>3.0071271929824617E-2</v>
      </c>
      <c r="S6" s="243">
        <f>O6-C6</f>
        <v>9873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94584</v>
      </c>
      <c r="D7" s="252">
        <v>42842</v>
      </c>
      <c r="E7" s="252">
        <v>110132</v>
      </c>
      <c r="F7" s="258">
        <f t="shared" ref="F7:F16" si="0">E7/$E$6</f>
        <v>0.33861971848308009</v>
      </c>
      <c r="G7" s="252">
        <v>74040</v>
      </c>
      <c r="H7" s="260">
        <f>G7/E7-1</f>
        <v>-0.32771583191079801</v>
      </c>
      <c r="I7" s="259">
        <f>G7-E7</f>
        <v>-36092</v>
      </c>
      <c r="J7" s="258">
        <f>G7/$G$6</f>
        <v>0.21649312713269414</v>
      </c>
      <c r="K7" s="252">
        <v>63391</v>
      </c>
      <c r="L7" s="260">
        <f>K7/G7-1</f>
        <v>-0.14382766072393305</v>
      </c>
      <c r="M7" s="259">
        <f>K7-G7</f>
        <v>-10649</v>
      </c>
      <c r="N7" s="258">
        <f>K7/$K$6</f>
        <v>0.18174442074359504</v>
      </c>
      <c r="O7" s="252">
        <v>50766</v>
      </c>
      <c r="P7" s="260">
        <f>O7/K7-1</f>
        <v>-0.19916076414632988</v>
      </c>
      <c r="Q7" s="259">
        <f>O7-K7</f>
        <v>-12625</v>
      </c>
      <c r="R7" s="260">
        <f t="shared" ref="R7:R16" si="1">IFERROR(O7/C7-1,"-")</f>
        <v>-0.4632707434661254</v>
      </c>
      <c r="S7" s="259">
        <f t="shared" ref="S7:S16" si="2">O7-C7</f>
        <v>-43818</v>
      </c>
      <c r="T7" s="258">
        <f>O7/$O$6</f>
        <v>0.15010955282930161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40885</v>
      </c>
      <c r="D8" s="252">
        <v>16143</v>
      </c>
      <c r="E8" s="252">
        <v>35855</v>
      </c>
      <c r="F8" s="258">
        <f t="shared" si="0"/>
        <v>0.11024234560537206</v>
      </c>
      <c r="G8" s="252">
        <v>41441</v>
      </c>
      <c r="H8" s="260">
        <f t="shared" ref="H8:H16" si="3">G8/E8-1</f>
        <v>0.15579417096639236</v>
      </c>
      <c r="I8" s="259">
        <f t="shared" ref="I8:I16" si="4">G8-E8</f>
        <v>5586</v>
      </c>
      <c r="J8" s="258">
        <f t="shared" ref="J8:J16" si="5">G8/$G$6</f>
        <v>0.12117357754600186</v>
      </c>
      <c r="K8" s="252">
        <v>42012</v>
      </c>
      <c r="L8" s="260">
        <f t="shared" ref="L8:L16" si="6">K8/G8-1</f>
        <v>1.3778625033179726E-2</v>
      </c>
      <c r="M8" s="259">
        <f t="shared" ref="M8:M16" si="7">K8-G8</f>
        <v>571</v>
      </c>
      <c r="N8" s="258">
        <f t="shared" ref="N8:N16" si="8">K8/$K$6</f>
        <v>0.12045001032133765</v>
      </c>
      <c r="O8" s="252">
        <v>41448</v>
      </c>
      <c r="P8" s="260">
        <f t="shared" ref="P8:P16" si="9">O8/K8-1</f>
        <v>-1.3424735789774322E-2</v>
      </c>
      <c r="Q8" s="259">
        <f t="shared" ref="Q8:Q16" si="10">O8-K8</f>
        <v>-564</v>
      </c>
      <c r="R8" s="260">
        <f t="shared" si="1"/>
        <v>1.3770331417390258E-2</v>
      </c>
      <c r="S8" s="259">
        <f t="shared" si="2"/>
        <v>563</v>
      </c>
      <c r="T8" s="258">
        <f t="shared" ref="T8:T16" si="11">O8/$O$6</f>
        <v>0.12255723802680718</v>
      </c>
      <c r="V8" s="29"/>
      <c r="W8" s="79"/>
      <c r="AE8" s="1"/>
    </row>
    <row r="9" spans="1:31" s="4" customFormat="1" x14ac:dyDescent="0.25">
      <c r="B9" s="235" t="s">
        <v>46</v>
      </c>
      <c r="C9" s="252">
        <v>4959</v>
      </c>
      <c r="D9" s="252">
        <v>1503</v>
      </c>
      <c r="E9" s="252">
        <v>1994</v>
      </c>
      <c r="F9" s="253">
        <f t="shared" si="0"/>
        <v>6.1308949138784517E-3</v>
      </c>
      <c r="G9" s="252">
        <v>2187</v>
      </c>
      <c r="H9" s="264">
        <f t="shared" si="3"/>
        <v>9.679037111333999E-2</v>
      </c>
      <c r="I9" s="255">
        <f t="shared" si="4"/>
        <v>193</v>
      </c>
      <c r="J9" s="253">
        <f t="shared" si="5"/>
        <v>6.3947929367801472E-3</v>
      </c>
      <c r="K9" s="252">
        <v>12282</v>
      </c>
      <c r="L9" s="260">
        <f t="shared" si="6"/>
        <v>4.6159122085048008</v>
      </c>
      <c r="M9" s="259">
        <f t="shared" si="7"/>
        <v>10095</v>
      </c>
      <c r="N9" s="258">
        <f t="shared" si="8"/>
        <v>3.5212963600082574E-2</v>
      </c>
      <c r="O9" s="252">
        <v>5931</v>
      </c>
      <c r="P9" s="260">
        <f t="shared" si="9"/>
        <v>-0.51709819247679534</v>
      </c>
      <c r="Q9" s="259">
        <f t="shared" si="10"/>
        <v>-6351</v>
      </c>
      <c r="R9" s="260">
        <f t="shared" si="1"/>
        <v>0.19600725952813058</v>
      </c>
      <c r="S9" s="259">
        <f t="shared" si="2"/>
        <v>972</v>
      </c>
      <c r="T9" s="258">
        <f t="shared" si="11"/>
        <v>1.7537323362695267E-2</v>
      </c>
      <c r="V9" s="29"/>
      <c r="W9" s="79"/>
      <c r="AE9" s="1"/>
    </row>
    <row r="10" spans="1:31" s="4" customFormat="1" x14ac:dyDescent="0.25">
      <c r="B10" s="235" t="s">
        <v>48</v>
      </c>
      <c r="C10" s="252">
        <v>56186</v>
      </c>
      <c r="D10" s="252">
        <v>16241</v>
      </c>
      <c r="E10" s="252">
        <v>45986</v>
      </c>
      <c r="F10" s="258">
        <f t="shared" si="0"/>
        <v>0.14139184228165222</v>
      </c>
      <c r="G10" s="252">
        <v>76215</v>
      </c>
      <c r="H10" s="260">
        <f t="shared" si="3"/>
        <v>0.6573522376375418</v>
      </c>
      <c r="I10" s="259">
        <f t="shared" si="4"/>
        <v>30229</v>
      </c>
      <c r="J10" s="258">
        <f t="shared" si="5"/>
        <v>0.22285283204238635</v>
      </c>
      <c r="K10" s="252">
        <v>76079</v>
      </c>
      <c r="L10" s="260">
        <f t="shared" si="6"/>
        <v>-1.7844256379977441E-3</v>
      </c>
      <c r="M10" s="259">
        <f t="shared" si="7"/>
        <v>-136</v>
      </c>
      <c r="N10" s="258">
        <f t="shared" si="8"/>
        <v>0.21812140186701529</v>
      </c>
      <c r="O10" s="252">
        <v>86382</v>
      </c>
      <c r="P10" s="260">
        <f t="shared" si="9"/>
        <v>0.13542501873053014</v>
      </c>
      <c r="Q10" s="259">
        <f t="shared" si="10"/>
        <v>10303</v>
      </c>
      <c r="R10" s="260">
        <f t="shared" si="1"/>
        <v>0.5374292528387854</v>
      </c>
      <c r="S10" s="259">
        <f t="shared" si="2"/>
        <v>30196</v>
      </c>
      <c r="T10" s="258">
        <f>O10/$O$6</f>
        <v>0.25542219974984698</v>
      </c>
      <c r="V10" s="29"/>
      <c r="W10" s="79"/>
      <c r="AE10" s="1"/>
    </row>
    <row r="11" spans="1:31" s="4" customFormat="1" x14ac:dyDescent="0.25">
      <c r="B11" s="235" t="s">
        <v>50</v>
      </c>
      <c r="C11" s="252">
        <v>9234</v>
      </c>
      <c r="D11" s="252">
        <v>2058</v>
      </c>
      <c r="E11" s="252">
        <v>21947</v>
      </c>
      <c r="F11" s="253">
        <f t="shared" si="0"/>
        <v>6.7479814781790562E-2</v>
      </c>
      <c r="G11" s="252">
        <v>13592</v>
      </c>
      <c r="H11" s="264">
        <f t="shared" si="3"/>
        <v>-0.38068984371440284</v>
      </c>
      <c r="I11" s="255">
        <f t="shared" si="4"/>
        <v>-8355</v>
      </c>
      <c r="J11" s="253">
        <f t="shared" si="5"/>
        <v>3.9743038681625861E-2</v>
      </c>
      <c r="K11" s="252">
        <v>16768</v>
      </c>
      <c r="L11" s="260">
        <f t="shared" si="6"/>
        <v>0.23366686286050609</v>
      </c>
      <c r="M11" s="259">
        <f t="shared" si="7"/>
        <v>3176</v>
      </c>
      <c r="N11" s="258">
        <f t="shared" si="8"/>
        <v>4.8074497121493615E-2</v>
      </c>
      <c r="O11" s="252">
        <v>13342</v>
      </c>
      <c r="P11" s="260">
        <f t="shared" si="9"/>
        <v>-0.20431774809160308</v>
      </c>
      <c r="Q11" s="259">
        <f t="shared" si="10"/>
        <v>-3426</v>
      </c>
      <c r="R11" s="260">
        <f t="shared" si="1"/>
        <v>0.44487762616417581</v>
      </c>
      <c r="S11" s="259">
        <f t="shared" si="2"/>
        <v>4108</v>
      </c>
      <c r="T11" s="258">
        <f t="shared" si="11"/>
        <v>3.945084611449675E-2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44251</v>
      </c>
      <c r="D12" s="252">
        <v>16691</v>
      </c>
      <c r="E12" s="252">
        <v>34948</v>
      </c>
      <c r="F12" s="258">
        <f t="shared" si="0"/>
        <v>0.10745361858085463</v>
      </c>
      <c r="G12" s="252">
        <v>50706</v>
      </c>
      <c r="H12" s="260">
        <f t="shared" si="3"/>
        <v>0.45089847773835423</v>
      </c>
      <c r="I12" s="259">
        <f t="shared" si="4"/>
        <v>15758</v>
      </c>
      <c r="J12" s="258">
        <f t="shared" si="5"/>
        <v>0.14826445846016192</v>
      </c>
      <c r="K12" s="252">
        <v>48815</v>
      </c>
      <c r="L12" s="260">
        <f t="shared" si="6"/>
        <v>-3.7293416952628888E-2</v>
      </c>
      <c r="M12" s="259">
        <f t="shared" si="7"/>
        <v>-1891</v>
      </c>
      <c r="N12" s="258">
        <f t="shared" si="8"/>
        <v>0.13995447143283102</v>
      </c>
      <c r="O12" s="252">
        <v>57435</v>
      </c>
      <c r="P12" s="260">
        <f t="shared" si="9"/>
        <v>0.17658506606575841</v>
      </c>
      <c r="Q12" s="259">
        <f t="shared" si="10"/>
        <v>8620</v>
      </c>
      <c r="R12" s="260">
        <f t="shared" si="1"/>
        <v>0.29793676979051331</v>
      </c>
      <c r="S12" s="259">
        <f t="shared" si="2"/>
        <v>13184</v>
      </c>
      <c r="T12" s="258">
        <f t="shared" si="11"/>
        <v>0.16982906210359175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12910</v>
      </c>
      <c r="D13" s="252">
        <v>5930</v>
      </c>
      <c r="E13" s="252">
        <v>7014</v>
      </c>
      <c r="F13" s="253">
        <f t="shared" si="0"/>
        <v>2.1565745700071946E-2</v>
      </c>
      <c r="G13" s="252">
        <v>11891</v>
      </c>
      <c r="H13" s="264">
        <f t="shared" si="3"/>
        <v>0.69532363843741085</v>
      </c>
      <c r="I13" s="255">
        <f t="shared" si="4"/>
        <v>4877</v>
      </c>
      <c r="J13" s="253">
        <f t="shared" si="5"/>
        <v>3.4769310841907972E-2</v>
      </c>
      <c r="K13" s="252">
        <v>9535</v>
      </c>
      <c r="L13" s="260">
        <f t="shared" si="6"/>
        <v>-0.19813304179631652</v>
      </c>
      <c r="M13" s="259">
        <f t="shared" si="7"/>
        <v>-2356</v>
      </c>
      <c r="N13" s="258">
        <f t="shared" si="8"/>
        <v>2.7337209569026813E-2</v>
      </c>
      <c r="O13" s="252">
        <v>8202</v>
      </c>
      <c r="P13" s="260">
        <f t="shared" si="9"/>
        <v>-0.13980073413738858</v>
      </c>
      <c r="Q13" s="259">
        <f t="shared" si="10"/>
        <v>-1333</v>
      </c>
      <c r="R13" s="260">
        <f t="shared" si="1"/>
        <v>-0.36467854376452358</v>
      </c>
      <c r="S13" s="259">
        <f t="shared" si="2"/>
        <v>-4708</v>
      </c>
      <c r="T13" s="258">
        <f t="shared" si="11"/>
        <v>2.4252423911790014E-2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21167</v>
      </c>
      <c r="D14" s="252">
        <v>10065</v>
      </c>
      <c r="E14" s="252">
        <v>28597</v>
      </c>
      <c r="F14" s="258">
        <f t="shared" si="0"/>
        <v>8.7926380066289916E-2</v>
      </c>
      <c r="G14" s="252">
        <v>17244</v>
      </c>
      <c r="H14" s="260">
        <f t="shared" si="3"/>
        <v>-0.39699968528167295</v>
      </c>
      <c r="I14" s="259">
        <f t="shared" si="4"/>
        <v>-11353</v>
      </c>
      <c r="J14" s="258">
        <f t="shared" si="5"/>
        <v>5.0421494925394085E-2</v>
      </c>
      <c r="K14" s="252">
        <v>17464</v>
      </c>
      <c r="L14" s="260">
        <f t="shared" si="6"/>
        <v>1.2758060774762159E-2</v>
      </c>
      <c r="M14" s="259">
        <f t="shared" si="7"/>
        <v>220</v>
      </c>
      <c r="N14" s="258">
        <f t="shared" si="8"/>
        <v>5.0069955732929654E-2</v>
      </c>
      <c r="O14" s="252">
        <v>15005</v>
      </c>
      <c r="P14" s="260">
        <f t="shared" si="9"/>
        <v>-0.14080393953275305</v>
      </c>
      <c r="Q14" s="259">
        <f t="shared" si="10"/>
        <v>-2459</v>
      </c>
      <c r="R14" s="260">
        <f t="shared" si="1"/>
        <v>-0.29111352577124772</v>
      </c>
      <c r="S14" s="259">
        <f t="shared" si="2"/>
        <v>-6162</v>
      </c>
      <c r="T14" s="258">
        <f t="shared" si="11"/>
        <v>4.4368156644283001E-2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18634</v>
      </c>
      <c r="D15" s="252">
        <v>6072</v>
      </c>
      <c r="E15" s="252">
        <v>16748</v>
      </c>
      <c r="F15" s="253">
        <f t="shared" si="0"/>
        <v>5.1494597802224831E-2</v>
      </c>
      <c r="G15" s="252">
        <v>22757</v>
      </c>
      <c r="H15" s="264">
        <f t="shared" si="3"/>
        <v>0.35878910914736095</v>
      </c>
      <c r="I15" s="255">
        <f t="shared" si="4"/>
        <v>6009</v>
      </c>
      <c r="J15" s="253">
        <f t="shared" si="5"/>
        <v>6.6541519370052954E-2</v>
      </c>
      <c r="K15" s="252">
        <v>28471</v>
      </c>
      <c r="L15" s="260">
        <f t="shared" si="6"/>
        <v>0.25108757744869714</v>
      </c>
      <c r="M15" s="259">
        <f t="shared" si="7"/>
        <v>5714</v>
      </c>
      <c r="N15" s="258">
        <f t="shared" si="8"/>
        <v>8.1627445583614303E-2</v>
      </c>
      <c r="O15" s="252">
        <v>30835</v>
      </c>
      <c r="P15" s="260">
        <f t="shared" si="9"/>
        <v>8.303185697727522E-2</v>
      </c>
      <c r="Q15" s="259">
        <f t="shared" si="10"/>
        <v>2364</v>
      </c>
      <c r="R15" s="260">
        <f t="shared" si="1"/>
        <v>0.65477084898572513</v>
      </c>
      <c r="S15" s="259">
        <f t="shared" si="2"/>
        <v>12201</v>
      </c>
      <c r="T15" s="258">
        <f t="shared" si="11"/>
        <v>9.1175748758844807E-2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25510</v>
      </c>
      <c r="D16" s="252">
        <f>D6-SUM(D7:D15)</f>
        <v>33881</v>
      </c>
      <c r="E16" s="252">
        <f>E6-SUM(E7:E15)</f>
        <v>22017</v>
      </c>
      <c r="F16" s="258">
        <f t="shared" si="0"/>
        <v>6.769504178478529E-2</v>
      </c>
      <c r="G16" s="252">
        <f>G6-SUM(G7:G15)</f>
        <v>31924</v>
      </c>
      <c r="H16" s="260">
        <f t="shared" si="3"/>
        <v>0.44997047735840479</v>
      </c>
      <c r="I16" s="259">
        <f t="shared" si="4"/>
        <v>9907</v>
      </c>
      <c r="J16" s="258">
        <f t="shared" si="5"/>
        <v>9.3345848062994702E-2</v>
      </c>
      <c r="K16" s="252">
        <f>K6-SUM(K7:K15)</f>
        <v>33975</v>
      </c>
      <c r="L16" s="260">
        <f t="shared" si="6"/>
        <v>6.4246335045733627E-2</v>
      </c>
      <c r="M16" s="259">
        <f t="shared" si="7"/>
        <v>2051</v>
      </c>
      <c r="N16" s="258">
        <f t="shared" si="8"/>
        <v>9.7407624028074041E-2</v>
      </c>
      <c r="O16" s="252">
        <f>O6-SUM(O7:O15)</f>
        <v>28847</v>
      </c>
      <c r="P16" s="260">
        <f t="shared" si="9"/>
        <v>-0.15093451066961006</v>
      </c>
      <c r="Q16" s="259">
        <f t="shared" si="10"/>
        <v>-5128</v>
      </c>
      <c r="R16" s="260">
        <f t="shared" si="1"/>
        <v>0.13081144649157195</v>
      </c>
      <c r="S16" s="259">
        <f t="shared" si="2"/>
        <v>3337</v>
      </c>
      <c r="T16" s="258">
        <f t="shared" si="11"/>
        <v>8.5297448498342657E-2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9D0C5-7D21-4F71-84AA-7B3DDAB9DEEE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316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206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CBDBD-62DD-4FB2-AB68-D61F4417F6DF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317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207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80309</v>
      </c>
      <c r="D8" s="116">
        <f t="shared" ref="D8:D20" si="0">C8/C9-1</f>
        <v>0.23512403684963323</v>
      </c>
    </row>
    <row r="9" spans="1:5" x14ac:dyDescent="0.25">
      <c r="A9" s="1"/>
      <c r="B9" s="114">
        <v>2022</v>
      </c>
      <c r="C9" s="115">
        <v>65021</v>
      </c>
      <c r="D9" s="116">
        <f t="shared" si="0"/>
        <v>0.26721886571818354</v>
      </c>
    </row>
    <row r="10" spans="1:5" x14ac:dyDescent="0.25">
      <c r="A10" s="1"/>
      <c r="B10" s="114">
        <v>2021</v>
      </c>
      <c r="C10" s="115">
        <v>51310</v>
      </c>
      <c r="D10" s="116">
        <f t="shared" si="0"/>
        <v>0.51894612196566015</v>
      </c>
    </row>
    <row r="11" spans="1:5" x14ac:dyDescent="0.25">
      <c r="A11" s="1" t="s">
        <v>72</v>
      </c>
      <c r="B11" s="114">
        <v>2020</v>
      </c>
      <c r="C11" s="115">
        <v>33780</v>
      </c>
      <c r="D11" s="116">
        <f t="shared" si="0"/>
        <v>-0.42809738258896823</v>
      </c>
    </row>
    <row r="12" spans="1:5" x14ac:dyDescent="0.25">
      <c r="A12" s="1" t="s">
        <v>74</v>
      </c>
      <c r="B12" s="114">
        <v>2019</v>
      </c>
      <c r="C12" s="115">
        <v>59066</v>
      </c>
      <c r="D12" s="116">
        <f t="shared" si="0"/>
        <v>-1.2307280692953393E-2</v>
      </c>
    </row>
    <row r="13" spans="1:5" x14ac:dyDescent="0.25">
      <c r="A13" s="1" t="s">
        <v>76</v>
      </c>
      <c r="B13" s="114">
        <v>2018</v>
      </c>
      <c r="C13" s="115">
        <v>59802</v>
      </c>
      <c r="D13" s="116">
        <f t="shared" si="0"/>
        <v>-9.2919548598471069E-2</v>
      </c>
    </row>
    <row r="14" spans="1:5" x14ac:dyDescent="0.25">
      <c r="A14" s="1" t="s">
        <v>78</v>
      </c>
      <c r="B14" s="114">
        <v>2017</v>
      </c>
      <c r="C14" s="115">
        <v>65928</v>
      </c>
      <c r="D14" s="116">
        <f>C14/C15-1</f>
        <v>-6.8168647792964054E-2</v>
      </c>
    </row>
    <row r="15" spans="1:5" x14ac:dyDescent="0.25">
      <c r="A15" s="1" t="s">
        <v>80</v>
      </c>
      <c r="B15" s="114">
        <v>2016</v>
      </c>
      <c r="C15" s="115">
        <v>70751</v>
      </c>
      <c r="D15" s="116">
        <f>C15/C16-1</f>
        <v>0.2092741039533732</v>
      </c>
    </row>
    <row r="16" spans="1:5" x14ac:dyDescent="0.25">
      <c r="A16" s="1" t="s">
        <v>82</v>
      </c>
      <c r="B16" s="114">
        <v>2015</v>
      </c>
      <c r="C16" s="115">
        <v>58507</v>
      </c>
      <c r="D16" s="116">
        <f t="shared" si="0"/>
        <v>0.30616390953943706</v>
      </c>
    </row>
    <row r="17" spans="1:4" x14ac:dyDescent="0.25">
      <c r="A17" s="1" t="s">
        <v>84</v>
      </c>
      <c r="B17" s="114">
        <v>2014</v>
      </c>
      <c r="C17" s="115">
        <v>44793</v>
      </c>
      <c r="D17" s="116">
        <f t="shared" si="0"/>
        <v>-0.16617647058823526</v>
      </c>
    </row>
    <row r="18" spans="1:4" x14ac:dyDescent="0.25">
      <c r="A18" s="1" t="s">
        <v>86</v>
      </c>
      <c r="B18" s="114">
        <v>2013</v>
      </c>
      <c r="C18" s="115">
        <v>53720</v>
      </c>
      <c r="D18" s="116">
        <f t="shared" si="0"/>
        <v>-0.10682517249979218</v>
      </c>
    </row>
    <row r="19" spans="1:4" x14ac:dyDescent="0.25">
      <c r="A19" s="1" t="s">
        <v>88</v>
      </c>
      <c r="B19" s="114">
        <v>2012</v>
      </c>
      <c r="C19" s="115">
        <v>60145</v>
      </c>
      <c r="D19" s="116">
        <f>C19/C20-1</f>
        <v>-8.7010641043156145E-2</v>
      </c>
    </row>
    <row r="20" spans="1:4" x14ac:dyDescent="0.25">
      <c r="A20" s="1" t="s">
        <v>90</v>
      </c>
      <c r="B20" s="114">
        <v>2011</v>
      </c>
      <c r="C20" s="115">
        <v>65877</v>
      </c>
      <c r="D20" s="116">
        <f t="shared" si="0"/>
        <v>-0.1162550474222932</v>
      </c>
    </row>
    <row r="21" spans="1:4" x14ac:dyDescent="0.25">
      <c r="A21" s="1" t="s">
        <v>92</v>
      </c>
      <c r="B21" s="114">
        <v>2010</v>
      </c>
      <c r="C21" s="115">
        <v>74543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C9787-AF87-4BC7-BA5C-76C815A5A970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318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66121</v>
      </c>
      <c r="D8" s="116">
        <f t="shared" ref="D8:D20" si="0">C8/C9-1</f>
        <v>-5.3589064624633198E-2</v>
      </c>
    </row>
    <row r="9" spans="1:5" x14ac:dyDescent="0.25">
      <c r="A9" s="1"/>
      <c r="B9" s="114">
        <v>2022</v>
      </c>
      <c r="C9" s="115">
        <v>69865</v>
      </c>
      <c r="D9" s="116">
        <f t="shared" si="0"/>
        <v>0.31209270005821921</v>
      </c>
    </row>
    <row r="10" spans="1:5" x14ac:dyDescent="0.25">
      <c r="A10" s="1"/>
      <c r="B10" s="114">
        <v>2021</v>
      </c>
      <c r="C10" s="115">
        <v>53247</v>
      </c>
      <c r="D10" s="116">
        <f t="shared" si="0"/>
        <v>0.91597999352308301</v>
      </c>
    </row>
    <row r="11" spans="1:5" x14ac:dyDescent="0.25">
      <c r="A11" s="1" t="s">
        <v>72</v>
      </c>
      <c r="B11" s="114">
        <v>2020</v>
      </c>
      <c r="C11" s="115">
        <v>27791</v>
      </c>
      <c r="D11" s="116">
        <f t="shared" si="0"/>
        <v>-0.5449767502783418</v>
      </c>
    </row>
    <row r="12" spans="1:5" x14ac:dyDescent="0.25">
      <c r="A12" s="1" t="s">
        <v>74</v>
      </c>
      <c r="B12" s="114">
        <v>2019</v>
      </c>
      <c r="C12" s="115">
        <v>61076</v>
      </c>
      <c r="D12" s="116">
        <f t="shared" si="0"/>
        <v>-0.18826171900958255</v>
      </c>
    </row>
    <row r="13" spans="1:5" x14ac:dyDescent="0.25">
      <c r="A13" s="1" t="s">
        <v>76</v>
      </c>
      <c r="B13" s="114">
        <v>2018</v>
      </c>
      <c r="C13" s="115">
        <v>75241</v>
      </c>
      <c r="D13" s="116">
        <f t="shared" si="0"/>
        <v>-0.19994683396246482</v>
      </c>
    </row>
    <row r="14" spans="1:5" x14ac:dyDescent="0.25">
      <c r="A14" s="1" t="s">
        <v>78</v>
      </c>
      <c r="B14" s="114">
        <v>2017</v>
      </c>
      <c r="C14" s="115">
        <v>94045</v>
      </c>
      <c r="D14" s="116">
        <f>C14/C15-1</f>
        <v>6.2055314823730168E-3</v>
      </c>
    </row>
    <row r="15" spans="1:5" x14ac:dyDescent="0.25">
      <c r="A15" s="1" t="s">
        <v>80</v>
      </c>
      <c r="B15" s="114">
        <v>2016</v>
      </c>
      <c r="C15" s="115">
        <v>93465</v>
      </c>
      <c r="D15" s="116">
        <f>C15/C16-1</f>
        <v>-1.942990232592301E-2</v>
      </c>
    </row>
    <row r="16" spans="1:5" x14ac:dyDescent="0.25">
      <c r="A16" s="1" t="s">
        <v>82</v>
      </c>
      <c r="B16" s="114">
        <v>2015</v>
      </c>
      <c r="C16" s="115">
        <v>95317</v>
      </c>
      <c r="D16" s="116">
        <f t="shared" si="0"/>
        <v>0.10538095790328184</v>
      </c>
    </row>
    <row r="17" spans="1:4" x14ac:dyDescent="0.25">
      <c r="A17" s="1" t="s">
        <v>84</v>
      </c>
      <c r="B17" s="114">
        <v>2014</v>
      </c>
      <c r="C17" s="115">
        <v>86230</v>
      </c>
      <c r="D17" s="116">
        <f t="shared" si="0"/>
        <v>0.33509839441373646</v>
      </c>
    </row>
    <row r="18" spans="1:4" x14ac:dyDescent="0.25">
      <c r="A18" s="1" t="s">
        <v>86</v>
      </c>
      <c r="B18" s="114">
        <v>2013</v>
      </c>
      <c r="C18" s="115">
        <v>64587</v>
      </c>
      <c r="D18" s="116">
        <f t="shared" si="0"/>
        <v>0.10241179783911103</v>
      </c>
    </row>
    <row r="19" spans="1:4" x14ac:dyDescent="0.25">
      <c r="A19" s="1" t="s">
        <v>88</v>
      </c>
      <c r="B19" s="114">
        <v>2012</v>
      </c>
      <c r="C19" s="115">
        <v>58587</v>
      </c>
      <c r="D19" s="116">
        <f>C19/C20-1</f>
        <v>-5.2005630976845074E-2</v>
      </c>
    </row>
    <row r="20" spans="1:4" x14ac:dyDescent="0.25">
      <c r="A20" s="1" t="s">
        <v>90</v>
      </c>
      <c r="B20" s="114">
        <v>2011</v>
      </c>
      <c r="C20" s="115">
        <v>61801</v>
      </c>
      <c r="D20" s="116">
        <f t="shared" si="0"/>
        <v>2.7584716171726864E-2</v>
      </c>
    </row>
    <row r="21" spans="1:4" x14ac:dyDescent="0.25">
      <c r="A21" s="1" t="s">
        <v>92</v>
      </c>
      <c r="B21" s="114">
        <v>2010</v>
      </c>
      <c r="C21" s="115">
        <v>60142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F963A-2436-4EB4-82BE-F321A204A3A3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235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67671</v>
      </c>
      <c r="O7" s="92">
        <v>108506</v>
      </c>
      <c r="P7" s="92">
        <v>124412</v>
      </c>
      <c r="Q7" s="92">
        <v>380751</v>
      </c>
      <c r="R7" s="92">
        <v>127349</v>
      </c>
      <c r="S7" s="93">
        <f t="shared" ref="S7:S52" si="4">IFERROR(R7/Q7-1,"-")</f>
        <v>-0.66553206688885913</v>
      </c>
      <c r="T7" s="93">
        <f t="shared" ref="T7:T52" si="5">IFERROR(R7/N7-1,"-")</f>
        <v>0.8818844113431159</v>
      </c>
      <c r="U7" s="92">
        <f t="shared" ref="U7:U52" si="6">IFERROR(R7-Q7,"-")</f>
        <v>-253402</v>
      </c>
      <c r="V7" s="92">
        <f t="shared" ref="V7:V52" si="7">IFERROR(R7-N7,"-")</f>
        <v>59678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45474</v>
      </c>
      <c r="O8" s="95">
        <v>79527</v>
      </c>
      <c r="P8" s="95">
        <v>89464</v>
      </c>
      <c r="Q8" s="95">
        <v>90839</v>
      </c>
      <c r="R8" s="95">
        <v>91665</v>
      </c>
      <c r="S8" s="96">
        <f t="shared" si="4"/>
        <v>9.0930107112583425E-3</v>
      </c>
      <c r="T8" s="96">
        <f t="shared" si="5"/>
        <v>1.0157672516163081</v>
      </c>
      <c r="U8" s="95">
        <f t="shared" si="6"/>
        <v>826</v>
      </c>
      <c r="V8" s="95">
        <f t="shared" si="7"/>
        <v>46191</v>
      </c>
      <c r="W8" s="96">
        <f>R8/R7</f>
        <v>0.71979363795553952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35573</v>
      </c>
      <c r="O9" s="52">
        <v>63504</v>
      </c>
      <c r="P9" s="52">
        <v>71177</v>
      </c>
      <c r="Q9" s="52">
        <v>74929</v>
      </c>
      <c r="R9" s="52">
        <v>75342</v>
      </c>
      <c r="S9" s="98">
        <f t="shared" si="4"/>
        <v>5.5118845840729236E-3</v>
      </c>
      <c r="T9" s="98">
        <f t="shared" si="5"/>
        <v>1.117954628510387</v>
      </c>
      <c r="U9" s="52">
        <f t="shared" si="6"/>
        <v>413</v>
      </c>
      <c r="V9" s="52">
        <f t="shared" si="7"/>
        <v>39769</v>
      </c>
      <c r="W9" s="98">
        <f>R9/R7</f>
        <v>0.59161830874211807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9901</v>
      </c>
      <c r="O10" s="52">
        <v>16023</v>
      </c>
      <c r="P10" s="52">
        <v>18287</v>
      </c>
      <c r="Q10" s="52">
        <v>15910</v>
      </c>
      <c r="R10" s="52">
        <v>16323</v>
      </c>
      <c r="S10" s="98">
        <f t="shared" si="4"/>
        <v>2.5958516656191089E-2</v>
      </c>
      <c r="T10" s="98">
        <f t="shared" si="5"/>
        <v>0.64862135137864851</v>
      </c>
      <c r="U10" s="52">
        <f t="shared" si="6"/>
        <v>413</v>
      </c>
      <c r="V10" s="52">
        <f t="shared" si="7"/>
        <v>6422</v>
      </c>
      <c r="W10" s="98">
        <f>R10/R7</f>
        <v>0.1281753292134214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22197</v>
      </c>
      <c r="O11" s="95">
        <v>28979</v>
      </c>
      <c r="P11" s="95">
        <v>34948</v>
      </c>
      <c r="Q11" s="95">
        <v>36078</v>
      </c>
      <c r="R11" s="95">
        <v>35684</v>
      </c>
      <c r="S11" s="96">
        <f t="shared" si="4"/>
        <v>-1.0920782748489399E-2</v>
      </c>
      <c r="T11" s="96">
        <f t="shared" si="5"/>
        <v>0.60760463125647601</v>
      </c>
      <c r="U11" s="95">
        <f t="shared" si="6"/>
        <v>-394</v>
      </c>
      <c r="V11" s="95">
        <f t="shared" si="7"/>
        <v>13487</v>
      </c>
      <c r="W11" s="96">
        <f>R11/R7</f>
        <v>0.28020636204446048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24366</v>
      </c>
      <c r="O12" s="99">
        <v>38935</v>
      </c>
      <c r="P12" s="99">
        <v>44073</v>
      </c>
      <c r="Q12" s="99">
        <v>46343</v>
      </c>
      <c r="R12" s="99">
        <v>46333</v>
      </c>
      <c r="S12" s="100">
        <f t="shared" si="4"/>
        <v>-2.1578231879681997E-4</v>
      </c>
      <c r="T12" s="100">
        <f t="shared" si="5"/>
        <v>0.9015431338750719</v>
      </c>
      <c r="U12" s="99">
        <f t="shared" si="6"/>
        <v>-10</v>
      </c>
      <c r="V12" s="99">
        <f t="shared" si="7"/>
        <v>21967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18619</v>
      </c>
      <c r="O13" s="95">
        <v>31968</v>
      </c>
      <c r="P13" s="95">
        <v>34318</v>
      </c>
      <c r="Q13" s="95">
        <v>35510</v>
      </c>
      <c r="R13" s="95">
        <v>34946</v>
      </c>
      <c r="S13" s="96">
        <f t="shared" si="4"/>
        <v>-1.588284990143618E-2</v>
      </c>
      <c r="T13" s="96">
        <f t="shared" si="5"/>
        <v>0.87689994092056511</v>
      </c>
      <c r="U13" s="95">
        <f t="shared" si="6"/>
        <v>-564</v>
      </c>
      <c r="V13" s="95">
        <f t="shared" si="7"/>
        <v>16327</v>
      </c>
      <c r="W13" s="96">
        <f>R13/R12</f>
        <v>0.75423564198303583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15833</v>
      </c>
      <c r="O14" s="52">
        <v>27191</v>
      </c>
      <c r="P14" s="52">
        <v>29302</v>
      </c>
      <c r="Q14" s="52">
        <v>31185</v>
      </c>
      <c r="R14" s="52">
        <v>30941</v>
      </c>
      <c r="S14" s="98">
        <f t="shared" si="4"/>
        <v>-7.824274490941141E-3</v>
      </c>
      <c r="T14" s="98">
        <f t="shared" si="5"/>
        <v>0.95420956230657494</v>
      </c>
      <c r="U14" s="52">
        <f t="shared" si="6"/>
        <v>-244</v>
      </c>
      <c r="V14" s="52">
        <f t="shared" si="7"/>
        <v>15108</v>
      </c>
      <c r="W14" s="98">
        <f>R14/R12</f>
        <v>0.66779617119547618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2786</v>
      </c>
      <c r="O15" s="52">
        <v>4777</v>
      </c>
      <c r="P15" s="52">
        <v>5016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0.43754486719310837</v>
      </c>
      <c r="U15" s="52">
        <f t="shared" si="6"/>
        <v>-320</v>
      </c>
      <c r="V15" s="52">
        <f t="shared" si="7"/>
        <v>1219</v>
      </c>
      <c r="W15" s="98">
        <f>R15/R12</f>
        <v>8.6439470787559619E-2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5747</v>
      </c>
      <c r="O16" s="95">
        <v>6967</v>
      </c>
      <c r="P16" s="95">
        <v>9755</v>
      </c>
      <c r="Q16" s="95">
        <v>10833</v>
      </c>
      <c r="R16" s="95">
        <v>11387</v>
      </c>
      <c r="S16" s="96">
        <f t="shared" si="4"/>
        <v>5.1140035078002466E-2</v>
      </c>
      <c r="T16" s="96">
        <f t="shared" si="5"/>
        <v>0.98138159039498873</v>
      </c>
      <c r="U16" s="95">
        <f t="shared" si="6"/>
        <v>554</v>
      </c>
      <c r="V16" s="95">
        <f t="shared" si="7"/>
        <v>5640</v>
      </c>
      <c r="W16" s="96">
        <f>R16/R12</f>
        <v>0.24576435801696414</v>
      </c>
    </row>
    <row r="17" spans="2:23" x14ac:dyDescent="0.25">
      <c r="B17" s="91" t="s">
        <v>51</v>
      </c>
      <c r="C17" s="99">
        <v>2726</v>
      </c>
      <c r="D17" s="99">
        <v>2690</v>
      </c>
      <c r="E17" s="99">
        <v>1526</v>
      </c>
      <c r="F17" s="99">
        <v>2270</v>
      </c>
      <c r="G17" s="99">
        <v>2680</v>
      </c>
      <c r="H17" s="99">
        <v>2774</v>
      </c>
      <c r="I17" s="100">
        <f t="shared" si="0"/>
        <v>3.5074626865671643E-2</v>
      </c>
      <c r="J17" s="100">
        <f t="shared" si="1"/>
        <v>3.1226765799256428E-2</v>
      </c>
      <c r="K17" s="99">
        <f t="shared" si="2"/>
        <v>94</v>
      </c>
      <c r="L17" s="99">
        <f t="shared" si="3"/>
        <v>84</v>
      </c>
      <c r="M17" s="93">
        <f>H17/H17</f>
        <v>1</v>
      </c>
      <c r="N17" s="99">
        <v>1657</v>
      </c>
      <c r="O17" s="99">
        <v>2485</v>
      </c>
      <c r="P17" s="99">
        <v>2826</v>
      </c>
      <c r="Q17" s="99">
        <v>2750</v>
      </c>
      <c r="R17" s="99">
        <v>2507</v>
      </c>
      <c r="S17" s="100">
        <f t="shared" si="4"/>
        <v>-8.8363636363636311E-2</v>
      </c>
      <c r="T17" s="100">
        <f t="shared" si="5"/>
        <v>0.51297525648762821</v>
      </c>
      <c r="U17" s="99">
        <f t="shared" si="6"/>
        <v>-243</v>
      </c>
      <c r="V17" s="99">
        <f t="shared" si="7"/>
        <v>850</v>
      </c>
      <c r="W17" s="93">
        <f>R17/R17</f>
        <v>1</v>
      </c>
    </row>
    <row r="18" spans="2:23" x14ac:dyDescent="0.25">
      <c r="B18" s="94" t="s">
        <v>60</v>
      </c>
      <c r="C18" s="95">
        <v>2726</v>
      </c>
      <c r="D18" s="95">
        <v>2690</v>
      </c>
      <c r="E18" s="95">
        <v>1526</v>
      </c>
      <c r="F18" s="95">
        <v>2270</v>
      </c>
      <c r="G18" s="95">
        <v>2680</v>
      </c>
      <c r="H18" s="95">
        <v>2774</v>
      </c>
      <c r="I18" s="96">
        <f t="shared" si="0"/>
        <v>3.5074626865671643E-2</v>
      </c>
      <c r="J18" s="96">
        <f t="shared" si="1"/>
        <v>3.1226765799256428E-2</v>
      </c>
      <c r="K18" s="95">
        <f t="shared" si="2"/>
        <v>94</v>
      </c>
      <c r="L18" s="95">
        <f t="shared" si="3"/>
        <v>84</v>
      </c>
      <c r="M18" s="96">
        <f>H18/H17</f>
        <v>1</v>
      </c>
      <c r="N18" s="95">
        <v>1657</v>
      </c>
      <c r="O18" s="95">
        <v>2485</v>
      </c>
      <c r="P18" s="95">
        <v>2826</v>
      </c>
      <c r="Q18" s="95">
        <v>2750</v>
      </c>
      <c r="R18" s="95">
        <v>2507</v>
      </c>
      <c r="S18" s="96">
        <f t="shared" si="4"/>
        <v>-8.8363636363636311E-2</v>
      </c>
      <c r="T18" s="96">
        <f t="shared" si="5"/>
        <v>0.51297525648762821</v>
      </c>
      <c r="U18" s="95">
        <f t="shared" si="6"/>
        <v>-243</v>
      </c>
      <c r="V18" s="95">
        <f t="shared" si="7"/>
        <v>850</v>
      </c>
      <c r="W18" s="96">
        <f>R18/R17</f>
        <v>1</v>
      </c>
    </row>
    <row r="19" spans="2:23" x14ac:dyDescent="0.25">
      <c r="B19" s="97" t="s">
        <v>61</v>
      </c>
      <c r="C19" s="52">
        <v>1381</v>
      </c>
      <c r="D19" s="52">
        <v>1381</v>
      </c>
      <c r="E19" s="52">
        <v>846</v>
      </c>
      <c r="F19" s="52">
        <v>1514</v>
      </c>
      <c r="G19" s="52">
        <v>1660</v>
      </c>
      <c r="H19" s="52">
        <v>1674</v>
      </c>
      <c r="I19" s="98">
        <f t="shared" si="0"/>
        <v>8.4337349397589634E-3</v>
      </c>
      <c r="J19" s="98">
        <f t="shared" si="1"/>
        <v>0.21216509775524983</v>
      </c>
      <c r="K19" s="52">
        <f t="shared" si="2"/>
        <v>14</v>
      </c>
      <c r="L19" s="52">
        <f t="shared" si="3"/>
        <v>293</v>
      </c>
      <c r="M19" s="98">
        <f>H19/H17</f>
        <v>0.60346070656092288</v>
      </c>
      <c r="N19" s="52">
        <v>937</v>
      </c>
      <c r="O19" s="52">
        <v>1658</v>
      </c>
      <c r="P19" s="52">
        <v>1674</v>
      </c>
      <c r="Q19" s="52">
        <v>1674</v>
      </c>
      <c r="R19" s="52">
        <v>1681</v>
      </c>
      <c r="S19" s="98">
        <f t="shared" si="4"/>
        <v>4.1816009557944511E-3</v>
      </c>
      <c r="T19" s="98">
        <f t="shared" si="5"/>
        <v>0.7940234791889007</v>
      </c>
      <c r="U19" s="52">
        <f t="shared" si="6"/>
        <v>7</v>
      </c>
      <c r="V19" s="52">
        <f t="shared" si="7"/>
        <v>744</v>
      </c>
      <c r="W19" s="98">
        <f>R19/R17</f>
        <v>0.67052253689668928</v>
      </c>
    </row>
    <row r="20" spans="2:23" x14ac:dyDescent="0.25">
      <c r="B20" s="97" t="s">
        <v>62</v>
      </c>
      <c r="C20" s="52">
        <v>1345</v>
      </c>
      <c r="D20" s="52">
        <v>1309</v>
      </c>
      <c r="E20" s="52">
        <v>680</v>
      </c>
      <c r="F20" s="52">
        <v>756</v>
      </c>
      <c r="G20" s="52">
        <v>1020</v>
      </c>
      <c r="H20" s="52">
        <v>1100</v>
      </c>
      <c r="I20" s="98">
        <f t="shared" si="0"/>
        <v>7.8431372549019551E-2</v>
      </c>
      <c r="J20" s="98">
        <f t="shared" si="1"/>
        <v>-0.15966386554621848</v>
      </c>
      <c r="K20" s="52">
        <f t="shared" si="2"/>
        <v>80</v>
      </c>
      <c r="L20" s="52">
        <f t="shared" si="3"/>
        <v>-209</v>
      </c>
      <c r="M20" s="98">
        <f>H20/H17</f>
        <v>0.39653929343907712</v>
      </c>
      <c r="N20" s="52">
        <v>720</v>
      </c>
      <c r="O20" s="52">
        <v>827</v>
      </c>
      <c r="P20" s="52">
        <v>1152</v>
      </c>
      <c r="Q20" s="52">
        <v>1076</v>
      </c>
      <c r="R20" s="52">
        <v>826</v>
      </c>
      <c r="S20" s="98">
        <f t="shared" si="4"/>
        <v>-0.23234200743494426</v>
      </c>
      <c r="T20" s="98">
        <f t="shared" si="5"/>
        <v>0.14722222222222214</v>
      </c>
      <c r="U20" s="52">
        <f t="shared" si="6"/>
        <v>-250</v>
      </c>
      <c r="V20" s="52">
        <f t="shared" si="7"/>
        <v>106</v>
      </c>
      <c r="W20" s="98">
        <f>R20/R17</f>
        <v>0.32947746310331072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 t="str">
        <f t="shared" si="1"/>
        <v>-</v>
      </c>
      <c r="K21" s="95">
        <f t="shared" si="2"/>
        <v>0</v>
      </c>
      <c r="L21" s="95">
        <f t="shared" si="3"/>
        <v>0</v>
      </c>
      <c r="M21" s="96">
        <f>H21/H17</f>
        <v>0</v>
      </c>
      <c r="N21" s="95" t="s">
        <v>229</v>
      </c>
      <c r="O21" s="95" t="s">
        <v>229</v>
      </c>
      <c r="P21" s="95" t="s">
        <v>229</v>
      </c>
      <c r="Q21" s="95" t="s">
        <v>229</v>
      </c>
      <c r="R21" s="95" t="s">
        <v>229</v>
      </c>
      <c r="S21" s="96" t="str">
        <f t="shared" si="4"/>
        <v>-</v>
      </c>
      <c r="T21" s="96" t="str">
        <f t="shared" si="5"/>
        <v>-</v>
      </c>
      <c r="U21" s="95" t="str">
        <f t="shared" si="6"/>
        <v>-</v>
      </c>
      <c r="V21" s="95" t="str">
        <f t="shared" si="7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898</v>
      </c>
      <c r="Q22" s="99">
        <v>912</v>
      </c>
      <c r="R22" s="99">
        <v>916</v>
      </c>
      <c r="S22" s="100">
        <f t="shared" si="4"/>
        <v>4.3859649122806044E-3</v>
      </c>
      <c r="T22" s="100">
        <f t="shared" si="5"/>
        <v>1.9548387096774196</v>
      </c>
      <c r="U22" s="99">
        <f t="shared" si="6"/>
        <v>4</v>
      </c>
      <c r="V22" s="99">
        <f t="shared" si="7"/>
        <v>606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0.98034934497816595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4049</v>
      </c>
      <c r="O25" s="99">
        <v>4276</v>
      </c>
      <c r="P25" s="99">
        <v>4562</v>
      </c>
      <c r="Q25" s="99">
        <v>4276</v>
      </c>
      <c r="R25" s="99">
        <v>4306</v>
      </c>
      <c r="S25" s="100">
        <f t="shared" si="4"/>
        <v>7.0159027128158247E-3</v>
      </c>
      <c r="T25" s="100">
        <f t="shared" si="5"/>
        <v>6.3472462336379376E-2</v>
      </c>
      <c r="U25" s="99">
        <f t="shared" si="6"/>
        <v>30</v>
      </c>
      <c r="V25" s="99">
        <f t="shared" si="7"/>
        <v>257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3349</v>
      </c>
      <c r="O26" s="95">
        <v>3576</v>
      </c>
      <c r="P26" s="95">
        <v>3862</v>
      </c>
      <c r="Q26" s="95">
        <v>3576</v>
      </c>
      <c r="R26" s="95">
        <v>3606</v>
      </c>
      <c r="S26" s="96">
        <f t="shared" si="4"/>
        <v>8.3892617449663476E-3</v>
      </c>
      <c r="T26" s="96">
        <f t="shared" si="5"/>
        <v>7.6739325171693018E-2</v>
      </c>
      <c r="U26" s="95">
        <f t="shared" si="6"/>
        <v>30</v>
      </c>
      <c r="V26" s="95">
        <f t="shared" si="7"/>
        <v>257</v>
      </c>
      <c r="W26" s="96">
        <f>R26/R25</f>
        <v>0.83743613562470975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0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 t="str">
        <f t="shared" si="5"/>
        <v>-</v>
      </c>
      <c r="U27" s="52">
        <f t="shared" si="6"/>
        <v>-3576</v>
      </c>
      <c r="V27" s="52">
        <f t="shared" si="7"/>
        <v>0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9232</v>
      </c>
      <c r="O29" s="99">
        <v>15588</v>
      </c>
      <c r="P29" s="99">
        <v>18073</v>
      </c>
      <c r="Q29" s="99">
        <v>19434</v>
      </c>
      <c r="R29" s="99">
        <v>20174</v>
      </c>
      <c r="S29" s="100">
        <f t="shared" si="4"/>
        <v>3.8077595965833044E-2</v>
      </c>
      <c r="T29" s="100">
        <f t="shared" si="5"/>
        <v>1.1852253032928943</v>
      </c>
      <c r="U29" s="99">
        <f t="shared" si="6"/>
        <v>740</v>
      </c>
      <c r="V29" s="99">
        <f t="shared" si="7"/>
        <v>10942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6282</v>
      </c>
      <c r="O30" s="95">
        <v>12255</v>
      </c>
      <c r="P30" s="95">
        <v>13724</v>
      </c>
      <c r="Q30" s="95">
        <v>15087</v>
      </c>
      <c r="R30" s="95">
        <v>15741</v>
      </c>
      <c r="S30" s="96">
        <f t="shared" si="4"/>
        <v>4.334857824617222E-2</v>
      </c>
      <c r="T30" s="96">
        <f t="shared" si="5"/>
        <v>1.505730659025788</v>
      </c>
      <c r="U30" s="95">
        <f t="shared" si="6"/>
        <v>654</v>
      </c>
      <c r="V30" s="95">
        <f t="shared" si="7"/>
        <v>9459</v>
      </c>
      <c r="W30" s="96">
        <f>R30/R29</f>
        <v>0.78026172300981467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5630</v>
      </c>
      <c r="O31" s="52">
        <v>10082</v>
      </c>
      <c r="P31" s="52">
        <v>11819</v>
      </c>
      <c r="Q31" s="52">
        <v>12988</v>
      </c>
      <c r="R31" s="52">
        <v>13638</v>
      </c>
      <c r="S31" s="98">
        <f t="shared" si="4"/>
        <v>5.004619648906683E-2</v>
      </c>
      <c r="T31" s="98">
        <f t="shared" si="5"/>
        <v>1.4223801065719361</v>
      </c>
      <c r="U31" s="52">
        <f t="shared" si="6"/>
        <v>650</v>
      </c>
      <c r="V31" s="52">
        <f t="shared" si="7"/>
        <v>8008</v>
      </c>
      <c r="W31" s="98">
        <f>R31/R29</f>
        <v>0.67601863785069893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652</v>
      </c>
      <c r="O32" s="52">
        <v>2173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2.2254601226993866</v>
      </c>
      <c r="U32" s="52">
        <f t="shared" si="6"/>
        <v>4</v>
      </c>
      <c r="V32" s="52">
        <f t="shared" si="7"/>
        <v>1451</v>
      </c>
      <c r="W32" s="98">
        <f>R32/R29</f>
        <v>0.10424308515911569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2950</v>
      </c>
      <c r="O33" s="95">
        <v>3333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0.50271186440677962</v>
      </c>
      <c r="U33" s="95">
        <f t="shared" si="6"/>
        <v>86</v>
      </c>
      <c r="V33" s="95">
        <f t="shared" si="7"/>
        <v>1483</v>
      </c>
      <c r="W33" s="96">
        <f>R33/R29</f>
        <v>0.21973827699018539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663</v>
      </c>
      <c r="R34" s="99">
        <v>673</v>
      </c>
      <c r="S34" s="100">
        <f t="shared" si="4"/>
        <v>1.5082956259426794E-2</v>
      </c>
      <c r="T34" s="100">
        <f t="shared" si="5"/>
        <v>1.3127147766323026</v>
      </c>
      <c r="U34" s="99">
        <f t="shared" si="6"/>
        <v>10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663</v>
      </c>
      <c r="R35" s="95">
        <v>673</v>
      </c>
      <c r="S35" s="96">
        <f t="shared" si="4"/>
        <v>1.5082956259426794E-2</v>
      </c>
      <c r="T35" s="96">
        <f t="shared" si="5"/>
        <v>1.3127147766323026</v>
      </c>
      <c r="U35" s="95">
        <f t="shared" si="6"/>
        <v>10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2054</v>
      </c>
      <c r="O36" s="99">
        <v>3470</v>
      </c>
      <c r="P36" s="99">
        <v>4791</v>
      </c>
      <c r="Q36" s="99">
        <v>4791</v>
      </c>
      <c r="R36" s="99">
        <v>4797</v>
      </c>
      <c r="S36" s="100">
        <f t="shared" si="4"/>
        <v>1.2523481527864089E-3</v>
      </c>
      <c r="T36" s="100">
        <f t="shared" si="5"/>
        <v>1.3354430379746836</v>
      </c>
      <c r="U36" s="99">
        <f t="shared" si="6"/>
        <v>6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2930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44</v>
      </c>
      <c r="O38" s="95">
        <v>540</v>
      </c>
      <c r="P38" s="95">
        <v>876</v>
      </c>
      <c r="Q38" s="95">
        <v>876</v>
      </c>
      <c r="R38" s="95">
        <v>882</v>
      </c>
      <c r="S38" s="96">
        <f t="shared" si="4"/>
        <v>6.8493150684931781E-3</v>
      </c>
      <c r="T38" s="96">
        <f t="shared" si="5"/>
        <v>19.045454545454547</v>
      </c>
      <c r="U38" s="95">
        <f t="shared" si="6"/>
        <v>6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1657</v>
      </c>
      <c r="O39" s="99">
        <v>2485</v>
      </c>
      <c r="P39" s="99">
        <v>2826</v>
      </c>
      <c r="Q39" s="99">
        <v>2750</v>
      </c>
      <c r="R39" s="99">
        <v>2507</v>
      </c>
      <c r="S39" s="100">
        <f t="shared" si="4"/>
        <v>-8.8363636363636311E-2</v>
      </c>
      <c r="T39" s="100">
        <f t="shared" si="5"/>
        <v>0.51297525648762821</v>
      </c>
      <c r="U39" s="99">
        <f t="shared" si="6"/>
        <v>-243</v>
      </c>
      <c r="V39" s="99">
        <f t="shared" si="7"/>
        <v>850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1657</v>
      </c>
      <c r="O40" s="95">
        <v>2485</v>
      </c>
      <c r="P40" s="95">
        <v>2826</v>
      </c>
      <c r="Q40" s="95">
        <v>2750</v>
      </c>
      <c r="R40" s="95">
        <v>2507</v>
      </c>
      <c r="S40" s="96">
        <f t="shared" si="4"/>
        <v>-8.8363636363636311E-2</v>
      </c>
      <c r="T40" s="96">
        <f t="shared" si="5"/>
        <v>0.51297525648762821</v>
      </c>
      <c r="U40" s="95">
        <f t="shared" si="6"/>
        <v>-243</v>
      </c>
      <c r="V40" s="95">
        <f t="shared" si="7"/>
        <v>850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937</v>
      </c>
      <c r="O41" s="52">
        <v>1658</v>
      </c>
      <c r="P41" s="52">
        <v>1674</v>
      </c>
      <c r="Q41" s="52">
        <v>1674</v>
      </c>
      <c r="R41" s="52">
        <v>1681</v>
      </c>
      <c r="S41" s="98">
        <f t="shared" si="4"/>
        <v>4.1816009557944511E-3</v>
      </c>
      <c r="T41" s="98">
        <f t="shared" si="5"/>
        <v>0.7940234791889007</v>
      </c>
      <c r="U41" s="52">
        <f t="shared" si="6"/>
        <v>7</v>
      </c>
      <c r="V41" s="52">
        <f t="shared" si="7"/>
        <v>744</v>
      </c>
      <c r="W41" s="98">
        <f>R41/R39</f>
        <v>0.67052253689668928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720</v>
      </c>
      <c r="O42" s="52">
        <v>827</v>
      </c>
      <c r="P42" s="52">
        <v>1152</v>
      </c>
      <c r="Q42" s="52">
        <v>1076</v>
      </c>
      <c r="R42" s="52">
        <v>826</v>
      </c>
      <c r="S42" s="98">
        <f t="shared" si="4"/>
        <v>-0.23234200743494426</v>
      </c>
      <c r="T42" s="98">
        <f t="shared" si="5"/>
        <v>0.14722222222222214</v>
      </c>
      <c r="U42" s="52">
        <f t="shared" si="6"/>
        <v>-250</v>
      </c>
      <c r="V42" s="52">
        <f t="shared" si="7"/>
        <v>106</v>
      </c>
      <c r="W42" s="98">
        <f>R42/R39</f>
        <v>0.32947746310331072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3748</v>
      </c>
      <c r="O43" s="99">
        <v>5411</v>
      </c>
      <c r="P43" s="99">
        <v>6415</v>
      </c>
      <c r="Q43" s="99">
        <v>6415</v>
      </c>
      <c r="R43" s="99">
        <v>6415</v>
      </c>
      <c r="S43" s="100">
        <f t="shared" si="4"/>
        <v>0</v>
      </c>
      <c r="T43" s="100">
        <f t="shared" si="5"/>
        <v>0.71157950907150491</v>
      </c>
      <c r="U43" s="99">
        <f t="shared" si="6"/>
        <v>0</v>
      </c>
      <c r="V43" s="99">
        <f t="shared" si="7"/>
        <v>2667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2346</v>
      </c>
      <c r="O44" s="95">
        <v>3751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2690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1402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>
        <f t="shared" si="5"/>
        <v>0.18402282453637664</v>
      </c>
      <c r="U47" s="95">
        <f t="shared" si="6"/>
        <v>0</v>
      </c>
      <c r="V47" s="95">
        <f t="shared" si="7"/>
        <v>258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2272</v>
      </c>
      <c r="O48" s="99">
        <v>2781</v>
      </c>
      <c r="P48" s="99">
        <v>3081</v>
      </c>
      <c r="Q48" s="99">
        <v>3058</v>
      </c>
      <c r="R48" s="99">
        <v>3113</v>
      </c>
      <c r="S48" s="100">
        <f t="shared" si="4"/>
        <v>1.7985611510791477E-2</v>
      </c>
      <c r="T48" s="100">
        <f t="shared" si="5"/>
        <v>0.37015845070422526</v>
      </c>
      <c r="U48" s="99">
        <f t="shared" si="6"/>
        <v>55</v>
      </c>
      <c r="V48" s="99">
        <f t="shared" si="7"/>
        <v>841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2242</v>
      </c>
      <c r="O49" s="95">
        <v>2751</v>
      </c>
      <c r="P49" s="95">
        <v>2877</v>
      </c>
      <c r="Q49" s="95">
        <v>2644</v>
      </c>
      <c r="R49" s="95">
        <v>2725</v>
      </c>
      <c r="S49" s="96">
        <f t="shared" si="4"/>
        <v>3.063540090771566E-2</v>
      </c>
      <c r="T49" s="96">
        <f t="shared" si="5"/>
        <v>0.2154326494201606</v>
      </c>
      <c r="U49" s="95">
        <f t="shared" si="6"/>
        <v>81</v>
      </c>
      <c r="V49" s="95">
        <f t="shared" si="7"/>
        <v>483</v>
      </c>
      <c r="W49" s="96">
        <f>R49/R48</f>
        <v>0.87536138772887895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2165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0.65949245101188569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589</v>
      </c>
      <c r="O51" s="52">
        <v>586</v>
      </c>
      <c r="P51" s="52">
        <v>824</v>
      </c>
      <c r="Q51" s="52">
        <v>591</v>
      </c>
      <c r="R51" s="52">
        <v>672</v>
      </c>
      <c r="S51" s="98">
        <f t="shared" si="4"/>
        <v>0.13705583756345185</v>
      </c>
      <c r="T51" s="98">
        <f t="shared" si="5"/>
        <v>0.14091680814940588</v>
      </c>
      <c r="U51" s="52">
        <f t="shared" si="6"/>
        <v>81</v>
      </c>
      <c r="V51" s="52">
        <f t="shared" si="7"/>
        <v>83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730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BF5AA-7F0B-4C66-86C3-98FBE15C9720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235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155</v>
      </c>
      <c r="O7" s="92">
        <v>247</v>
      </c>
      <c r="P7" s="92">
        <v>297</v>
      </c>
      <c r="Q7" s="92">
        <v>930</v>
      </c>
      <c r="R7" s="92">
        <v>322</v>
      </c>
      <c r="S7" s="93">
        <f t="shared" ref="S7:S52" si="0">IFERROR(R7/Q7-1,"-")</f>
        <v>-0.65376344086021509</v>
      </c>
      <c r="T7" s="93">
        <f t="shared" ref="T7:T52" si="1">IFERROR(R7/N7-1,"-")</f>
        <v>1.0774193548387099</v>
      </c>
      <c r="U7" s="92">
        <f t="shared" ref="U7:U52" si="2">IFERROR(R7-Q7,"-")</f>
        <v>-608</v>
      </c>
      <c r="V7" s="92">
        <f t="shared" ref="V7:V52" si="3">IFERROR(R7-N7,"-")</f>
        <v>167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95</v>
      </c>
      <c r="O8" s="95">
        <v>166</v>
      </c>
      <c r="P8" s="95">
        <v>196</v>
      </c>
      <c r="Q8" s="95">
        <v>201</v>
      </c>
      <c r="R8" s="95">
        <v>210</v>
      </c>
      <c r="S8" s="96">
        <f t="shared" si="0"/>
        <v>4.4776119402984982E-2</v>
      </c>
      <c r="T8" s="96">
        <f t="shared" si="1"/>
        <v>1.2105263157894739</v>
      </c>
      <c r="U8" s="95">
        <f t="shared" si="2"/>
        <v>9</v>
      </c>
      <c r="V8" s="95">
        <f t="shared" si="3"/>
        <v>115</v>
      </c>
      <c r="W8" s="96">
        <f>R8/R7</f>
        <v>0.65217391304347827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64</v>
      </c>
      <c r="O9" s="52">
        <v>114</v>
      </c>
      <c r="P9" s="52">
        <v>128</v>
      </c>
      <c r="Q9" s="52">
        <v>134</v>
      </c>
      <c r="R9" s="52">
        <v>136</v>
      </c>
      <c r="S9" s="98">
        <f t="shared" si="0"/>
        <v>1.4925373134328401E-2</v>
      </c>
      <c r="T9" s="98">
        <f t="shared" si="1"/>
        <v>1.125</v>
      </c>
      <c r="U9" s="52">
        <f t="shared" si="2"/>
        <v>2</v>
      </c>
      <c r="V9" s="52">
        <f t="shared" si="3"/>
        <v>72</v>
      </c>
      <c r="W9" s="98">
        <f>R9/R7</f>
        <v>0.42236024844720499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31</v>
      </c>
      <c r="O10" s="52">
        <v>52</v>
      </c>
      <c r="P10" s="52">
        <v>68</v>
      </c>
      <c r="Q10" s="52">
        <v>67</v>
      </c>
      <c r="R10" s="52">
        <v>74</v>
      </c>
      <c r="S10" s="98">
        <f t="shared" si="0"/>
        <v>0.10447761194029859</v>
      </c>
      <c r="T10" s="98">
        <f t="shared" si="1"/>
        <v>1.3870967741935485</v>
      </c>
      <c r="U10" s="52">
        <f t="shared" si="2"/>
        <v>7</v>
      </c>
      <c r="V10" s="52">
        <f t="shared" si="3"/>
        <v>43</v>
      </c>
      <c r="W10" s="98">
        <f>R10/R7</f>
        <v>0.22981366459627328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60</v>
      </c>
      <c r="O11" s="95">
        <v>81</v>
      </c>
      <c r="P11" s="95">
        <v>101</v>
      </c>
      <c r="Q11" s="95">
        <v>109</v>
      </c>
      <c r="R11" s="95">
        <v>112</v>
      </c>
      <c r="S11" s="96">
        <f t="shared" si="0"/>
        <v>2.7522935779816571E-2</v>
      </c>
      <c r="T11" s="96">
        <f t="shared" si="1"/>
        <v>0.8666666666666667</v>
      </c>
      <c r="U11" s="95">
        <f t="shared" si="2"/>
        <v>3</v>
      </c>
      <c r="V11" s="95">
        <f t="shared" si="3"/>
        <v>52</v>
      </c>
      <c r="W11" s="96">
        <f>R11/R7</f>
        <v>0.34782608695652173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47</v>
      </c>
      <c r="O12" s="99">
        <v>71</v>
      </c>
      <c r="P12" s="99">
        <v>84</v>
      </c>
      <c r="Q12" s="99">
        <v>90</v>
      </c>
      <c r="R12" s="99">
        <v>94</v>
      </c>
      <c r="S12" s="100">
        <f t="shared" si="0"/>
        <v>4.4444444444444509E-2</v>
      </c>
      <c r="T12" s="100">
        <f t="shared" si="1"/>
        <v>1</v>
      </c>
      <c r="U12" s="99">
        <f t="shared" si="2"/>
        <v>4</v>
      </c>
      <c r="V12" s="99">
        <f t="shared" si="3"/>
        <v>47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31</v>
      </c>
      <c r="O13" s="95">
        <v>53</v>
      </c>
      <c r="P13" s="95">
        <v>60</v>
      </c>
      <c r="Q13" s="95">
        <v>62</v>
      </c>
      <c r="R13" s="95">
        <v>62</v>
      </c>
      <c r="S13" s="96">
        <f t="shared" si="0"/>
        <v>0</v>
      </c>
      <c r="T13" s="96">
        <f t="shared" si="1"/>
        <v>1</v>
      </c>
      <c r="U13" s="95">
        <f t="shared" si="2"/>
        <v>0</v>
      </c>
      <c r="V13" s="95">
        <f t="shared" si="3"/>
        <v>31</v>
      </c>
      <c r="W13" s="96">
        <f>R13/R12</f>
        <v>0.65957446808510634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27</v>
      </c>
      <c r="O14" s="52">
        <v>43</v>
      </c>
      <c r="P14" s="52">
        <v>48</v>
      </c>
      <c r="Q14" s="52">
        <v>51</v>
      </c>
      <c r="R14" s="52">
        <v>51</v>
      </c>
      <c r="S14" s="98">
        <f t="shared" si="0"/>
        <v>0</v>
      </c>
      <c r="T14" s="98">
        <f t="shared" si="1"/>
        <v>0.88888888888888884</v>
      </c>
      <c r="U14" s="52">
        <f t="shared" si="2"/>
        <v>0</v>
      </c>
      <c r="V14" s="52">
        <f t="shared" si="3"/>
        <v>24</v>
      </c>
      <c r="W14" s="98">
        <f>R14/R12</f>
        <v>0.54255319148936165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4</v>
      </c>
      <c r="O15" s="52">
        <v>10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1.75</v>
      </c>
      <c r="U15" s="52">
        <f t="shared" si="2"/>
        <v>0</v>
      </c>
      <c r="V15" s="52">
        <f t="shared" si="3"/>
        <v>7</v>
      </c>
      <c r="W15" s="98">
        <f>R15/R12</f>
        <v>0.11702127659574468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16</v>
      </c>
      <c r="O16" s="95">
        <v>18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</v>
      </c>
      <c r="U16" s="95">
        <f t="shared" si="2"/>
        <v>4</v>
      </c>
      <c r="V16" s="95">
        <f t="shared" si="3"/>
        <v>16</v>
      </c>
      <c r="W16" s="96">
        <f>R16/R12</f>
        <v>0.34042553191489361</v>
      </c>
    </row>
    <row r="17" spans="2:23" x14ac:dyDescent="0.25">
      <c r="B17" s="91" t="s">
        <v>51</v>
      </c>
      <c r="C17" s="99">
        <v>24</v>
      </c>
      <c r="D17" s="99">
        <v>23</v>
      </c>
      <c r="E17" s="99">
        <v>11</v>
      </c>
      <c r="F17" s="99">
        <v>12</v>
      </c>
      <c r="G17" s="99">
        <v>17</v>
      </c>
      <c r="H17" s="99">
        <v>19</v>
      </c>
      <c r="I17" s="100">
        <f t="shared" si="4"/>
        <v>0.11764705882352944</v>
      </c>
      <c r="J17" s="100">
        <f t="shared" si="5"/>
        <v>-0.17391304347826086</v>
      </c>
      <c r="K17" s="99">
        <f t="shared" si="6"/>
        <v>2</v>
      </c>
      <c r="L17" s="99">
        <f t="shared" si="7"/>
        <v>-4</v>
      </c>
      <c r="M17" s="93">
        <f>H17/H17</f>
        <v>1</v>
      </c>
      <c r="N17" s="99">
        <v>10</v>
      </c>
      <c r="O17" s="99">
        <v>14</v>
      </c>
      <c r="P17" s="99">
        <v>18</v>
      </c>
      <c r="Q17" s="99">
        <v>19</v>
      </c>
      <c r="R17" s="99">
        <v>19</v>
      </c>
      <c r="S17" s="100">
        <f t="shared" si="0"/>
        <v>0</v>
      </c>
      <c r="T17" s="100">
        <f t="shared" si="1"/>
        <v>0.89999999999999991</v>
      </c>
      <c r="U17" s="99">
        <f t="shared" si="2"/>
        <v>0</v>
      </c>
      <c r="V17" s="99">
        <f t="shared" si="3"/>
        <v>9</v>
      </c>
      <c r="W17" s="93">
        <f>R17/R17</f>
        <v>1</v>
      </c>
    </row>
    <row r="18" spans="2:23" x14ac:dyDescent="0.25">
      <c r="B18" s="94" t="s">
        <v>60</v>
      </c>
      <c r="C18" s="95">
        <v>24</v>
      </c>
      <c r="D18" s="95">
        <v>23</v>
      </c>
      <c r="E18" s="95">
        <v>11</v>
      </c>
      <c r="F18" s="95">
        <v>12</v>
      </c>
      <c r="G18" s="95">
        <v>17</v>
      </c>
      <c r="H18" s="95">
        <v>19</v>
      </c>
      <c r="I18" s="96">
        <f t="shared" si="4"/>
        <v>0.11764705882352944</v>
      </c>
      <c r="J18" s="96">
        <f t="shared" si="5"/>
        <v>-0.17391304347826086</v>
      </c>
      <c r="K18" s="95">
        <f t="shared" si="6"/>
        <v>2</v>
      </c>
      <c r="L18" s="95">
        <f t="shared" si="7"/>
        <v>-4</v>
      </c>
      <c r="M18" s="96">
        <f>H18/H17</f>
        <v>1</v>
      </c>
      <c r="N18" s="95">
        <v>10</v>
      </c>
      <c r="O18" s="95">
        <v>14</v>
      </c>
      <c r="P18" s="95">
        <v>18</v>
      </c>
      <c r="Q18" s="95">
        <v>19</v>
      </c>
      <c r="R18" s="95">
        <v>19</v>
      </c>
      <c r="S18" s="96">
        <f t="shared" si="0"/>
        <v>0</v>
      </c>
      <c r="T18" s="96">
        <f t="shared" si="1"/>
        <v>0.89999999999999991</v>
      </c>
      <c r="U18" s="95">
        <f t="shared" si="2"/>
        <v>0</v>
      </c>
      <c r="V18" s="95">
        <f t="shared" si="3"/>
        <v>9</v>
      </c>
      <c r="W18" s="96">
        <f>R18/R17</f>
        <v>1</v>
      </c>
    </row>
    <row r="19" spans="2:23" x14ac:dyDescent="0.25">
      <c r="B19" s="97" t="s">
        <v>61</v>
      </c>
      <c r="C19" s="52">
        <v>5</v>
      </c>
      <c r="D19" s="52">
        <v>5</v>
      </c>
      <c r="E19" s="52">
        <v>4</v>
      </c>
      <c r="F19" s="52">
        <v>7</v>
      </c>
      <c r="G19" s="52">
        <v>7</v>
      </c>
      <c r="H19" s="52">
        <v>7</v>
      </c>
      <c r="I19" s="98">
        <f t="shared" si="4"/>
        <v>0</v>
      </c>
      <c r="J19" s="98">
        <f t="shared" si="5"/>
        <v>0.39999999999999991</v>
      </c>
      <c r="K19" s="52">
        <f t="shared" si="6"/>
        <v>0</v>
      </c>
      <c r="L19" s="52">
        <f t="shared" si="7"/>
        <v>2</v>
      </c>
      <c r="M19" s="98">
        <f>H19/H17</f>
        <v>0.36842105263157893</v>
      </c>
      <c r="N19" s="52">
        <v>5</v>
      </c>
      <c r="O19" s="52">
        <v>7</v>
      </c>
      <c r="P19" s="52">
        <v>7</v>
      </c>
      <c r="Q19" s="52">
        <v>7</v>
      </c>
      <c r="R19" s="52">
        <v>7</v>
      </c>
      <c r="S19" s="98">
        <f t="shared" si="0"/>
        <v>0</v>
      </c>
      <c r="T19" s="98">
        <f t="shared" si="1"/>
        <v>0.39999999999999991</v>
      </c>
      <c r="U19" s="52">
        <f t="shared" si="2"/>
        <v>0</v>
      </c>
      <c r="V19" s="52">
        <f t="shared" si="3"/>
        <v>2</v>
      </c>
      <c r="W19" s="98">
        <f>R19/R17</f>
        <v>0.36842105263157893</v>
      </c>
    </row>
    <row r="20" spans="2:23" x14ac:dyDescent="0.25">
      <c r="B20" s="97" t="s">
        <v>62</v>
      </c>
      <c r="C20" s="52">
        <v>19</v>
      </c>
      <c r="D20" s="52">
        <v>18</v>
      </c>
      <c r="E20" s="52">
        <v>7</v>
      </c>
      <c r="F20" s="52">
        <v>6</v>
      </c>
      <c r="G20" s="52">
        <v>10</v>
      </c>
      <c r="H20" s="52">
        <v>12</v>
      </c>
      <c r="I20" s="98">
        <f t="shared" si="4"/>
        <v>0.19999999999999996</v>
      </c>
      <c r="J20" s="98">
        <f t="shared" si="5"/>
        <v>-0.33333333333333337</v>
      </c>
      <c r="K20" s="52">
        <f t="shared" si="6"/>
        <v>2</v>
      </c>
      <c r="L20" s="52">
        <f t="shared" si="7"/>
        <v>-6</v>
      </c>
      <c r="M20" s="98">
        <f>H20/H17</f>
        <v>0.63157894736842102</v>
      </c>
      <c r="N20" s="52">
        <v>5</v>
      </c>
      <c r="O20" s="52">
        <v>7</v>
      </c>
      <c r="P20" s="52">
        <v>11</v>
      </c>
      <c r="Q20" s="52">
        <v>12</v>
      </c>
      <c r="R20" s="52">
        <v>12</v>
      </c>
      <c r="S20" s="98">
        <f t="shared" si="0"/>
        <v>0</v>
      </c>
      <c r="T20" s="98">
        <f t="shared" si="1"/>
        <v>1.4</v>
      </c>
      <c r="U20" s="52">
        <f t="shared" si="2"/>
        <v>0</v>
      </c>
      <c r="V20" s="52">
        <f t="shared" si="3"/>
        <v>7</v>
      </c>
      <c r="W20" s="98">
        <f>R20/R17</f>
        <v>0.63157894736842102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4"/>
        <v>-</v>
      </c>
      <c r="J21" s="96" t="str">
        <f t="shared" si="5"/>
        <v>-</v>
      </c>
      <c r="K21" s="95">
        <f t="shared" si="6"/>
        <v>0</v>
      </c>
      <c r="L21" s="95">
        <f t="shared" si="7"/>
        <v>0</v>
      </c>
      <c r="M21" s="96">
        <f>H21/H17</f>
        <v>0</v>
      </c>
      <c r="N21" s="95" t="s">
        <v>229</v>
      </c>
      <c r="O21" s="95" t="s">
        <v>229</v>
      </c>
      <c r="P21" s="95" t="s">
        <v>229</v>
      </c>
      <c r="Q21" s="95" t="s">
        <v>229</v>
      </c>
      <c r="R21" s="95" t="s">
        <v>229</v>
      </c>
      <c r="S21" s="96" t="str">
        <f t="shared" si="0"/>
        <v>-</v>
      </c>
      <c r="T21" s="96" t="str">
        <f t="shared" si="1"/>
        <v>-</v>
      </c>
      <c r="U21" s="95" t="str">
        <f t="shared" si="2"/>
        <v>-</v>
      </c>
      <c r="V21" s="95" t="str">
        <f t="shared" si="3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6</v>
      </c>
      <c r="Q22" s="99">
        <v>7</v>
      </c>
      <c r="R22" s="99">
        <v>8</v>
      </c>
      <c r="S22" s="100">
        <f t="shared" si="0"/>
        <v>0.14285714285714279</v>
      </c>
      <c r="T22" s="100">
        <f t="shared" si="1"/>
        <v>3</v>
      </c>
      <c r="U22" s="99">
        <f t="shared" si="2"/>
        <v>1</v>
      </c>
      <c r="V22" s="99">
        <f t="shared" si="3"/>
        <v>6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0.75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4</v>
      </c>
      <c r="O25" s="99">
        <v>4</v>
      </c>
      <c r="P25" s="99">
        <v>5</v>
      </c>
      <c r="Q25" s="99">
        <v>4</v>
      </c>
      <c r="R25" s="99">
        <v>5</v>
      </c>
      <c r="S25" s="100">
        <f t="shared" si="0"/>
        <v>0.25</v>
      </c>
      <c r="T25" s="100">
        <f t="shared" si="1"/>
        <v>0.25</v>
      </c>
      <c r="U25" s="99">
        <f t="shared" si="2"/>
        <v>1</v>
      </c>
      <c r="V25" s="99">
        <f t="shared" si="3"/>
        <v>1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3</v>
      </c>
      <c r="O26" s="95">
        <v>3</v>
      </c>
      <c r="P26" s="95">
        <v>4</v>
      </c>
      <c r="Q26" s="95">
        <v>3</v>
      </c>
      <c r="R26" s="95">
        <v>4</v>
      </c>
      <c r="S26" s="96">
        <f t="shared" si="0"/>
        <v>0.33333333333333326</v>
      </c>
      <c r="T26" s="96">
        <f t="shared" si="1"/>
        <v>0.33333333333333326</v>
      </c>
      <c r="U26" s="95">
        <f t="shared" si="2"/>
        <v>1</v>
      </c>
      <c r="V26" s="95">
        <f t="shared" si="3"/>
        <v>1</v>
      </c>
      <c r="W26" s="96">
        <f>R26/R25</f>
        <v>0.8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0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 t="str">
        <f t="shared" si="1"/>
        <v>-</v>
      </c>
      <c r="U27" s="52">
        <f t="shared" si="2"/>
        <v>-3</v>
      </c>
      <c r="V27" s="52">
        <f t="shared" si="3"/>
        <v>0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31</v>
      </c>
      <c r="O29" s="99">
        <v>51</v>
      </c>
      <c r="P29" s="99">
        <v>59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1.064516129032258</v>
      </c>
      <c r="U29" s="99">
        <f t="shared" si="2"/>
        <v>2</v>
      </c>
      <c r="V29" s="99">
        <f t="shared" si="3"/>
        <v>33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18</v>
      </c>
      <c r="O30" s="95">
        <v>36</v>
      </c>
      <c r="P30" s="95">
        <v>40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1.5</v>
      </c>
      <c r="U30" s="95">
        <f t="shared" si="2"/>
        <v>2</v>
      </c>
      <c r="V30" s="95">
        <f t="shared" si="3"/>
        <v>27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11</v>
      </c>
      <c r="O31" s="52">
        <v>21</v>
      </c>
      <c r="P31" s="52">
        <v>24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1.5454545454545454</v>
      </c>
      <c r="U31" s="52">
        <f t="shared" si="2"/>
        <v>2</v>
      </c>
      <c r="V31" s="52">
        <f t="shared" si="3"/>
        <v>17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7</v>
      </c>
      <c r="O32" s="52">
        <v>15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1.4285714285714284</v>
      </c>
      <c r="U32" s="52">
        <f t="shared" si="2"/>
        <v>0</v>
      </c>
      <c r="V32" s="52">
        <f t="shared" si="3"/>
        <v>10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13</v>
      </c>
      <c r="O33" s="95">
        <v>15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0.46153846153846145</v>
      </c>
      <c r="U33" s="95">
        <f t="shared" si="2"/>
        <v>0</v>
      </c>
      <c r="V33" s="95">
        <f t="shared" si="3"/>
        <v>6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5</v>
      </c>
      <c r="R34" s="99">
        <v>6</v>
      </c>
      <c r="S34" s="100">
        <f t="shared" si="0"/>
        <v>0.19999999999999996</v>
      </c>
      <c r="T34" s="100">
        <f t="shared" si="1"/>
        <v>1</v>
      </c>
      <c r="U34" s="99">
        <f t="shared" si="2"/>
        <v>1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5</v>
      </c>
      <c r="R35" s="95">
        <v>6</v>
      </c>
      <c r="S35" s="96">
        <f t="shared" si="0"/>
        <v>0.19999999999999996</v>
      </c>
      <c r="T35" s="96">
        <f t="shared" si="1"/>
        <v>1</v>
      </c>
      <c r="U35" s="95">
        <f t="shared" si="2"/>
        <v>1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4</v>
      </c>
      <c r="O36" s="99">
        <v>8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2</v>
      </c>
      <c r="U36" s="99">
        <f t="shared" si="2"/>
        <v>0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4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2</v>
      </c>
      <c r="O38" s="95">
        <v>4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2</v>
      </c>
      <c r="U38" s="95">
        <f t="shared" si="2"/>
        <v>0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10</v>
      </c>
      <c r="O39" s="99">
        <v>14</v>
      </c>
      <c r="P39" s="99">
        <v>18</v>
      </c>
      <c r="Q39" s="99">
        <v>19</v>
      </c>
      <c r="R39" s="99">
        <v>19</v>
      </c>
      <c r="S39" s="100">
        <f t="shared" si="0"/>
        <v>0</v>
      </c>
      <c r="T39" s="100">
        <f t="shared" si="1"/>
        <v>0.89999999999999991</v>
      </c>
      <c r="U39" s="99">
        <f t="shared" si="2"/>
        <v>0</v>
      </c>
      <c r="V39" s="99">
        <f t="shared" si="3"/>
        <v>9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10</v>
      </c>
      <c r="O40" s="95">
        <v>14</v>
      </c>
      <c r="P40" s="95">
        <v>18</v>
      </c>
      <c r="Q40" s="95">
        <v>19</v>
      </c>
      <c r="R40" s="95">
        <v>19</v>
      </c>
      <c r="S40" s="96">
        <f t="shared" si="0"/>
        <v>0</v>
      </c>
      <c r="T40" s="96">
        <f t="shared" si="1"/>
        <v>0.89999999999999991</v>
      </c>
      <c r="U40" s="95">
        <f t="shared" si="2"/>
        <v>0</v>
      </c>
      <c r="V40" s="95">
        <f t="shared" si="3"/>
        <v>9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5</v>
      </c>
      <c r="O41" s="52">
        <v>7</v>
      </c>
      <c r="P41" s="52">
        <v>7</v>
      </c>
      <c r="Q41" s="52">
        <v>7</v>
      </c>
      <c r="R41" s="52">
        <v>7</v>
      </c>
      <c r="S41" s="98">
        <f t="shared" si="0"/>
        <v>0</v>
      </c>
      <c r="T41" s="98">
        <f t="shared" si="1"/>
        <v>0.39999999999999991</v>
      </c>
      <c r="U41" s="52">
        <f t="shared" si="2"/>
        <v>0</v>
      </c>
      <c r="V41" s="52">
        <f t="shared" si="3"/>
        <v>2</v>
      </c>
      <c r="W41" s="98">
        <f>R41/R39</f>
        <v>0.36842105263157893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5</v>
      </c>
      <c r="O42" s="52">
        <v>7</v>
      </c>
      <c r="P42" s="52">
        <v>11</v>
      </c>
      <c r="Q42" s="52">
        <v>12</v>
      </c>
      <c r="R42" s="52">
        <v>12</v>
      </c>
      <c r="S42" s="98">
        <f t="shared" si="0"/>
        <v>0</v>
      </c>
      <c r="T42" s="98">
        <f t="shared" si="1"/>
        <v>1.4</v>
      </c>
      <c r="U42" s="52">
        <f t="shared" si="2"/>
        <v>0</v>
      </c>
      <c r="V42" s="52">
        <f t="shared" si="3"/>
        <v>7</v>
      </c>
      <c r="W42" s="98">
        <f>R42/R39</f>
        <v>0.63157894736842102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13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>
        <f t="shared" si="1"/>
        <v>0.75</v>
      </c>
      <c r="U43" s="99">
        <f t="shared" si="2"/>
        <v>0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4</v>
      </c>
      <c r="O44" s="95">
        <v>7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5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4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>
        <f t="shared" si="1"/>
        <v>0.5</v>
      </c>
      <c r="U47" s="95">
        <f t="shared" si="2"/>
        <v>0</v>
      </c>
      <c r="V47" s="95">
        <f t="shared" si="3"/>
        <v>2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10</v>
      </c>
      <c r="O48" s="99">
        <v>13</v>
      </c>
      <c r="P48" s="99">
        <v>16</v>
      </c>
      <c r="Q48" s="99">
        <v>16</v>
      </c>
      <c r="R48" s="99">
        <v>19</v>
      </c>
      <c r="S48" s="100">
        <f t="shared" si="0"/>
        <v>0.1875</v>
      </c>
      <c r="T48" s="100">
        <f t="shared" si="1"/>
        <v>0.89999999999999991</v>
      </c>
      <c r="U48" s="99">
        <f t="shared" si="2"/>
        <v>3</v>
      </c>
      <c r="V48" s="99">
        <f t="shared" si="3"/>
        <v>9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9</v>
      </c>
      <c r="O49" s="95">
        <v>12</v>
      </c>
      <c r="P49" s="95">
        <v>14</v>
      </c>
      <c r="Q49" s="95">
        <v>13</v>
      </c>
      <c r="R49" s="95">
        <v>16</v>
      </c>
      <c r="S49" s="96">
        <f t="shared" si="0"/>
        <v>0.23076923076923084</v>
      </c>
      <c r="T49" s="96">
        <f t="shared" si="1"/>
        <v>0.77777777777777768</v>
      </c>
      <c r="U49" s="95">
        <f t="shared" si="2"/>
        <v>3</v>
      </c>
      <c r="V49" s="95">
        <f t="shared" si="3"/>
        <v>7</v>
      </c>
      <c r="W49" s="96">
        <f>R49/R48</f>
        <v>0.84210526315789469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8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4</v>
      </c>
      <c r="O51" s="52">
        <v>4</v>
      </c>
      <c r="P51" s="52">
        <v>6</v>
      </c>
      <c r="Q51" s="52">
        <v>5</v>
      </c>
      <c r="R51" s="52">
        <v>8</v>
      </c>
      <c r="S51" s="98">
        <f t="shared" si="0"/>
        <v>0.60000000000000009</v>
      </c>
      <c r="T51" s="98">
        <f t="shared" si="1"/>
        <v>1</v>
      </c>
      <c r="U51" s="52">
        <f t="shared" si="2"/>
        <v>3</v>
      </c>
      <c r="V51" s="52">
        <f t="shared" si="3"/>
        <v>4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2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3CFBA-570F-494D-9580-C27C46641BA8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A1C38-A9FA-44E5-9BC7-056707378C14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236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271</v>
      </c>
      <c r="O8" s="112" t="s">
        <v>272</v>
      </c>
    </row>
    <row r="9" spans="1:16" x14ac:dyDescent="0.25">
      <c r="A9" s="1" t="s">
        <v>70</v>
      </c>
      <c r="B9" s="114" t="s">
        <v>71</v>
      </c>
      <c r="C9" s="115">
        <v>20553</v>
      </c>
      <c r="D9" s="116">
        <v>-2.1239106624124982E-2</v>
      </c>
      <c r="E9" s="115">
        <v>20553</v>
      </c>
      <c r="F9" s="116">
        <f t="shared" ref="F9:N21" si="0">IFERROR(E9/C9-1,"-")</f>
        <v>0</v>
      </c>
      <c r="G9" s="115">
        <v>4767</v>
      </c>
      <c r="H9" s="116">
        <f>IFERROR(G9/E9-1,"-")</f>
        <v>-0.76806305648810391</v>
      </c>
      <c r="I9" s="115">
        <v>14146</v>
      </c>
      <c r="J9" s="116">
        <f t="shared" si="0"/>
        <v>1.9674847912733373</v>
      </c>
      <c r="K9" s="115">
        <v>23609</v>
      </c>
      <c r="L9" s="116">
        <f t="shared" si="0"/>
        <v>0.66895235402233855</v>
      </c>
      <c r="M9" s="115">
        <v>23867</v>
      </c>
      <c r="N9" s="116">
        <v>1.0928035918505552E-2</v>
      </c>
      <c r="O9" s="116">
        <v>0.16124166788303418</v>
      </c>
    </row>
    <row r="10" spans="1:16" x14ac:dyDescent="0.25">
      <c r="A10" s="1" t="s">
        <v>72</v>
      </c>
      <c r="B10" s="114" t="s">
        <v>73</v>
      </c>
      <c r="C10" s="115">
        <v>20929</v>
      </c>
      <c r="D10" s="116">
        <v>-5.9032461109612466E-2</v>
      </c>
      <c r="E10" s="115">
        <v>23364</v>
      </c>
      <c r="F10" s="116">
        <f t="shared" si="0"/>
        <v>0.11634574036026568</v>
      </c>
      <c r="G10" s="115">
        <v>8041</v>
      </c>
      <c r="H10" s="116">
        <f t="shared" si="0"/>
        <v>-0.65583804143126179</v>
      </c>
      <c r="I10" s="115">
        <v>17059</v>
      </c>
      <c r="J10" s="116">
        <f t="shared" si="0"/>
        <v>1.1215023007088671</v>
      </c>
      <c r="K10" s="115">
        <v>22775</v>
      </c>
      <c r="L10" s="116">
        <f t="shared" si="0"/>
        <v>0.33507239580280213</v>
      </c>
      <c r="M10" s="115">
        <v>22625</v>
      </c>
      <c r="N10" s="116">
        <v>-6.5861690450055299E-3</v>
      </c>
      <c r="O10" s="116">
        <v>8.1035883224234384E-2</v>
      </c>
    </row>
    <row r="11" spans="1:16" x14ac:dyDescent="0.25">
      <c r="A11" s="1" t="s">
        <v>74</v>
      </c>
      <c r="B11" s="114" t="s">
        <v>75</v>
      </c>
      <c r="C11" s="115">
        <v>21779</v>
      </c>
      <c r="D11" s="116">
        <v>-1.6172019695532391E-2</v>
      </c>
      <c r="E11" s="115">
        <v>8936</v>
      </c>
      <c r="F11" s="116">
        <f t="shared" si="0"/>
        <v>-0.58969649662518941</v>
      </c>
      <c r="G11" s="115">
        <v>10312</v>
      </c>
      <c r="H11" s="116">
        <f t="shared" si="0"/>
        <v>0.15398388540734098</v>
      </c>
      <c r="I11" s="115">
        <v>20054</v>
      </c>
      <c r="J11" s="116">
        <f t="shared" si="0"/>
        <v>0.94472459270752518</v>
      </c>
      <c r="K11" s="115">
        <v>25174</v>
      </c>
      <c r="L11" s="116">
        <f t="shared" si="0"/>
        <v>0.25531066121472024</v>
      </c>
      <c r="M11" s="115">
        <v>22971</v>
      </c>
      <c r="N11" s="116">
        <v>-8.7510923969174592E-2</v>
      </c>
      <c r="O11" s="116">
        <v>5.4731622204876151E-2</v>
      </c>
    </row>
    <row r="12" spans="1:16" x14ac:dyDescent="0.25">
      <c r="A12" s="1" t="s">
        <v>76</v>
      </c>
      <c r="B12" s="114" t="s">
        <v>77</v>
      </c>
      <c r="C12" s="115">
        <v>16758</v>
      </c>
      <c r="D12" s="116">
        <v>-0.13676402410755684</v>
      </c>
      <c r="E12" s="115">
        <v>0</v>
      </c>
      <c r="F12" s="116">
        <f t="shared" si="0"/>
        <v>-1</v>
      </c>
      <c r="G12" s="115">
        <v>9597</v>
      </c>
      <c r="H12" s="116" t="str">
        <f t="shared" si="0"/>
        <v>-</v>
      </c>
      <c r="I12" s="115">
        <v>17340</v>
      </c>
      <c r="J12" s="116">
        <f t="shared" si="0"/>
        <v>0.8068146295717411</v>
      </c>
      <c r="K12" s="115">
        <v>19154</v>
      </c>
      <c r="L12" s="116">
        <f t="shared" si="0"/>
        <v>0.10461361014994242</v>
      </c>
      <c r="M12" s="115">
        <v>19029</v>
      </c>
      <c r="N12" s="116">
        <v>-6.5260519995823385E-3</v>
      </c>
      <c r="O12" s="116">
        <v>0.13551736484067312</v>
      </c>
    </row>
    <row r="13" spans="1:16" x14ac:dyDescent="0.25">
      <c r="A13" s="1" t="s">
        <v>78</v>
      </c>
      <c r="B13" s="114" t="s">
        <v>79</v>
      </c>
      <c r="C13" s="115">
        <v>17027</v>
      </c>
      <c r="D13" s="116">
        <v>-0.10900052328623755</v>
      </c>
      <c r="E13" s="115">
        <v>0</v>
      </c>
      <c r="F13" s="116">
        <f t="shared" si="0"/>
        <v>-1</v>
      </c>
      <c r="G13" s="115">
        <v>12545</v>
      </c>
      <c r="H13" s="116" t="str">
        <f t="shared" si="0"/>
        <v>-</v>
      </c>
      <c r="I13" s="115">
        <v>18214</v>
      </c>
      <c r="J13" s="116">
        <f t="shared" si="0"/>
        <v>0.45189318453567151</v>
      </c>
      <c r="K13" s="115">
        <v>17881</v>
      </c>
      <c r="L13" s="116">
        <f t="shared" si="0"/>
        <v>-1.828263972768196E-2</v>
      </c>
      <c r="M13" s="115">
        <v>17439</v>
      </c>
      <c r="N13" s="116">
        <v>-2.4718975448800418E-2</v>
      </c>
      <c r="O13" s="116">
        <v>2.4196863804545776E-2</v>
      </c>
    </row>
    <row r="14" spans="1:16" x14ac:dyDescent="0.25">
      <c r="A14" s="1" t="s">
        <v>80</v>
      </c>
      <c r="B14" s="114" t="s">
        <v>81</v>
      </c>
      <c r="C14" s="115">
        <v>15071</v>
      </c>
      <c r="D14" s="116">
        <v>-0.16794567437751895</v>
      </c>
      <c r="E14" s="115">
        <v>0</v>
      </c>
      <c r="F14" s="116">
        <f t="shared" si="0"/>
        <v>-1</v>
      </c>
      <c r="G14" s="115">
        <v>13541</v>
      </c>
      <c r="H14" s="116" t="str">
        <f t="shared" si="0"/>
        <v>-</v>
      </c>
      <c r="I14" s="115">
        <v>17608</v>
      </c>
      <c r="J14" s="116">
        <f t="shared" si="0"/>
        <v>0.30034709401078197</v>
      </c>
      <c r="K14" s="115">
        <v>17983</v>
      </c>
      <c r="L14" s="116">
        <f t="shared" si="0"/>
        <v>2.1297137664697763E-2</v>
      </c>
      <c r="M14" s="115">
        <v>19479</v>
      </c>
      <c r="N14" s="116">
        <v>8.3189679141411288E-2</v>
      </c>
      <c r="O14" s="116">
        <v>0.29248225068011413</v>
      </c>
    </row>
    <row r="15" spans="1:16" x14ac:dyDescent="0.25">
      <c r="A15" s="1" t="s">
        <v>82</v>
      </c>
      <c r="B15" s="114" t="s">
        <v>83</v>
      </c>
      <c r="C15" s="115">
        <v>17228</v>
      </c>
      <c r="D15" s="116">
        <v>-3.5062170942085857E-2</v>
      </c>
      <c r="E15" s="115">
        <v>0</v>
      </c>
      <c r="F15" s="116">
        <f t="shared" si="0"/>
        <v>-1</v>
      </c>
      <c r="G15" s="115">
        <v>14398</v>
      </c>
      <c r="H15" s="116" t="str">
        <f t="shared" si="0"/>
        <v>-</v>
      </c>
      <c r="I15" s="115">
        <v>18083</v>
      </c>
      <c r="J15" s="116">
        <f t="shared" si="0"/>
        <v>0.25593832476732881</v>
      </c>
      <c r="K15" s="115">
        <v>16810</v>
      </c>
      <c r="L15" s="116">
        <f t="shared" si="0"/>
        <v>-7.0397611015871275E-2</v>
      </c>
      <c r="M15" s="115">
        <v>21632</v>
      </c>
      <c r="N15" s="116">
        <v>0.28685306365258767</v>
      </c>
      <c r="O15" s="116">
        <v>0.25563036916647319</v>
      </c>
    </row>
    <row r="16" spans="1:16" x14ac:dyDescent="0.25">
      <c r="A16" s="1" t="s">
        <v>84</v>
      </c>
      <c r="B16" s="114" t="s">
        <v>85</v>
      </c>
      <c r="C16" s="115">
        <v>13793</v>
      </c>
      <c r="D16" s="116">
        <v>-3.6868933733677833E-2</v>
      </c>
      <c r="E16" s="115">
        <v>6776</v>
      </c>
      <c r="F16" s="116">
        <f t="shared" si="0"/>
        <v>-0.50873631552236642</v>
      </c>
      <c r="G16" s="115">
        <v>13925</v>
      </c>
      <c r="H16" s="116">
        <f t="shared" si="0"/>
        <v>1.0550472255017711</v>
      </c>
      <c r="I16" s="115">
        <v>15520</v>
      </c>
      <c r="J16" s="116">
        <f t="shared" si="0"/>
        <v>0.1145421903052064</v>
      </c>
      <c r="K16" s="115">
        <v>14993</v>
      </c>
      <c r="L16" s="116">
        <f t="shared" si="0"/>
        <v>-3.39561855670103E-2</v>
      </c>
      <c r="M16" s="115">
        <v>15201</v>
      </c>
      <c r="N16" s="116">
        <v>1.3873140799039563E-2</v>
      </c>
      <c r="O16" s="116">
        <v>0.10208076560574209</v>
      </c>
    </row>
    <row r="17" spans="1:16" x14ac:dyDescent="0.25">
      <c r="A17" s="1" t="s">
        <v>86</v>
      </c>
      <c r="B17" s="114" t="s">
        <v>87</v>
      </c>
      <c r="C17" s="115">
        <v>15992</v>
      </c>
      <c r="D17" s="116">
        <v>2.2833386632555186E-2</v>
      </c>
      <c r="E17" s="115">
        <v>7423</v>
      </c>
      <c r="F17" s="116">
        <f t="shared" si="0"/>
        <v>-0.53583041520760388</v>
      </c>
      <c r="G17" s="115">
        <v>16473</v>
      </c>
      <c r="H17" s="116">
        <f t="shared" si="0"/>
        <v>1.2191836184830929</v>
      </c>
      <c r="I17" s="115">
        <v>19959</v>
      </c>
      <c r="J17" s="116">
        <f t="shared" si="0"/>
        <v>0.21161901293024954</v>
      </c>
      <c r="K17" s="115">
        <v>15933</v>
      </c>
      <c r="L17" s="116">
        <f t="shared" si="0"/>
        <v>-0.2017135127010371</v>
      </c>
      <c r="M17" s="115">
        <v>19577</v>
      </c>
      <c r="N17" s="116">
        <v>0.22870771355049269</v>
      </c>
      <c r="O17" s="116">
        <v>0.22417458729364692</v>
      </c>
    </row>
    <row r="18" spans="1:16" x14ac:dyDescent="0.25">
      <c r="A18" s="1" t="s">
        <v>88</v>
      </c>
      <c r="B18" s="114" t="s">
        <v>89</v>
      </c>
      <c r="C18" s="115">
        <v>18677</v>
      </c>
      <c r="D18" s="116">
        <v>-6.8292926269579945E-2</v>
      </c>
      <c r="E18" s="115">
        <v>9298</v>
      </c>
      <c r="F18" s="116">
        <f t="shared" si="0"/>
        <v>-0.50216844246934733</v>
      </c>
      <c r="G18" s="115">
        <v>19721</v>
      </c>
      <c r="H18" s="116">
        <f t="shared" si="0"/>
        <v>1.1209937620993764</v>
      </c>
      <c r="I18" s="115">
        <v>21932</v>
      </c>
      <c r="J18" s="116">
        <f t="shared" si="0"/>
        <v>0.11211399016277057</v>
      </c>
      <c r="K18" s="115">
        <v>20553</v>
      </c>
      <c r="L18" s="116">
        <f t="shared" si="0"/>
        <v>-6.2876162684661674E-2</v>
      </c>
      <c r="M18" s="115"/>
      <c r="N18" s="116" t="s">
        <v>229</v>
      </c>
      <c r="O18" s="116" t="s">
        <v>229</v>
      </c>
    </row>
    <row r="19" spans="1:16" x14ac:dyDescent="0.25">
      <c r="A19" s="1" t="s">
        <v>90</v>
      </c>
      <c r="B19" s="114" t="s">
        <v>91</v>
      </c>
      <c r="C19" s="115">
        <v>21685</v>
      </c>
      <c r="D19" s="116">
        <v>-1.5749818445896846E-2</v>
      </c>
      <c r="E19" s="115">
        <v>8104</v>
      </c>
      <c r="F19" s="116">
        <f t="shared" si="0"/>
        <v>-0.62628545077242337</v>
      </c>
      <c r="G19" s="115">
        <v>22740</v>
      </c>
      <c r="H19" s="116">
        <f t="shared" si="0"/>
        <v>1.8060217176702862</v>
      </c>
      <c r="I19" s="115">
        <v>25251</v>
      </c>
      <c r="J19" s="116">
        <f t="shared" si="0"/>
        <v>0.11042216358839041</v>
      </c>
      <c r="K19" s="115">
        <v>23667</v>
      </c>
      <c r="L19" s="116">
        <f t="shared" si="0"/>
        <v>-6.2730188903409756E-2</v>
      </c>
      <c r="M19" s="115"/>
      <c r="N19" s="116" t="s">
        <v>229</v>
      </c>
      <c r="O19" s="116" t="s">
        <v>229</v>
      </c>
    </row>
    <row r="20" spans="1:16" x14ac:dyDescent="0.25">
      <c r="A20" s="1" t="s">
        <v>92</v>
      </c>
      <c r="B20" s="114" t="s">
        <v>93</v>
      </c>
      <c r="C20" s="115">
        <v>20923</v>
      </c>
      <c r="D20" s="116">
        <v>2.528544127015242E-2</v>
      </c>
      <c r="E20" s="115">
        <v>6962</v>
      </c>
      <c r="F20" s="116">
        <f t="shared" si="0"/>
        <v>-0.66725612961812364</v>
      </c>
      <c r="G20" s="115">
        <v>18198</v>
      </c>
      <c r="H20" s="116">
        <f t="shared" si="0"/>
        <v>1.6139040505601838</v>
      </c>
      <c r="I20" s="115">
        <v>23965</v>
      </c>
      <c r="J20" s="116">
        <f t="shared" si="0"/>
        <v>0.3169029563688317</v>
      </c>
      <c r="K20" s="115">
        <v>20577</v>
      </c>
      <c r="L20" s="116">
        <f t="shared" si="0"/>
        <v>-0.14137283538493639</v>
      </c>
      <c r="M20" s="115"/>
      <c r="N20" s="116" t="s">
        <v>229</v>
      </c>
      <c r="O20" s="116" t="s">
        <v>229</v>
      </c>
    </row>
    <row r="21" spans="1:16" ht="15.75" x14ac:dyDescent="0.25">
      <c r="A21" s="1" t="s">
        <v>0</v>
      </c>
      <c r="B21" s="117" t="s">
        <v>30</v>
      </c>
      <c r="C21" s="118">
        <v>220415</v>
      </c>
      <c r="D21" s="119">
        <v>-5.1199049541774122E-2</v>
      </c>
      <c r="E21" s="118">
        <v>103516</v>
      </c>
      <c r="F21" s="119">
        <f t="shared" si="0"/>
        <v>-0.53035864165324509</v>
      </c>
      <c r="G21" s="118">
        <v>164258</v>
      </c>
      <c r="H21" s="119">
        <f t="shared" si="0"/>
        <v>0.58678851578499946</v>
      </c>
      <c r="I21" s="118">
        <v>229131</v>
      </c>
      <c r="J21" s="119">
        <f t="shared" si="0"/>
        <v>0.39494575606667559</v>
      </c>
      <c r="K21" s="118">
        <v>239109</v>
      </c>
      <c r="L21" s="119">
        <f t="shared" si="0"/>
        <v>4.3547141155059865E-2</v>
      </c>
      <c r="M21" s="118">
        <v>181820</v>
      </c>
      <c r="N21" s="119">
        <v>4.307219239065585E-2</v>
      </c>
      <c r="O21" s="119">
        <v>0.14258782127820013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70" t="s">
        <v>237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271</v>
      </c>
      <c r="O30" s="112" t="s">
        <v>272</v>
      </c>
    </row>
    <row r="31" spans="1:16" x14ac:dyDescent="0.25">
      <c r="B31" s="114" t="s">
        <v>71</v>
      </c>
      <c r="C31" s="115">
        <v>9072</v>
      </c>
      <c r="D31" s="116">
        <v>-0.14447378347793283</v>
      </c>
      <c r="E31" s="115">
        <v>9789</v>
      </c>
      <c r="F31" s="116">
        <f t="shared" ref="F31:L43" si="1">IFERROR(E31/C31-1,"-")</f>
        <v>7.9034391534391624E-2</v>
      </c>
      <c r="G31" s="115">
        <v>2598</v>
      </c>
      <c r="H31" s="116">
        <f t="shared" si="1"/>
        <v>-0.73460006129328836</v>
      </c>
      <c r="I31" s="115">
        <v>6573</v>
      </c>
      <c r="J31" s="116">
        <f t="shared" si="1"/>
        <v>1.5300230946882216</v>
      </c>
      <c r="K31" s="115">
        <v>10452</v>
      </c>
      <c r="L31" s="116">
        <f t="shared" si="1"/>
        <v>0.59014148790506615</v>
      </c>
      <c r="M31" s="115">
        <v>11900</v>
      </c>
      <c r="N31" s="116">
        <v>0.1385380788365862</v>
      </c>
      <c r="O31" s="116">
        <v>0.31172839506172845</v>
      </c>
    </row>
    <row r="32" spans="1:16" x14ac:dyDescent="0.25">
      <c r="B32" s="114" t="s">
        <v>73</v>
      </c>
      <c r="C32" s="115">
        <v>10007</v>
      </c>
      <c r="D32" s="116">
        <v>-0.16490027539013608</v>
      </c>
      <c r="E32" s="115">
        <v>12212</v>
      </c>
      <c r="F32" s="116">
        <f t="shared" si="1"/>
        <v>0.22034575796942146</v>
      </c>
      <c r="G32" s="115">
        <v>5069</v>
      </c>
      <c r="H32" s="116">
        <f t="shared" si="1"/>
        <v>-0.58491647559777271</v>
      </c>
      <c r="I32" s="115">
        <v>8995</v>
      </c>
      <c r="J32" s="116">
        <f t="shared" si="1"/>
        <v>0.77451173801538764</v>
      </c>
      <c r="K32" s="115">
        <v>12083</v>
      </c>
      <c r="L32" s="116">
        <f t="shared" si="1"/>
        <v>0.3433018343524179</v>
      </c>
      <c r="M32" s="115">
        <v>11880</v>
      </c>
      <c r="N32" s="116">
        <v>-1.680046346106101E-2</v>
      </c>
      <c r="O32" s="116">
        <v>0.18716898171280105</v>
      </c>
    </row>
    <row r="33" spans="2:16" x14ac:dyDescent="0.25">
      <c r="B33" s="114" t="s">
        <v>75</v>
      </c>
      <c r="C33" s="115">
        <v>10527</v>
      </c>
      <c r="D33" s="116">
        <v>-9.1873706004140798E-2</v>
      </c>
      <c r="E33" s="115">
        <v>4939</v>
      </c>
      <c r="F33" s="116">
        <f t="shared" si="1"/>
        <v>-0.53082549634273768</v>
      </c>
      <c r="G33" s="115">
        <v>6171</v>
      </c>
      <c r="H33" s="116">
        <f t="shared" si="1"/>
        <v>0.24944320712694878</v>
      </c>
      <c r="I33" s="115">
        <v>11575</v>
      </c>
      <c r="J33" s="116">
        <f t="shared" si="1"/>
        <v>0.8757089612704585</v>
      </c>
      <c r="K33" s="115">
        <v>15380</v>
      </c>
      <c r="L33" s="116">
        <f t="shared" si="1"/>
        <v>0.32872570194384454</v>
      </c>
      <c r="M33" s="115">
        <v>12803</v>
      </c>
      <c r="N33" s="116">
        <v>-0.16755526657997399</v>
      </c>
      <c r="O33" s="116">
        <v>0.21620594661347003</v>
      </c>
    </row>
    <row r="34" spans="2:16" x14ac:dyDescent="0.25">
      <c r="B34" s="114" t="s">
        <v>77</v>
      </c>
      <c r="C34" s="115">
        <v>8980</v>
      </c>
      <c r="D34" s="116">
        <v>-0.23678395376508587</v>
      </c>
      <c r="E34" s="115">
        <v>0</v>
      </c>
      <c r="F34" s="116">
        <f t="shared" si="1"/>
        <v>-1</v>
      </c>
      <c r="G34" s="115">
        <v>6233</v>
      </c>
      <c r="H34" s="116" t="str">
        <f t="shared" si="1"/>
        <v>-</v>
      </c>
      <c r="I34" s="115">
        <v>10703</v>
      </c>
      <c r="J34" s="116">
        <f t="shared" si="1"/>
        <v>0.7171506497673672</v>
      </c>
      <c r="K34" s="115">
        <v>12270</v>
      </c>
      <c r="L34" s="116">
        <f t="shared" si="1"/>
        <v>0.14640754928524702</v>
      </c>
      <c r="M34" s="115">
        <v>11832</v>
      </c>
      <c r="N34" s="116">
        <v>-3.5696821515892374E-2</v>
      </c>
      <c r="O34" s="116">
        <v>0.31759465478841875</v>
      </c>
    </row>
    <row r="35" spans="2:16" x14ac:dyDescent="0.25">
      <c r="B35" s="114" t="s">
        <v>79</v>
      </c>
      <c r="C35" s="115">
        <v>10621</v>
      </c>
      <c r="D35" s="116">
        <v>-0.18230810685965049</v>
      </c>
      <c r="E35" s="115">
        <v>0</v>
      </c>
      <c r="F35" s="116">
        <f t="shared" si="1"/>
        <v>-1</v>
      </c>
      <c r="G35" s="115">
        <v>8659</v>
      </c>
      <c r="H35" s="116" t="str">
        <f t="shared" si="1"/>
        <v>-</v>
      </c>
      <c r="I35" s="115">
        <v>12721</v>
      </c>
      <c r="J35" s="116">
        <f t="shared" si="1"/>
        <v>0.4691072872156139</v>
      </c>
      <c r="K35" s="115">
        <v>13214</v>
      </c>
      <c r="L35" s="116">
        <f t="shared" si="1"/>
        <v>3.8754814873044552E-2</v>
      </c>
      <c r="M35" s="115">
        <v>12647</v>
      </c>
      <c r="N35" s="116">
        <v>-4.2909035871045886E-2</v>
      </c>
      <c r="O35" s="116">
        <v>0.19075416627436215</v>
      </c>
    </row>
    <row r="36" spans="2:16" x14ac:dyDescent="0.25">
      <c r="B36" s="114" t="s">
        <v>81</v>
      </c>
      <c r="C36" s="115">
        <v>10076</v>
      </c>
      <c r="D36" s="116">
        <v>-0.18925008046346958</v>
      </c>
      <c r="E36" s="115">
        <v>0</v>
      </c>
      <c r="F36" s="116">
        <f t="shared" si="1"/>
        <v>-1</v>
      </c>
      <c r="G36" s="115">
        <v>9924</v>
      </c>
      <c r="H36" s="116" t="str">
        <f t="shared" si="1"/>
        <v>-</v>
      </c>
      <c r="I36" s="115">
        <v>12409</v>
      </c>
      <c r="J36" s="116">
        <f t="shared" si="1"/>
        <v>0.25040306328093509</v>
      </c>
      <c r="K36" s="115">
        <v>13066</v>
      </c>
      <c r="L36" s="116">
        <f t="shared" si="1"/>
        <v>5.2945442823757016E-2</v>
      </c>
      <c r="M36" s="115">
        <v>14875</v>
      </c>
      <c r="N36" s="116">
        <v>0.13845094137455982</v>
      </c>
      <c r="O36" s="116">
        <v>0.47628026994839212</v>
      </c>
    </row>
    <row r="37" spans="2:16" x14ac:dyDescent="0.25">
      <c r="B37" s="114" t="s">
        <v>83</v>
      </c>
      <c r="C37" s="115">
        <v>10842</v>
      </c>
      <c r="D37" s="116">
        <v>-8.3361515049036217E-2</v>
      </c>
      <c r="E37" s="115">
        <v>0</v>
      </c>
      <c r="F37" s="116">
        <f t="shared" si="1"/>
        <v>-1</v>
      </c>
      <c r="G37" s="115">
        <v>9928</v>
      </c>
      <c r="H37" s="116" t="str">
        <f t="shared" si="1"/>
        <v>-</v>
      </c>
      <c r="I37" s="115">
        <v>12525</v>
      </c>
      <c r="J37" s="116">
        <f t="shared" si="1"/>
        <v>0.26158340048348117</v>
      </c>
      <c r="K37" s="115">
        <v>11727</v>
      </c>
      <c r="L37" s="116">
        <f t="shared" si="1"/>
        <v>-6.3712574850299353E-2</v>
      </c>
      <c r="M37" s="115">
        <v>16297</v>
      </c>
      <c r="N37" s="116">
        <v>0.38969898524771884</v>
      </c>
      <c r="O37" s="116">
        <v>0.50313595277624046</v>
      </c>
    </row>
    <row r="38" spans="2:16" x14ac:dyDescent="0.25">
      <c r="B38" s="114" t="s">
        <v>85</v>
      </c>
      <c r="C38" s="115">
        <v>8110</v>
      </c>
      <c r="D38" s="116">
        <v>-4.5433145009416198E-2</v>
      </c>
      <c r="E38" s="115">
        <v>4192</v>
      </c>
      <c r="F38" s="116">
        <f t="shared" si="1"/>
        <v>-0.48310727496917383</v>
      </c>
      <c r="G38" s="115">
        <v>9185</v>
      </c>
      <c r="H38" s="116">
        <f t="shared" si="1"/>
        <v>1.1910782442748094</v>
      </c>
      <c r="I38" s="115">
        <v>8882</v>
      </c>
      <c r="J38" s="116">
        <f t="shared" si="1"/>
        <v>-3.2988568317909639E-2</v>
      </c>
      <c r="K38" s="115">
        <v>8822</v>
      </c>
      <c r="L38" s="116">
        <f t="shared" si="1"/>
        <v>-6.7552353073632165E-3</v>
      </c>
      <c r="M38" s="115">
        <v>9303</v>
      </c>
      <c r="N38" s="116">
        <v>5.4522783949217946E-2</v>
      </c>
      <c r="O38" s="116">
        <v>0.1471023427866831</v>
      </c>
    </row>
    <row r="39" spans="2:16" x14ac:dyDescent="0.25">
      <c r="B39" s="114" t="s">
        <v>87</v>
      </c>
      <c r="C39" s="115">
        <v>9279</v>
      </c>
      <c r="D39" s="116">
        <v>-1.7055084745762672E-2</v>
      </c>
      <c r="E39" s="115">
        <v>5198</v>
      </c>
      <c r="F39" s="116">
        <f t="shared" si="1"/>
        <v>-0.43981032438840395</v>
      </c>
      <c r="G39" s="115">
        <v>11073</v>
      </c>
      <c r="H39" s="116">
        <f t="shared" si="1"/>
        <v>1.1302424009234322</v>
      </c>
      <c r="I39" s="115">
        <v>12859</v>
      </c>
      <c r="J39" s="116">
        <f t="shared" si="1"/>
        <v>0.16129323579878996</v>
      </c>
      <c r="K39" s="115">
        <v>11310</v>
      </c>
      <c r="L39" s="116">
        <f t="shared" si="1"/>
        <v>-0.12046037794540787</v>
      </c>
      <c r="M39" s="115">
        <v>14314</v>
      </c>
      <c r="N39" s="116">
        <v>0.26560565870910691</v>
      </c>
      <c r="O39" s="116">
        <v>0.54262312749218666</v>
      </c>
    </row>
    <row r="40" spans="2:16" x14ac:dyDescent="0.25">
      <c r="B40" s="114" t="s">
        <v>89</v>
      </c>
      <c r="C40" s="115">
        <v>10900</v>
      </c>
      <c r="D40" s="116">
        <v>-9.3253473088761307E-2</v>
      </c>
      <c r="E40" s="115">
        <v>6718</v>
      </c>
      <c r="F40" s="116">
        <f t="shared" si="1"/>
        <v>-0.38366972477064221</v>
      </c>
      <c r="G40" s="115">
        <v>12642</v>
      </c>
      <c r="H40" s="116">
        <f t="shared" si="1"/>
        <v>0.88181006251860672</v>
      </c>
      <c r="I40" s="115">
        <v>13163</v>
      </c>
      <c r="J40" s="116">
        <f t="shared" si="1"/>
        <v>4.1211833570637513E-2</v>
      </c>
      <c r="K40" s="115">
        <v>13962</v>
      </c>
      <c r="L40" s="116">
        <f t="shared" si="1"/>
        <v>6.0700448226088222E-2</v>
      </c>
      <c r="M40" s="115"/>
      <c r="N40" s="116" t="s">
        <v>229</v>
      </c>
      <c r="O40" s="116" t="s">
        <v>229</v>
      </c>
    </row>
    <row r="41" spans="2:16" x14ac:dyDescent="0.25">
      <c r="B41" s="114" t="s">
        <v>91</v>
      </c>
      <c r="C41" s="115">
        <v>11473</v>
      </c>
      <c r="D41" s="116">
        <v>-6.8447547905164052E-2</v>
      </c>
      <c r="E41" s="115">
        <v>5458</v>
      </c>
      <c r="F41" s="116">
        <f t="shared" si="1"/>
        <v>-0.52427438333478604</v>
      </c>
      <c r="G41" s="115">
        <v>13326</v>
      </c>
      <c r="H41" s="116">
        <f t="shared" si="1"/>
        <v>1.4415536826676436</v>
      </c>
      <c r="I41" s="115">
        <v>13787</v>
      </c>
      <c r="J41" s="116">
        <f t="shared" si="1"/>
        <v>3.4594026714693138E-2</v>
      </c>
      <c r="K41" s="115">
        <v>13695</v>
      </c>
      <c r="L41" s="116">
        <f t="shared" si="1"/>
        <v>-6.6729527816058454E-3</v>
      </c>
      <c r="M41" s="115"/>
      <c r="N41" s="116" t="s">
        <v>229</v>
      </c>
      <c r="O41" s="116" t="s">
        <v>229</v>
      </c>
    </row>
    <row r="42" spans="2:16" x14ac:dyDescent="0.25">
      <c r="B42" s="114" t="s">
        <v>93</v>
      </c>
      <c r="C42" s="115">
        <v>10255</v>
      </c>
      <c r="D42" s="116">
        <v>7.0459290187891543E-2</v>
      </c>
      <c r="E42" s="115">
        <v>4373</v>
      </c>
      <c r="F42" s="116">
        <f t="shared" si="1"/>
        <v>-0.57357386640663099</v>
      </c>
      <c r="G42" s="115">
        <v>9749</v>
      </c>
      <c r="H42" s="116">
        <f t="shared" si="1"/>
        <v>1.2293619940544249</v>
      </c>
      <c r="I42" s="115">
        <v>10694</v>
      </c>
      <c r="J42" s="116">
        <f t="shared" si="1"/>
        <v>9.6933018771156121E-2</v>
      </c>
      <c r="K42" s="115">
        <v>10449</v>
      </c>
      <c r="L42" s="116">
        <f t="shared" si="1"/>
        <v>-2.2910043014774617E-2</v>
      </c>
      <c r="M42" s="115"/>
      <c r="N42" s="116" t="s">
        <v>229</v>
      </c>
      <c r="O42" s="116" t="s">
        <v>229</v>
      </c>
    </row>
    <row r="43" spans="2:16" ht="15.75" x14ac:dyDescent="0.25">
      <c r="B43" s="117" t="s">
        <v>30</v>
      </c>
      <c r="C43" s="118">
        <v>120142</v>
      </c>
      <c r="D43" s="119">
        <v>-0.11034263160622915</v>
      </c>
      <c r="E43" s="118">
        <v>61571</v>
      </c>
      <c r="F43" s="119">
        <f t="shared" si="1"/>
        <v>-0.48751477418388245</v>
      </c>
      <c r="G43" s="118">
        <v>104557</v>
      </c>
      <c r="H43" s="119">
        <f t="shared" si="1"/>
        <v>0.69815335141543899</v>
      </c>
      <c r="I43" s="118">
        <v>134886</v>
      </c>
      <c r="J43" s="119">
        <f t="shared" si="1"/>
        <v>0.29007144428397913</v>
      </c>
      <c r="K43" s="118">
        <v>146430</v>
      </c>
      <c r="L43" s="119">
        <f t="shared" si="1"/>
        <v>8.5583381522174262E-2</v>
      </c>
      <c r="M43" s="118">
        <v>115851</v>
      </c>
      <c r="N43" s="119">
        <v>6.9485986484989493E-2</v>
      </c>
      <c r="O43" s="119">
        <v>0.32379962063212742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238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271</v>
      </c>
      <c r="O52" s="112" t="s">
        <v>272</v>
      </c>
    </row>
    <row r="53" spans="1:16" x14ac:dyDescent="0.25">
      <c r="A53" s="1">
        <v>1</v>
      </c>
      <c r="B53" s="114" t="s">
        <v>71</v>
      </c>
      <c r="C53" s="115">
        <v>4741</v>
      </c>
      <c r="D53" s="116">
        <v>-3.8141610874416698E-2</v>
      </c>
      <c r="E53" s="115">
        <v>4747</v>
      </c>
      <c r="F53" s="116">
        <f>IFERROR(E53/C53-1,"-")</f>
        <v>1.2655557899177161E-3</v>
      </c>
      <c r="G53" s="115">
        <v>1412</v>
      </c>
      <c r="H53" s="116">
        <f>IFERROR(G53/E53-1,"-")</f>
        <v>-0.70254897830208551</v>
      </c>
      <c r="I53" s="115">
        <v>3917</v>
      </c>
      <c r="J53" s="116">
        <f>IFERROR(I53/G53-1,"-")</f>
        <v>1.7740793201133145</v>
      </c>
      <c r="K53" s="115">
        <v>5450</v>
      </c>
      <c r="L53" s="116">
        <f>IFERROR(K53/I53-1,"-")</f>
        <v>0.39137094715343368</v>
      </c>
      <c r="M53" s="115">
        <v>6504</v>
      </c>
      <c r="N53" s="116">
        <v>0.19339449541284415</v>
      </c>
      <c r="O53" s="116">
        <v>0.37186247627082891</v>
      </c>
    </row>
    <row r="54" spans="1:16" x14ac:dyDescent="0.25">
      <c r="A54" s="1">
        <v>2</v>
      </c>
      <c r="B54" s="114" t="s">
        <v>73</v>
      </c>
      <c r="C54" s="115">
        <v>5394</v>
      </c>
      <c r="D54" s="116">
        <v>-4.0213523131672591E-2</v>
      </c>
      <c r="E54" s="115">
        <v>5951</v>
      </c>
      <c r="F54" s="116">
        <f t="shared" ref="F54:L65" si="2">IFERROR(E54/C54-1,"-")</f>
        <v>0.10326288468668898</v>
      </c>
      <c r="G54" s="115">
        <v>2193</v>
      </c>
      <c r="H54" s="116">
        <f t="shared" si="2"/>
        <v>-0.631490505797345</v>
      </c>
      <c r="I54" s="115">
        <v>4988</v>
      </c>
      <c r="J54" s="116">
        <f t="shared" si="2"/>
        <v>1.2745098039215685</v>
      </c>
      <c r="K54" s="115">
        <v>6445</v>
      </c>
      <c r="L54" s="116">
        <f t="shared" si="2"/>
        <v>0.29210104250200475</v>
      </c>
      <c r="M54" s="115">
        <v>6868</v>
      </c>
      <c r="N54" s="116">
        <v>6.5632273079906822E-2</v>
      </c>
      <c r="O54" s="116">
        <v>0.27326659251019647</v>
      </c>
    </row>
    <row r="55" spans="1:16" x14ac:dyDescent="0.25">
      <c r="A55" s="1">
        <v>3</v>
      </c>
      <c r="B55" s="114" t="s">
        <v>75</v>
      </c>
      <c r="C55" s="115">
        <v>5891</v>
      </c>
      <c r="D55" s="116">
        <v>2.3098298020145958E-2</v>
      </c>
      <c r="E55" s="115">
        <v>2527</v>
      </c>
      <c r="F55" s="116">
        <f t="shared" si="2"/>
        <v>-0.57104057036156841</v>
      </c>
      <c r="G55" s="115">
        <v>2697</v>
      </c>
      <c r="H55" s="116">
        <f t="shared" si="2"/>
        <v>6.7273446774831713E-2</v>
      </c>
      <c r="I55" s="115">
        <v>6328</v>
      </c>
      <c r="J55" s="116">
        <f t="shared" si="2"/>
        <v>1.346310715609937</v>
      </c>
      <c r="K55" s="115">
        <v>8798</v>
      </c>
      <c r="L55" s="116">
        <f t="shared" si="2"/>
        <v>0.3903286978508218</v>
      </c>
      <c r="M55" s="115">
        <v>6861</v>
      </c>
      <c r="N55" s="116">
        <v>-0.22016367356217326</v>
      </c>
      <c r="O55" s="116">
        <v>0.16465795280937012</v>
      </c>
    </row>
    <row r="56" spans="1:16" x14ac:dyDescent="0.25">
      <c r="A56" s="1">
        <v>4</v>
      </c>
      <c r="B56" s="114" t="s">
        <v>77</v>
      </c>
      <c r="C56" s="115">
        <v>4434</v>
      </c>
      <c r="D56" s="116">
        <v>-0.18627271058909889</v>
      </c>
      <c r="E56" s="115">
        <v>0</v>
      </c>
      <c r="F56" s="116">
        <f t="shared" si="2"/>
        <v>-1</v>
      </c>
      <c r="G56" s="115">
        <v>3163</v>
      </c>
      <c r="H56" s="116" t="str">
        <f t="shared" si="2"/>
        <v>-</v>
      </c>
      <c r="I56" s="115">
        <v>4470</v>
      </c>
      <c r="J56" s="116">
        <f t="shared" si="2"/>
        <v>0.41321530192854894</v>
      </c>
      <c r="K56" s="115">
        <v>6595</v>
      </c>
      <c r="L56" s="116">
        <f t="shared" si="2"/>
        <v>0.47539149888143184</v>
      </c>
      <c r="M56" s="115">
        <v>7072</v>
      </c>
      <c r="N56" s="116">
        <v>7.232752084912808E-2</v>
      </c>
      <c r="O56" s="116">
        <v>0.59494812810103737</v>
      </c>
    </row>
    <row r="57" spans="1:16" x14ac:dyDescent="0.25">
      <c r="A57" s="1">
        <v>5</v>
      </c>
      <c r="B57" s="114" t="s">
        <v>79</v>
      </c>
      <c r="C57" s="115">
        <v>5220</v>
      </c>
      <c r="D57" s="116">
        <v>-9.2016002783092743E-2</v>
      </c>
      <c r="E57" s="115">
        <v>0</v>
      </c>
      <c r="F57" s="116">
        <f t="shared" si="2"/>
        <v>-1</v>
      </c>
      <c r="G57" s="115">
        <v>3929</v>
      </c>
      <c r="H57" s="116" t="str">
        <f t="shared" si="2"/>
        <v>-</v>
      </c>
      <c r="I57" s="115">
        <v>6157</v>
      </c>
      <c r="J57" s="116">
        <f t="shared" si="2"/>
        <v>0.56706541104606778</v>
      </c>
      <c r="K57" s="115">
        <v>6899</v>
      </c>
      <c r="L57" s="116">
        <f t="shared" si="2"/>
        <v>0.12051323696605487</v>
      </c>
      <c r="M57" s="115">
        <v>6981</v>
      </c>
      <c r="N57" s="116">
        <v>1.1885780547905567E-2</v>
      </c>
      <c r="O57" s="116">
        <v>0.33735632183908049</v>
      </c>
    </row>
    <row r="58" spans="1:16" x14ac:dyDescent="0.25">
      <c r="A58" s="1">
        <v>6</v>
      </c>
      <c r="B58" s="114" t="s">
        <v>81</v>
      </c>
      <c r="C58" s="115">
        <v>4948</v>
      </c>
      <c r="D58" s="116">
        <v>-7.0623591284748266E-2</v>
      </c>
      <c r="E58" s="115">
        <v>0</v>
      </c>
      <c r="F58" s="116">
        <f t="shared" si="2"/>
        <v>-1</v>
      </c>
      <c r="G58" s="115">
        <v>4399</v>
      </c>
      <c r="H58" s="116" t="str">
        <f t="shared" si="2"/>
        <v>-</v>
      </c>
      <c r="I58" s="115">
        <v>5602</v>
      </c>
      <c r="J58" s="116">
        <f t="shared" si="2"/>
        <v>0.27347124346442375</v>
      </c>
      <c r="K58" s="115">
        <v>6717</v>
      </c>
      <c r="L58" s="116">
        <f t="shared" si="2"/>
        <v>0.19903605855051776</v>
      </c>
      <c r="M58" s="115">
        <v>7542</v>
      </c>
      <c r="N58" s="116">
        <v>0.12282268870031254</v>
      </c>
      <c r="O58" s="116">
        <v>0.52425222312045272</v>
      </c>
    </row>
    <row r="59" spans="1:16" x14ac:dyDescent="0.25">
      <c r="A59" s="1">
        <v>7</v>
      </c>
      <c r="B59" s="114" t="s">
        <v>83</v>
      </c>
      <c r="C59" s="115">
        <v>4858</v>
      </c>
      <c r="D59" s="116">
        <v>6.980841224399903E-2</v>
      </c>
      <c r="E59" s="115">
        <v>0</v>
      </c>
      <c r="F59" s="116">
        <f t="shared" si="2"/>
        <v>-1</v>
      </c>
      <c r="G59" s="115">
        <v>5325</v>
      </c>
      <c r="H59" s="116" t="str">
        <f t="shared" si="2"/>
        <v>-</v>
      </c>
      <c r="I59" s="115">
        <v>5240</v>
      </c>
      <c r="J59" s="116">
        <f t="shared" si="2"/>
        <v>-1.5962441314554043E-2</v>
      </c>
      <c r="K59" s="115">
        <v>7240</v>
      </c>
      <c r="L59" s="116">
        <f t="shared" si="2"/>
        <v>0.38167938931297707</v>
      </c>
      <c r="M59" s="115">
        <v>6419</v>
      </c>
      <c r="N59" s="116">
        <v>-0.11339779005524864</v>
      </c>
      <c r="O59" s="116">
        <v>0.32132564841498557</v>
      </c>
    </row>
    <row r="60" spans="1:16" x14ac:dyDescent="0.25">
      <c r="A60" s="1">
        <v>8</v>
      </c>
      <c r="B60" s="114" t="s">
        <v>85</v>
      </c>
      <c r="C60" s="115">
        <v>3119</v>
      </c>
      <c r="D60" s="116">
        <v>7.5517241379310374E-2</v>
      </c>
      <c r="E60" s="115">
        <v>2986</v>
      </c>
      <c r="F60" s="116">
        <f t="shared" si="2"/>
        <v>-4.2641872394998392E-2</v>
      </c>
      <c r="G60" s="115">
        <v>5031</v>
      </c>
      <c r="H60" s="116">
        <f t="shared" si="2"/>
        <v>0.68486269256530474</v>
      </c>
      <c r="I60" s="115">
        <v>3658</v>
      </c>
      <c r="J60" s="116">
        <f t="shared" si="2"/>
        <v>-0.27290797058238914</v>
      </c>
      <c r="K60" s="115">
        <v>4888</v>
      </c>
      <c r="L60" s="116">
        <f t="shared" si="2"/>
        <v>0.33624931656642976</v>
      </c>
      <c r="M60" s="115">
        <v>3964</v>
      </c>
      <c r="N60" s="116">
        <v>-0.18903436988543376</v>
      </c>
      <c r="O60" s="116">
        <v>0.27092016672010266</v>
      </c>
    </row>
    <row r="61" spans="1:16" x14ac:dyDescent="0.25">
      <c r="A61" s="1">
        <v>9</v>
      </c>
      <c r="B61" s="114" t="s">
        <v>87</v>
      </c>
      <c r="C61" s="115">
        <v>4658</v>
      </c>
      <c r="D61" s="116">
        <v>7.5999075999076071E-2</v>
      </c>
      <c r="E61" s="115">
        <v>3428</v>
      </c>
      <c r="F61" s="116">
        <f t="shared" si="2"/>
        <v>-0.26406182911120657</v>
      </c>
      <c r="G61" s="115">
        <v>5743</v>
      </c>
      <c r="H61" s="116">
        <f t="shared" si="2"/>
        <v>0.67532088681446911</v>
      </c>
      <c r="I61" s="115">
        <v>6176</v>
      </c>
      <c r="J61" s="116">
        <f t="shared" si="2"/>
        <v>7.539613442451687E-2</v>
      </c>
      <c r="K61" s="115">
        <v>6477</v>
      </c>
      <c r="L61" s="116">
        <f t="shared" si="2"/>
        <v>4.8737046632124414E-2</v>
      </c>
      <c r="M61" s="115">
        <v>6205</v>
      </c>
      <c r="N61" s="116">
        <v>-4.1994750656167978E-2</v>
      </c>
      <c r="O61" s="116">
        <v>0.33211678832116798</v>
      </c>
    </row>
    <row r="62" spans="1:16" x14ac:dyDescent="0.25">
      <c r="A62" s="1">
        <v>10</v>
      </c>
      <c r="B62" s="114" t="s">
        <v>89</v>
      </c>
      <c r="C62" s="115">
        <v>5219</v>
      </c>
      <c r="D62" s="116">
        <v>2.3734797959984233E-2</v>
      </c>
      <c r="E62" s="115">
        <v>3924</v>
      </c>
      <c r="F62" s="116">
        <f t="shared" si="2"/>
        <v>-0.24813182602031036</v>
      </c>
      <c r="G62" s="115">
        <v>6087</v>
      </c>
      <c r="H62" s="116">
        <f t="shared" si="2"/>
        <v>0.55122324159021407</v>
      </c>
      <c r="I62" s="115">
        <v>6564</v>
      </c>
      <c r="J62" s="116">
        <f t="shared" si="2"/>
        <v>7.8363725973385812E-2</v>
      </c>
      <c r="K62" s="115">
        <v>7061</v>
      </c>
      <c r="L62" s="116">
        <f t="shared" si="2"/>
        <v>7.5716026812918891E-2</v>
      </c>
      <c r="M62" s="115"/>
      <c r="N62" s="116" t="s">
        <v>229</v>
      </c>
      <c r="O62" s="116" t="s">
        <v>229</v>
      </c>
    </row>
    <row r="63" spans="1:16" x14ac:dyDescent="0.25">
      <c r="A63" s="1">
        <v>11</v>
      </c>
      <c r="B63" s="114" t="s">
        <v>91</v>
      </c>
      <c r="C63" s="115">
        <v>6273</v>
      </c>
      <c r="D63" s="116">
        <v>6.9930069930070005E-2</v>
      </c>
      <c r="E63" s="115">
        <v>3089</v>
      </c>
      <c r="F63" s="116">
        <f t="shared" si="2"/>
        <v>-0.50757213454487493</v>
      </c>
      <c r="G63" s="115">
        <v>6920</v>
      </c>
      <c r="H63" s="116">
        <f t="shared" si="2"/>
        <v>1.2402071867918418</v>
      </c>
      <c r="I63" s="115">
        <v>6965</v>
      </c>
      <c r="J63" s="116">
        <f t="shared" si="2"/>
        <v>6.502890173410325E-3</v>
      </c>
      <c r="K63" s="115">
        <v>8507</v>
      </c>
      <c r="L63" s="116">
        <f t="shared" si="2"/>
        <v>0.22139267767408466</v>
      </c>
      <c r="M63" s="115"/>
      <c r="N63" s="116" t="s">
        <v>229</v>
      </c>
      <c r="O63" s="116" t="s">
        <v>229</v>
      </c>
    </row>
    <row r="64" spans="1:16" x14ac:dyDescent="0.25">
      <c r="A64" s="1">
        <v>12</v>
      </c>
      <c r="B64" s="114" t="s">
        <v>93</v>
      </c>
      <c r="C64" s="115">
        <v>4311</v>
      </c>
      <c r="D64" s="116">
        <v>1.6265912305516217E-2</v>
      </c>
      <c r="E64" s="115">
        <v>2151</v>
      </c>
      <c r="F64" s="116">
        <f t="shared" si="2"/>
        <v>-0.5010438413361169</v>
      </c>
      <c r="G64" s="115">
        <v>4411</v>
      </c>
      <c r="H64" s="116">
        <f t="shared" si="2"/>
        <v>1.0506741050674107</v>
      </c>
      <c r="I64" s="115">
        <v>4956</v>
      </c>
      <c r="J64" s="116">
        <f t="shared" si="2"/>
        <v>0.12355474948991163</v>
      </c>
      <c r="K64" s="115">
        <v>5232</v>
      </c>
      <c r="L64" s="116">
        <f t="shared" si="2"/>
        <v>5.5690072639225097E-2</v>
      </c>
      <c r="M64" s="115"/>
      <c r="N64" s="116" t="s">
        <v>229</v>
      </c>
      <c r="O64" s="116" t="s">
        <v>229</v>
      </c>
    </row>
    <row r="65" spans="1:16" ht="15.75" x14ac:dyDescent="0.25">
      <c r="B65" s="117" t="s">
        <v>30</v>
      </c>
      <c r="C65" s="118">
        <v>59066</v>
      </c>
      <c r="D65" s="119">
        <v>-1.2307280692953393E-2</v>
      </c>
      <c r="E65" s="118">
        <v>33780</v>
      </c>
      <c r="F65" s="119">
        <f t="shared" si="2"/>
        <v>-0.42809738258896823</v>
      </c>
      <c r="G65" s="118">
        <v>51310</v>
      </c>
      <c r="H65" s="119">
        <f t="shared" si="2"/>
        <v>0.51894612196566015</v>
      </c>
      <c r="I65" s="118">
        <v>65021</v>
      </c>
      <c r="J65" s="119">
        <f t="shared" si="2"/>
        <v>0.26721886571818354</v>
      </c>
      <c r="K65" s="118">
        <v>80309</v>
      </c>
      <c r="L65" s="119">
        <f t="shared" si="2"/>
        <v>0.23512403684963323</v>
      </c>
      <c r="M65" s="118">
        <v>58416</v>
      </c>
      <c r="N65" s="119">
        <v>-1.8366969702061864E-2</v>
      </c>
      <c r="O65" s="119">
        <v>0.35025310311351499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70" t="s">
        <v>239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271</v>
      </c>
      <c r="O74" s="112" t="s">
        <v>272</v>
      </c>
    </row>
    <row r="75" spans="1:16" x14ac:dyDescent="0.25">
      <c r="A75" s="1">
        <v>1</v>
      </c>
      <c r="B75" s="114" t="s">
        <v>71</v>
      </c>
      <c r="C75" s="115">
        <v>4331</v>
      </c>
      <c r="D75" s="116">
        <v>-0.23682819383259912</v>
      </c>
      <c r="E75" s="115">
        <v>5042</v>
      </c>
      <c r="F75" s="116">
        <f>IFERROR(E75/C75-1,"-")</f>
        <v>0.16416531978757787</v>
      </c>
      <c r="G75" s="115">
        <v>1186</v>
      </c>
      <c r="H75" s="116">
        <f>IFERROR(G75/E75-1,"-")</f>
        <v>-0.76477588258627527</v>
      </c>
      <c r="I75" s="115">
        <v>2656</v>
      </c>
      <c r="J75" s="116">
        <f>IFERROR(I75/G75-1,"-")</f>
        <v>1.2394603709949408</v>
      </c>
      <c r="K75" s="115">
        <v>5002</v>
      </c>
      <c r="L75" s="116">
        <f>IFERROR(K75/I75-1,"-")</f>
        <v>0.88328313253012047</v>
      </c>
      <c r="M75" s="115">
        <v>5396</v>
      </c>
      <c r="N75" s="116">
        <v>7.8768492602958817E-2</v>
      </c>
      <c r="O75" s="116">
        <v>0.24590163934426235</v>
      </c>
    </row>
    <row r="76" spans="1:16" x14ac:dyDescent="0.25">
      <c r="A76" s="1">
        <v>2</v>
      </c>
      <c r="B76" s="114" t="s">
        <v>73</v>
      </c>
      <c r="C76" s="115">
        <v>4613</v>
      </c>
      <c r="D76" s="116">
        <v>-0.27502750275027499</v>
      </c>
      <c r="E76" s="115">
        <v>6261</v>
      </c>
      <c r="F76" s="116">
        <f t="shared" ref="F76:L87" si="3">IFERROR(E76/C76-1,"-")</f>
        <v>0.35725124647734674</v>
      </c>
      <c r="G76" s="115">
        <v>2876</v>
      </c>
      <c r="H76" s="116">
        <f t="shared" si="3"/>
        <v>-0.54064845871266565</v>
      </c>
      <c r="I76" s="115">
        <v>4007</v>
      </c>
      <c r="J76" s="116">
        <f t="shared" si="3"/>
        <v>0.39325452016689844</v>
      </c>
      <c r="K76" s="115">
        <v>5638</v>
      </c>
      <c r="L76" s="116">
        <f t="shared" si="3"/>
        <v>0.40703768405290752</v>
      </c>
      <c r="M76" s="115">
        <v>5012</v>
      </c>
      <c r="N76" s="116">
        <v>-0.11103228095069173</v>
      </c>
      <c r="O76" s="116">
        <v>8.6494688922609919E-2</v>
      </c>
    </row>
    <row r="77" spans="1:16" x14ac:dyDescent="0.25">
      <c r="A77" s="1">
        <v>3</v>
      </c>
      <c r="B77" s="114" t="s">
        <v>75</v>
      </c>
      <c r="C77" s="115">
        <v>4636</v>
      </c>
      <c r="D77" s="116">
        <v>-0.20534796023311619</v>
      </c>
      <c r="E77" s="115">
        <v>2412</v>
      </c>
      <c r="F77" s="116">
        <f t="shared" si="3"/>
        <v>-0.47972389991371878</v>
      </c>
      <c r="G77" s="115">
        <v>3474</v>
      </c>
      <c r="H77" s="116">
        <f t="shared" si="3"/>
        <v>0.44029850746268662</v>
      </c>
      <c r="I77" s="115">
        <v>5247</v>
      </c>
      <c r="J77" s="116">
        <f t="shared" si="3"/>
        <v>0.51036269430051817</v>
      </c>
      <c r="K77" s="115">
        <v>6582</v>
      </c>
      <c r="L77" s="116">
        <f t="shared" si="3"/>
        <v>0.25443110348770737</v>
      </c>
      <c r="M77" s="115">
        <v>5942</v>
      </c>
      <c r="N77" s="116">
        <v>-9.7234883014281404E-2</v>
      </c>
      <c r="O77" s="116">
        <v>0.28170836928386533</v>
      </c>
    </row>
    <row r="78" spans="1:16" x14ac:dyDescent="0.25">
      <c r="A78" s="1">
        <v>4</v>
      </c>
      <c r="B78" s="114" t="s">
        <v>77</v>
      </c>
      <c r="C78" s="115">
        <v>4546</v>
      </c>
      <c r="D78" s="116">
        <v>-0.28035459870191548</v>
      </c>
      <c r="E78" s="115">
        <v>0</v>
      </c>
      <c r="F78" s="116">
        <f t="shared" si="3"/>
        <v>-1</v>
      </c>
      <c r="G78" s="115">
        <v>3070</v>
      </c>
      <c r="H78" s="116" t="str">
        <f t="shared" si="3"/>
        <v>-</v>
      </c>
      <c r="I78" s="115">
        <v>6233</v>
      </c>
      <c r="J78" s="116">
        <f t="shared" si="3"/>
        <v>1.0302931596091205</v>
      </c>
      <c r="K78" s="115">
        <v>5675</v>
      </c>
      <c r="L78" s="116">
        <f t="shared" si="3"/>
        <v>-8.9523503930691528E-2</v>
      </c>
      <c r="M78" s="115">
        <v>4760</v>
      </c>
      <c r="N78" s="116">
        <v>-0.16123348017621142</v>
      </c>
      <c r="O78" s="116">
        <v>4.7074351077870613E-2</v>
      </c>
    </row>
    <row r="79" spans="1:16" x14ac:dyDescent="0.25">
      <c r="A79" s="1">
        <v>5</v>
      </c>
      <c r="B79" s="114" t="s">
        <v>79</v>
      </c>
      <c r="C79" s="115">
        <v>5401</v>
      </c>
      <c r="D79" s="116">
        <v>-0.25400552486187844</v>
      </c>
      <c r="E79" s="115">
        <v>0</v>
      </c>
      <c r="F79" s="116">
        <f t="shared" si="3"/>
        <v>-1</v>
      </c>
      <c r="G79" s="115">
        <v>4730</v>
      </c>
      <c r="H79" s="116" t="str">
        <f t="shared" si="3"/>
        <v>-</v>
      </c>
      <c r="I79" s="115">
        <v>6564</v>
      </c>
      <c r="J79" s="116">
        <f t="shared" si="3"/>
        <v>0.38773784355179708</v>
      </c>
      <c r="K79" s="115">
        <v>6315</v>
      </c>
      <c r="L79" s="116">
        <f t="shared" si="3"/>
        <v>-3.7934186471663578E-2</v>
      </c>
      <c r="M79" s="115">
        <v>5666</v>
      </c>
      <c r="N79" s="116">
        <v>-0.10277117973079963</v>
      </c>
      <c r="O79" s="116">
        <v>4.9064987965191653E-2</v>
      </c>
    </row>
    <row r="80" spans="1:16" x14ac:dyDescent="0.25">
      <c r="A80" s="1">
        <v>6</v>
      </c>
      <c r="B80" s="114" t="s">
        <v>81</v>
      </c>
      <c r="C80" s="115">
        <v>5128</v>
      </c>
      <c r="D80" s="116">
        <v>-0.27815315315315314</v>
      </c>
      <c r="E80" s="115">
        <v>0</v>
      </c>
      <c r="F80" s="116">
        <f t="shared" si="3"/>
        <v>-1</v>
      </c>
      <c r="G80" s="115">
        <v>5525</v>
      </c>
      <c r="H80" s="116" t="str">
        <f t="shared" si="3"/>
        <v>-</v>
      </c>
      <c r="I80" s="115">
        <v>6807</v>
      </c>
      <c r="J80" s="116">
        <f t="shared" si="3"/>
        <v>0.2320361990950226</v>
      </c>
      <c r="K80" s="115">
        <v>6349</v>
      </c>
      <c r="L80" s="116">
        <f t="shared" si="3"/>
        <v>-6.7283678566181893E-2</v>
      </c>
      <c r="M80" s="115">
        <v>7333</v>
      </c>
      <c r="N80" s="116">
        <v>0.15498503701370292</v>
      </c>
      <c r="O80" s="116">
        <v>0.42999219968798741</v>
      </c>
    </row>
    <row r="81" spans="1:16" x14ac:dyDescent="0.25">
      <c r="A81" s="1">
        <v>7</v>
      </c>
      <c r="B81" s="114" t="s">
        <v>83</v>
      </c>
      <c r="C81" s="115">
        <v>5984</v>
      </c>
      <c r="D81" s="116">
        <v>-0.17881158226979554</v>
      </c>
      <c r="E81" s="115">
        <v>0</v>
      </c>
      <c r="F81" s="116">
        <f t="shared" si="3"/>
        <v>-1</v>
      </c>
      <c r="G81" s="115">
        <v>4603</v>
      </c>
      <c r="H81" s="116" t="str">
        <f t="shared" si="3"/>
        <v>-</v>
      </c>
      <c r="I81" s="115">
        <v>7285</v>
      </c>
      <c r="J81" s="116">
        <f t="shared" si="3"/>
        <v>0.58266348033890947</v>
      </c>
      <c r="K81" s="115">
        <v>4487</v>
      </c>
      <c r="L81" s="116">
        <f t="shared" si="3"/>
        <v>-0.38407687028140014</v>
      </c>
      <c r="M81" s="115">
        <v>9878</v>
      </c>
      <c r="N81" s="116">
        <v>1.2014709159794963</v>
      </c>
      <c r="O81" s="116">
        <v>0.65073529411764697</v>
      </c>
    </row>
    <row r="82" spans="1:16" x14ac:dyDescent="0.25">
      <c r="A82" s="1">
        <v>8</v>
      </c>
      <c r="B82" s="114" t="s">
        <v>85</v>
      </c>
      <c r="C82" s="115">
        <v>4991</v>
      </c>
      <c r="D82" s="116">
        <v>-0.10811293781272335</v>
      </c>
      <c r="E82" s="115">
        <v>1206</v>
      </c>
      <c r="F82" s="116">
        <f t="shared" si="3"/>
        <v>-0.75836505710278501</v>
      </c>
      <c r="G82" s="115">
        <v>4154</v>
      </c>
      <c r="H82" s="116">
        <f t="shared" si="3"/>
        <v>2.4444444444444446</v>
      </c>
      <c r="I82" s="115">
        <v>5224</v>
      </c>
      <c r="J82" s="116">
        <f t="shared" si="3"/>
        <v>0.25758305247953772</v>
      </c>
      <c r="K82" s="115">
        <v>3934</v>
      </c>
      <c r="L82" s="116">
        <f t="shared" si="3"/>
        <v>-0.24693721286370596</v>
      </c>
      <c r="M82" s="115">
        <v>5339</v>
      </c>
      <c r="N82" s="116">
        <v>0.35714285714285721</v>
      </c>
      <c r="O82" s="116">
        <v>6.9725505910639196E-2</v>
      </c>
    </row>
    <row r="83" spans="1:16" x14ac:dyDescent="0.25">
      <c r="A83" s="1">
        <v>9</v>
      </c>
      <c r="B83" s="114" t="s">
        <v>87</v>
      </c>
      <c r="C83" s="115">
        <v>4621</v>
      </c>
      <c r="D83" s="116">
        <v>-9.58716493836822E-2</v>
      </c>
      <c r="E83" s="115">
        <v>1770</v>
      </c>
      <c r="F83" s="116">
        <f t="shared" si="3"/>
        <v>-0.61696602466998485</v>
      </c>
      <c r="G83" s="115">
        <v>5330</v>
      </c>
      <c r="H83" s="116">
        <f t="shared" si="3"/>
        <v>2.0112994350282487</v>
      </c>
      <c r="I83" s="115">
        <v>6683</v>
      </c>
      <c r="J83" s="116">
        <f t="shared" si="3"/>
        <v>0.25384615384615383</v>
      </c>
      <c r="K83" s="115">
        <v>4833</v>
      </c>
      <c r="L83" s="116">
        <f t="shared" si="3"/>
        <v>-0.27682178662277424</v>
      </c>
      <c r="M83" s="115">
        <v>8109</v>
      </c>
      <c r="N83" s="116">
        <v>0.67783985102420852</v>
      </c>
      <c r="O83" s="116">
        <v>0.75481497511361173</v>
      </c>
    </row>
    <row r="84" spans="1:16" x14ac:dyDescent="0.25">
      <c r="A84" s="1">
        <v>10</v>
      </c>
      <c r="B84" s="114" t="s">
        <v>89</v>
      </c>
      <c r="C84" s="115">
        <v>5681</v>
      </c>
      <c r="D84" s="116">
        <v>-0.17940199335548168</v>
      </c>
      <c r="E84" s="115">
        <v>2794</v>
      </c>
      <c r="F84" s="116">
        <f t="shared" si="3"/>
        <v>-0.50818517866572788</v>
      </c>
      <c r="G84" s="115">
        <v>6555</v>
      </c>
      <c r="H84" s="116">
        <f t="shared" si="3"/>
        <v>1.3460987831066573</v>
      </c>
      <c r="I84" s="115">
        <v>6599</v>
      </c>
      <c r="J84" s="116">
        <f t="shared" si="3"/>
        <v>6.7124332570556167E-3</v>
      </c>
      <c r="K84" s="115">
        <v>6901</v>
      </c>
      <c r="L84" s="116">
        <f t="shared" si="3"/>
        <v>4.5764509774208317E-2</v>
      </c>
      <c r="M84" s="115"/>
      <c r="N84" s="116" t="s">
        <v>229</v>
      </c>
      <c r="O84" s="116" t="s">
        <v>229</v>
      </c>
    </row>
    <row r="85" spans="1:16" x14ac:dyDescent="0.25">
      <c r="A85" s="1">
        <v>11</v>
      </c>
      <c r="B85" s="114" t="s">
        <v>91</v>
      </c>
      <c r="C85" s="115">
        <v>5200</v>
      </c>
      <c r="D85" s="116">
        <v>-0.19417325275065855</v>
      </c>
      <c r="E85" s="115">
        <v>2369</v>
      </c>
      <c r="F85" s="116">
        <f t="shared" si="3"/>
        <v>-0.5444230769230769</v>
      </c>
      <c r="G85" s="115">
        <v>6406</v>
      </c>
      <c r="H85" s="116">
        <f t="shared" si="3"/>
        <v>1.7040945546644153</v>
      </c>
      <c r="I85" s="115">
        <v>6822</v>
      </c>
      <c r="J85" s="116">
        <f t="shared" si="3"/>
        <v>6.4939119575398108E-2</v>
      </c>
      <c r="K85" s="115">
        <v>5188</v>
      </c>
      <c r="L85" s="116">
        <f t="shared" si="3"/>
        <v>-0.23951920257988857</v>
      </c>
      <c r="M85" s="115"/>
      <c r="N85" s="116" t="s">
        <v>229</v>
      </c>
      <c r="O85" s="116" t="s">
        <v>229</v>
      </c>
    </row>
    <row r="86" spans="1:16" x14ac:dyDescent="0.25">
      <c r="A86" s="1">
        <v>12</v>
      </c>
      <c r="B86" s="114" t="s">
        <v>93</v>
      </c>
      <c r="C86" s="115">
        <v>5944</v>
      </c>
      <c r="D86" s="116">
        <v>0.11352566504308736</v>
      </c>
      <c r="E86" s="115">
        <v>2222</v>
      </c>
      <c r="F86" s="116">
        <f t="shared" si="3"/>
        <v>-0.62617765814266479</v>
      </c>
      <c r="G86" s="115">
        <v>5338</v>
      </c>
      <c r="H86" s="116">
        <f t="shared" si="3"/>
        <v>1.4023402340234021</v>
      </c>
      <c r="I86" s="115">
        <v>5738</v>
      </c>
      <c r="J86" s="116">
        <f t="shared" si="3"/>
        <v>7.4934432371674742E-2</v>
      </c>
      <c r="K86" s="115">
        <v>5217</v>
      </c>
      <c r="L86" s="116">
        <f t="shared" si="3"/>
        <v>-9.079818752178459E-2</v>
      </c>
      <c r="M86" s="115"/>
      <c r="N86" s="116" t="s">
        <v>229</v>
      </c>
      <c r="O86" s="116" t="s">
        <v>229</v>
      </c>
    </row>
    <row r="87" spans="1:16" ht="15.75" x14ac:dyDescent="0.25">
      <c r="B87" s="117" t="s">
        <v>30</v>
      </c>
      <c r="C87" s="118">
        <v>61076</v>
      </c>
      <c r="D87" s="119">
        <v>-0.18826171900958255</v>
      </c>
      <c r="E87" s="118">
        <v>27791</v>
      </c>
      <c r="F87" s="119">
        <f t="shared" si="3"/>
        <v>-0.5449767502783418</v>
      </c>
      <c r="G87" s="118">
        <v>53247</v>
      </c>
      <c r="H87" s="119">
        <f t="shared" si="3"/>
        <v>0.91597999352308301</v>
      </c>
      <c r="I87" s="118">
        <v>69865</v>
      </c>
      <c r="J87" s="119">
        <f t="shared" si="3"/>
        <v>0.31209270005821921</v>
      </c>
      <c r="K87" s="118">
        <v>66121</v>
      </c>
      <c r="L87" s="119">
        <f t="shared" si="3"/>
        <v>-5.3589064624633198E-2</v>
      </c>
      <c r="M87" s="118">
        <v>57435</v>
      </c>
      <c r="N87" s="119">
        <v>0.17658506606575841</v>
      </c>
      <c r="O87" s="119">
        <v>0.29793676979051331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70" t="s">
        <v>240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">
        <v>271</v>
      </c>
      <c r="O96" s="112" t="s">
        <v>272</v>
      </c>
    </row>
    <row r="97" spans="2:15" x14ac:dyDescent="0.25">
      <c r="B97" s="114" t="s">
        <v>71</v>
      </c>
      <c r="C97" s="115">
        <v>11481</v>
      </c>
      <c r="D97" s="116">
        <v>0.10447330447330438</v>
      </c>
      <c r="E97" s="115">
        <v>10764</v>
      </c>
      <c r="F97" s="116">
        <f t="shared" ref="F97:L109" si="4">IFERROR(E97/C97-1,"-")</f>
        <v>-6.2451006009929477E-2</v>
      </c>
      <c r="G97" s="115">
        <v>2169</v>
      </c>
      <c r="H97" s="116">
        <f t="shared" si="4"/>
        <v>-0.79849498327759194</v>
      </c>
      <c r="I97" s="115">
        <v>7573</v>
      </c>
      <c r="J97" s="116">
        <f t="shared" si="4"/>
        <v>2.4914707238358691</v>
      </c>
      <c r="K97" s="115">
        <v>13157</v>
      </c>
      <c r="L97" s="116">
        <f t="shared" si="4"/>
        <v>0.73735639772877337</v>
      </c>
      <c r="M97" s="115">
        <v>11967</v>
      </c>
      <c r="N97" s="116">
        <v>-9.0446150338223008E-2</v>
      </c>
      <c r="O97" s="116">
        <v>4.2330807420956296E-2</v>
      </c>
    </row>
    <row r="98" spans="2:15" x14ac:dyDescent="0.25">
      <c r="B98" s="114" t="s">
        <v>73</v>
      </c>
      <c r="C98" s="115">
        <v>10922</v>
      </c>
      <c r="D98" s="116">
        <v>6.4626181889072987E-2</v>
      </c>
      <c r="E98" s="115">
        <v>11152</v>
      </c>
      <c r="F98" s="116">
        <f t="shared" si="4"/>
        <v>2.1058414209851772E-2</v>
      </c>
      <c r="G98" s="115">
        <v>2972</v>
      </c>
      <c r="H98" s="116">
        <f t="shared" si="4"/>
        <v>-0.7335007173601148</v>
      </c>
      <c r="I98" s="115">
        <v>8064</v>
      </c>
      <c r="J98" s="116">
        <f t="shared" si="4"/>
        <v>1.7133243606998656</v>
      </c>
      <c r="K98" s="115">
        <v>10692</v>
      </c>
      <c r="L98" s="116">
        <f t="shared" si="4"/>
        <v>0.32589285714285721</v>
      </c>
      <c r="M98" s="115">
        <v>10745</v>
      </c>
      <c r="N98" s="116">
        <v>4.9569771791992956E-3</v>
      </c>
      <c r="O98" s="116">
        <v>-1.6205823109320616E-2</v>
      </c>
    </row>
    <row r="99" spans="2:15" x14ac:dyDescent="0.25">
      <c r="B99" s="114" t="s">
        <v>75</v>
      </c>
      <c r="C99" s="115">
        <v>11252</v>
      </c>
      <c r="D99" s="116">
        <v>6.7045993361782852E-2</v>
      </c>
      <c r="E99" s="115">
        <v>3997</v>
      </c>
      <c r="F99" s="116">
        <f t="shared" si="4"/>
        <v>-0.64477426235335944</v>
      </c>
      <c r="G99" s="115">
        <v>4141</v>
      </c>
      <c r="H99" s="116">
        <f t="shared" si="4"/>
        <v>3.6027020265198884E-2</v>
      </c>
      <c r="I99" s="115">
        <v>8479</v>
      </c>
      <c r="J99" s="116">
        <f t="shared" si="4"/>
        <v>1.0475730499879257</v>
      </c>
      <c r="K99" s="115">
        <v>9794</v>
      </c>
      <c r="L99" s="116">
        <f t="shared" si="4"/>
        <v>0.15508904351928288</v>
      </c>
      <c r="M99" s="115">
        <v>10168</v>
      </c>
      <c r="N99" s="116">
        <v>3.8186644884623311E-2</v>
      </c>
      <c r="O99" s="116">
        <v>-9.6338428723782399E-2</v>
      </c>
    </row>
    <row r="100" spans="2:15" x14ac:dyDescent="0.25">
      <c r="B100" s="114" t="s">
        <v>77</v>
      </c>
      <c r="C100" s="115">
        <v>7778</v>
      </c>
      <c r="D100" s="116">
        <v>1.7130901006930932E-2</v>
      </c>
      <c r="E100" s="115">
        <v>0</v>
      </c>
      <c r="F100" s="116">
        <f t="shared" si="4"/>
        <v>-1</v>
      </c>
      <c r="G100" s="115">
        <v>3364</v>
      </c>
      <c r="H100" s="116" t="str">
        <f t="shared" si="4"/>
        <v>-</v>
      </c>
      <c r="I100" s="115">
        <v>6637</v>
      </c>
      <c r="J100" s="116">
        <f t="shared" si="4"/>
        <v>0.97294887039239009</v>
      </c>
      <c r="K100" s="115">
        <v>6884</v>
      </c>
      <c r="L100" s="116">
        <f t="shared" si="4"/>
        <v>3.7215609462106336E-2</v>
      </c>
      <c r="M100" s="115">
        <v>7197</v>
      </c>
      <c r="N100" s="116">
        <v>4.5467751307379345E-2</v>
      </c>
      <c r="O100" s="116">
        <v>-7.4697865775263605E-2</v>
      </c>
    </row>
    <row r="101" spans="2:15" x14ac:dyDescent="0.25">
      <c r="B101" s="114" t="s">
        <v>79</v>
      </c>
      <c r="C101" s="115">
        <v>6406</v>
      </c>
      <c r="D101" s="116">
        <v>4.6561019441267781E-2</v>
      </c>
      <c r="E101" s="115">
        <v>0</v>
      </c>
      <c r="F101" s="116">
        <f t="shared" si="4"/>
        <v>-1</v>
      </c>
      <c r="G101" s="115">
        <v>3886</v>
      </c>
      <c r="H101" s="116" t="str">
        <f t="shared" si="4"/>
        <v>-</v>
      </c>
      <c r="I101" s="115">
        <v>5493</v>
      </c>
      <c r="J101" s="116">
        <f t="shared" si="4"/>
        <v>0.4135357694287185</v>
      </c>
      <c r="K101" s="115">
        <v>4667</v>
      </c>
      <c r="L101" s="116">
        <f t="shared" si="4"/>
        <v>-0.15037320225741857</v>
      </c>
      <c r="M101" s="115">
        <v>4792</v>
      </c>
      <c r="N101" s="116">
        <v>2.678380115706025E-2</v>
      </c>
      <c r="O101" s="116">
        <v>-0.25195129566031849</v>
      </c>
    </row>
    <row r="102" spans="2:15" x14ac:dyDescent="0.25">
      <c r="B102" s="114" t="s">
        <v>81</v>
      </c>
      <c r="C102" s="115">
        <v>4995</v>
      </c>
      <c r="D102" s="116">
        <v>-0.12137203166226918</v>
      </c>
      <c r="E102" s="115">
        <v>0</v>
      </c>
      <c r="F102" s="116">
        <f t="shared" si="4"/>
        <v>-1</v>
      </c>
      <c r="G102" s="115">
        <v>3617</v>
      </c>
      <c r="H102" s="116" t="str">
        <f t="shared" si="4"/>
        <v>-</v>
      </c>
      <c r="I102" s="115">
        <v>5199</v>
      </c>
      <c r="J102" s="116">
        <f t="shared" si="4"/>
        <v>0.43737904340613776</v>
      </c>
      <c r="K102" s="115">
        <v>4917</v>
      </c>
      <c r="L102" s="116">
        <f t="shared" si="4"/>
        <v>-5.424120023081358E-2</v>
      </c>
      <c r="M102" s="115">
        <v>4604</v>
      </c>
      <c r="N102" s="116">
        <v>-6.365670124059386E-2</v>
      </c>
      <c r="O102" s="116">
        <v>-7.8278278278278268E-2</v>
      </c>
    </row>
    <row r="103" spans="2:15" x14ac:dyDescent="0.25">
      <c r="B103" s="114" t="s">
        <v>83</v>
      </c>
      <c r="C103" s="115">
        <v>6386</v>
      </c>
      <c r="D103" s="116">
        <v>5.9741121805509501E-2</v>
      </c>
      <c r="E103" s="115">
        <v>0</v>
      </c>
      <c r="F103" s="116">
        <f t="shared" si="4"/>
        <v>-1</v>
      </c>
      <c r="G103" s="115">
        <v>4470</v>
      </c>
      <c r="H103" s="116" t="str">
        <f t="shared" si="4"/>
        <v>-</v>
      </c>
      <c r="I103" s="115">
        <v>5558</v>
      </c>
      <c r="J103" s="116">
        <f t="shared" si="4"/>
        <v>0.24340044742729305</v>
      </c>
      <c r="K103" s="115">
        <v>5083</v>
      </c>
      <c r="L103" s="116">
        <f t="shared" si="4"/>
        <v>-8.5462396545520014E-2</v>
      </c>
      <c r="M103" s="115">
        <v>5335</v>
      </c>
      <c r="N103" s="116">
        <v>4.9577021444029201E-2</v>
      </c>
      <c r="O103" s="116">
        <v>-0.16457876605073596</v>
      </c>
    </row>
    <row r="104" spans="2:15" x14ac:dyDescent="0.25">
      <c r="B104" s="114" t="s">
        <v>85</v>
      </c>
      <c r="C104" s="115">
        <v>5683</v>
      </c>
      <c r="D104" s="116">
        <v>-2.437768240343352E-2</v>
      </c>
      <c r="E104" s="115">
        <v>2584</v>
      </c>
      <c r="F104" s="116">
        <f t="shared" si="4"/>
        <v>-0.54531057540031669</v>
      </c>
      <c r="G104" s="115">
        <v>4740</v>
      </c>
      <c r="H104" s="116">
        <f t="shared" si="4"/>
        <v>0.83436532507739947</v>
      </c>
      <c r="I104" s="115">
        <v>6638</v>
      </c>
      <c r="J104" s="116">
        <f t="shared" si="4"/>
        <v>0.4004219409282701</v>
      </c>
      <c r="K104" s="115">
        <v>6171</v>
      </c>
      <c r="L104" s="116">
        <f t="shared" si="4"/>
        <v>-7.0352515818017491E-2</v>
      </c>
      <c r="M104" s="115">
        <v>5898</v>
      </c>
      <c r="N104" s="116">
        <v>-4.4239183276616467E-2</v>
      </c>
      <c r="O104" s="116">
        <v>3.7832130916769291E-2</v>
      </c>
    </row>
    <row r="105" spans="2:15" x14ac:dyDescent="0.25">
      <c r="B105" s="114" t="s">
        <v>87</v>
      </c>
      <c r="C105" s="115">
        <v>6713</v>
      </c>
      <c r="D105" s="116">
        <v>8.3615819209039488E-2</v>
      </c>
      <c r="E105" s="115">
        <v>2225</v>
      </c>
      <c r="F105" s="116">
        <f t="shared" si="4"/>
        <v>-0.66855355280798445</v>
      </c>
      <c r="G105" s="115">
        <v>5400</v>
      </c>
      <c r="H105" s="116">
        <f t="shared" si="4"/>
        <v>1.4269662921348316</v>
      </c>
      <c r="I105" s="115">
        <v>7100</v>
      </c>
      <c r="J105" s="116">
        <f t="shared" si="4"/>
        <v>0.31481481481481488</v>
      </c>
      <c r="K105" s="115">
        <v>4623</v>
      </c>
      <c r="L105" s="116">
        <f t="shared" si="4"/>
        <v>-0.34887323943661974</v>
      </c>
      <c r="M105" s="115">
        <v>5263</v>
      </c>
      <c r="N105" s="116">
        <v>0.13843824356478485</v>
      </c>
      <c r="O105" s="116">
        <v>-0.21599880828243712</v>
      </c>
    </row>
    <row r="106" spans="2:15" x14ac:dyDescent="0.25">
      <c r="B106" s="114" t="s">
        <v>89</v>
      </c>
      <c r="C106" s="115">
        <v>7777</v>
      </c>
      <c r="D106" s="116">
        <v>-3.0903426791277222E-2</v>
      </c>
      <c r="E106" s="115">
        <v>2580</v>
      </c>
      <c r="F106" s="116">
        <f t="shared" si="4"/>
        <v>-0.66825253953966823</v>
      </c>
      <c r="G106" s="115">
        <v>7079</v>
      </c>
      <c r="H106" s="116">
        <f t="shared" si="4"/>
        <v>1.7437984496124033</v>
      </c>
      <c r="I106" s="115">
        <v>8769</v>
      </c>
      <c r="J106" s="116">
        <f t="shared" si="4"/>
        <v>0.23873428450346101</v>
      </c>
      <c r="K106" s="115">
        <v>6591</v>
      </c>
      <c r="L106" s="116">
        <f t="shared" si="4"/>
        <v>-0.24837495723571668</v>
      </c>
      <c r="M106" s="115"/>
      <c r="N106" s="116" t="s">
        <v>229</v>
      </c>
      <c r="O106" s="116" t="s">
        <v>229</v>
      </c>
    </row>
    <row r="107" spans="2:15" x14ac:dyDescent="0.25">
      <c r="B107" s="114" t="s">
        <v>91</v>
      </c>
      <c r="C107" s="115">
        <v>10212</v>
      </c>
      <c r="D107" s="116">
        <v>5.1049814738575616E-2</v>
      </c>
      <c r="E107" s="115">
        <v>2646</v>
      </c>
      <c r="F107" s="116">
        <f t="shared" si="4"/>
        <v>-0.74089306698002355</v>
      </c>
      <c r="G107" s="115">
        <v>9414</v>
      </c>
      <c r="H107" s="116">
        <f t="shared" si="4"/>
        <v>2.5578231292517009</v>
      </c>
      <c r="I107" s="115">
        <v>11464</v>
      </c>
      <c r="J107" s="116">
        <f t="shared" si="4"/>
        <v>0.21776078181431902</v>
      </c>
      <c r="K107" s="115">
        <v>9972</v>
      </c>
      <c r="L107" s="116">
        <f t="shared" si="4"/>
        <v>-0.13014654570830431</v>
      </c>
      <c r="M107" s="115"/>
      <c r="N107" s="116" t="s">
        <v>229</v>
      </c>
      <c r="O107" s="116" t="s">
        <v>229</v>
      </c>
    </row>
    <row r="108" spans="2:15" x14ac:dyDescent="0.25">
      <c r="B108" s="114" t="s">
        <v>93</v>
      </c>
      <c r="C108" s="115">
        <v>10668</v>
      </c>
      <c r="D108" s="116">
        <v>-1.4685508451094509E-2</v>
      </c>
      <c r="E108" s="115">
        <v>2589</v>
      </c>
      <c r="F108" s="116">
        <f t="shared" si="4"/>
        <v>-0.75731158605174353</v>
      </c>
      <c r="G108" s="115">
        <v>8449</v>
      </c>
      <c r="H108" s="116">
        <f t="shared" si="4"/>
        <v>2.2634221707222868</v>
      </c>
      <c r="I108" s="115">
        <v>13271</v>
      </c>
      <c r="J108" s="116">
        <f t="shared" si="4"/>
        <v>0.57071842821635688</v>
      </c>
      <c r="K108" s="115">
        <v>10128</v>
      </c>
      <c r="L108" s="116">
        <f t="shared" si="4"/>
        <v>-0.23683219049054327</v>
      </c>
      <c r="M108" s="115"/>
      <c r="N108" s="116" t="s">
        <v>229</v>
      </c>
      <c r="O108" s="116" t="s">
        <v>229</v>
      </c>
    </row>
    <row r="109" spans="2:15" ht="15.75" x14ac:dyDescent="0.25">
      <c r="B109" s="117" t="s">
        <v>30</v>
      </c>
      <c r="C109" s="118">
        <v>100273</v>
      </c>
      <c r="D109" s="119">
        <v>3.0915222174243917E-2</v>
      </c>
      <c r="E109" s="118">
        <v>41945</v>
      </c>
      <c r="F109" s="119">
        <f t="shared" si="4"/>
        <v>-0.58169198089216434</v>
      </c>
      <c r="G109" s="118">
        <v>59701</v>
      </c>
      <c r="H109" s="119">
        <f t="shared" si="4"/>
        <v>0.42331624746692098</v>
      </c>
      <c r="I109" s="118">
        <v>94245</v>
      </c>
      <c r="J109" s="119">
        <f t="shared" si="4"/>
        <v>0.57861677358838204</v>
      </c>
      <c r="K109" s="118">
        <v>92679</v>
      </c>
      <c r="L109" s="119">
        <f t="shared" si="4"/>
        <v>-1.6616266114913292E-2</v>
      </c>
      <c r="M109" s="118">
        <v>65969</v>
      </c>
      <c r="N109" s="119">
        <v>-2.8793113899494571E-4</v>
      </c>
      <c r="O109" s="119">
        <v>-7.8851094727435234E-2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70" t="s">
        <v>241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">
        <v>271</v>
      </c>
      <c r="O118" s="112" t="s">
        <v>272</v>
      </c>
    </row>
    <row r="119" spans="1:16" x14ac:dyDescent="0.25">
      <c r="B119" s="114" t="s">
        <v>71</v>
      </c>
      <c r="C119" s="115">
        <v>1322</v>
      </c>
      <c r="D119" s="116">
        <v>-6.0150375939849177E-3</v>
      </c>
      <c r="E119" s="115">
        <v>1289</v>
      </c>
      <c r="F119" s="116">
        <f t="shared" ref="F119:L131" si="5">IFERROR(E119/C119-1,"-")</f>
        <v>-2.4962178517397904E-2</v>
      </c>
      <c r="G119" s="115">
        <v>52</v>
      </c>
      <c r="H119" s="116">
        <f t="shared" si="5"/>
        <v>-0.95965865011636931</v>
      </c>
      <c r="I119" s="115">
        <v>805</v>
      </c>
      <c r="J119" s="116">
        <f t="shared" si="5"/>
        <v>14.48076923076923</v>
      </c>
      <c r="K119" s="115">
        <v>1683</v>
      </c>
      <c r="L119" s="116">
        <f t="shared" si="5"/>
        <v>1.0906832298136644</v>
      </c>
      <c r="M119" s="115">
        <v>1569</v>
      </c>
      <c r="N119" s="116">
        <v>-6.7736185383244218E-2</v>
      </c>
      <c r="O119" s="116">
        <v>0.18683812405446298</v>
      </c>
    </row>
    <row r="120" spans="1:16" x14ac:dyDescent="0.25">
      <c r="B120" s="114" t="s">
        <v>73</v>
      </c>
      <c r="C120" s="115">
        <v>1257</v>
      </c>
      <c r="D120" s="116">
        <v>-0.11040339702760082</v>
      </c>
      <c r="E120" s="115">
        <v>1151</v>
      </c>
      <c r="F120" s="116">
        <f t="shared" si="5"/>
        <v>-8.4327764518695281E-2</v>
      </c>
      <c r="G120" s="115">
        <v>71</v>
      </c>
      <c r="H120" s="116">
        <f t="shared" si="5"/>
        <v>-0.93831450912250214</v>
      </c>
      <c r="I120" s="115">
        <v>857</v>
      </c>
      <c r="J120" s="116">
        <f t="shared" si="5"/>
        <v>11.070422535211268</v>
      </c>
      <c r="K120" s="115">
        <v>1254</v>
      </c>
      <c r="L120" s="116">
        <f t="shared" si="5"/>
        <v>0.46324387397899658</v>
      </c>
      <c r="M120" s="115">
        <v>1571</v>
      </c>
      <c r="N120" s="116">
        <v>0.25279106858054234</v>
      </c>
      <c r="O120" s="116">
        <v>0.24980111376292768</v>
      </c>
    </row>
    <row r="121" spans="1:16" x14ac:dyDescent="0.25">
      <c r="B121" s="114" t="s">
        <v>75</v>
      </c>
      <c r="C121" s="115">
        <v>1143</v>
      </c>
      <c r="D121" s="116">
        <v>-7.9710144927536253E-2</v>
      </c>
      <c r="E121" s="115">
        <v>370</v>
      </c>
      <c r="F121" s="116">
        <f t="shared" si="5"/>
        <v>-0.67629046369203849</v>
      </c>
      <c r="G121" s="115">
        <v>143</v>
      </c>
      <c r="H121" s="116">
        <f t="shared" si="5"/>
        <v>-0.61351351351351346</v>
      </c>
      <c r="I121" s="115">
        <v>816</v>
      </c>
      <c r="J121" s="116">
        <f t="shared" si="5"/>
        <v>4.7062937062937067</v>
      </c>
      <c r="K121" s="115">
        <v>1157</v>
      </c>
      <c r="L121" s="116">
        <f t="shared" si="5"/>
        <v>0.41789215686274517</v>
      </c>
      <c r="M121" s="115">
        <v>1094</v>
      </c>
      <c r="N121" s="116">
        <v>-5.4451166810717377E-2</v>
      </c>
      <c r="O121" s="116">
        <v>-4.2869641294838168E-2</v>
      </c>
    </row>
    <row r="122" spans="1:16" x14ac:dyDescent="0.25">
      <c r="B122" s="114" t="s">
        <v>77</v>
      </c>
      <c r="C122" s="115">
        <v>711</v>
      </c>
      <c r="D122" s="116">
        <v>7.2398190045248834E-2</v>
      </c>
      <c r="E122" s="115">
        <v>0</v>
      </c>
      <c r="F122" s="116">
        <f t="shared" si="5"/>
        <v>-1</v>
      </c>
      <c r="G122" s="115">
        <v>84</v>
      </c>
      <c r="H122" s="116" t="str">
        <f t="shared" si="5"/>
        <v>-</v>
      </c>
      <c r="I122" s="115">
        <v>609</v>
      </c>
      <c r="J122" s="116">
        <f t="shared" si="5"/>
        <v>6.25</v>
      </c>
      <c r="K122" s="115">
        <v>609</v>
      </c>
      <c r="L122" s="116">
        <f t="shared" si="5"/>
        <v>0</v>
      </c>
      <c r="M122" s="115">
        <v>736</v>
      </c>
      <c r="N122" s="116">
        <v>0.20853858784893275</v>
      </c>
      <c r="O122" s="116">
        <v>3.5161744022503605E-2</v>
      </c>
    </row>
    <row r="123" spans="1:16" x14ac:dyDescent="0.25">
      <c r="B123" s="114" t="s">
        <v>79</v>
      </c>
      <c r="C123" s="115">
        <v>631</v>
      </c>
      <c r="D123" s="116">
        <v>-9.3390804597701105E-2</v>
      </c>
      <c r="E123" s="115">
        <v>0</v>
      </c>
      <c r="F123" s="116">
        <f t="shared" si="5"/>
        <v>-1</v>
      </c>
      <c r="G123" s="115">
        <v>134</v>
      </c>
      <c r="H123" s="116" t="str">
        <f t="shared" si="5"/>
        <v>-</v>
      </c>
      <c r="I123" s="115">
        <v>466</v>
      </c>
      <c r="J123" s="116">
        <f t="shared" si="5"/>
        <v>2.4776119402985075</v>
      </c>
      <c r="K123" s="115">
        <v>455</v>
      </c>
      <c r="L123" s="116">
        <f t="shared" si="5"/>
        <v>-2.3605150214592308E-2</v>
      </c>
      <c r="M123" s="115">
        <v>385</v>
      </c>
      <c r="N123" s="116">
        <v>-0.15384615384615385</v>
      </c>
      <c r="O123" s="116">
        <v>-0.38985736925515058</v>
      </c>
    </row>
    <row r="124" spans="1:16" x14ac:dyDescent="0.25">
      <c r="B124" s="114" t="s">
        <v>81</v>
      </c>
      <c r="C124" s="115">
        <v>507</v>
      </c>
      <c r="D124" s="116">
        <v>-0.45833333333333337</v>
      </c>
      <c r="E124" s="115">
        <v>0</v>
      </c>
      <c r="F124" s="116">
        <f t="shared" si="5"/>
        <v>-1</v>
      </c>
      <c r="G124" s="115">
        <v>131</v>
      </c>
      <c r="H124" s="116" t="str">
        <f t="shared" si="5"/>
        <v>-</v>
      </c>
      <c r="I124" s="115">
        <v>513</v>
      </c>
      <c r="J124" s="116">
        <f t="shared" si="5"/>
        <v>2.9160305343511452</v>
      </c>
      <c r="K124" s="115">
        <v>875</v>
      </c>
      <c r="L124" s="116">
        <f t="shared" si="5"/>
        <v>0.7056530214424952</v>
      </c>
      <c r="M124" s="115">
        <v>683</v>
      </c>
      <c r="N124" s="116">
        <v>-0.21942857142857142</v>
      </c>
      <c r="O124" s="116">
        <v>0.34714003944773175</v>
      </c>
    </row>
    <row r="125" spans="1:16" x14ac:dyDescent="0.25">
      <c r="B125" s="114" t="s">
        <v>83</v>
      </c>
      <c r="C125" s="115">
        <v>665</v>
      </c>
      <c r="D125" s="116">
        <v>-0.43739424703891705</v>
      </c>
      <c r="E125" s="115">
        <v>0</v>
      </c>
      <c r="F125" s="116">
        <f t="shared" si="5"/>
        <v>-1</v>
      </c>
      <c r="G125" s="115">
        <v>174</v>
      </c>
      <c r="H125" s="116" t="str">
        <f t="shared" si="5"/>
        <v>-</v>
      </c>
      <c r="I125" s="115">
        <v>730</v>
      </c>
      <c r="J125" s="116">
        <f t="shared" si="5"/>
        <v>3.195402298850575</v>
      </c>
      <c r="K125" s="115">
        <v>662</v>
      </c>
      <c r="L125" s="116">
        <f t="shared" si="5"/>
        <v>-9.31506849315068E-2</v>
      </c>
      <c r="M125" s="115">
        <v>605</v>
      </c>
      <c r="N125" s="116">
        <v>-8.6102719033232633E-2</v>
      </c>
      <c r="O125" s="116">
        <v>-9.0225563909774431E-2</v>
      </c>
    </row>
    <row r="126" spans="1:16" x14ac:dyDescent="0.25">
      <c r="B126" s="114" t="s">
        <v>85</v>
      </c>
      <c r="C126" s="115">
        <v>490</v>
      </c>
      <c r="D126" s="116">
        <v>-0.28046989720998527</v>
      </c>
      <c r="E126" s="115">
        <v>104</v>
      </c>
      <c r="F126" s="116">
        <f t="shared" si="5"/>
        <v>-0.78775510204081634</v>
      </c>
      <c r="G126" s="115">
        <v>250</v>
      </c>
      <c r="H126" s="116">
        <f t="shared" si="5"/>
        <v>1.4038461538461537</v>
      </c>
      <c r="I126" s="115">
        <v>825</v>
      </c>
      <c r="J126" s="116">
        <f t="shared" si="5"/>
        <v>2.2999999999999998</v>
      </c>
      <c r="K126" s="115">
        <v>1478</v>
      </c>
      <c r="L126" s="116">
        <f t="shared" si="5"/>
        <v>0.7915151515151515</v>
      </c>
      <c r="M126" s="115">
        <v>532</v>
      </c>
      <c r="N126" s="116">
        <v>-0.64005412719891752</v>
      </c>
      <c r="O126" s="116">
        <v>8.5714285714285632E-2</v>
      </c>
    </row>
    <row r="127" spans="1:16" x14ac:dyDescent="0.25">
      <c r="B127" s="114" t="s">
        <v>87</v>
      </c>
      <c r="C127" s="115">
        <v>929</v>
      </c>
      <c r="D127" s="116">
        <v>0.71086556169429094</v>
      </c>
      <c r="E127" s="115">
        <v>105</v>
      </c>
      <c r="F127" s="116">
        <f t="shared" si="5"/>
        <v>-0.88697524219590962</v>
      </c>
      <c r="G127" s="115">
        <v>297</v>
      </c>
      <c r="H127" s="116">
        <f t="shared" si="5"/>
        <v>1.8285714285714287</v>
      </c>
      <c r="I127" s="115">
        <v>1068</v>
      </c>
      <c r="J127" s="116">
        <f t="shared" si="5"/>
        <v>2.595959595959596</v>
      </c>
      <c r="K127" s="115">
        <v>508</v>
      </c>
      <c r="L127" s="116">
        <f t="shared" si="5"/>
        <v>-0.52434456928838946</v>
      </c>
      <c r="M127" s="115">
        <v>623</v>
      </c>
      <c r="N127" s="116">
        <v>0.22637795275590555</v>
      </c>
      <c r="O127" s="116">
        <v>-0.32938643702906356</v>
      </c>
    </row>
    <row r="128" spans="1:16" x14ac:dyDescent="0.25">
      <c r="A128" s="120"/>
      <c r="B128" s="114" t="s">
        <v>89</v>
      </c>
      <c r="C128" s="115">
        <v>655</v>
      </c>
      <c r="D128" s="116">
        <v>-0.3895619757688723</v>
      </c>
      <c r="E128" s="115">
        <v>148</v>
      </c>
      <c r="F128" s="116">
        <f t="shared" si="5"/>
        <v>-0.77404580152671754</v>
      </c>
      <c r="G128" s="115">
        <v>599</v>
      </c>
      <c r="H128" s="116">
        <f t="shared" si="5"/>
        <v>3.0472972972972974</v>
      </c>
      <c r="I128" s="115">
        <v>998</v>
      </c>
      <c r="J128" s="116">
        <f t="shared" si="5"/>
        <v>0.666110183639399</v>
      </c>
      <c r="K128" s="115">
        <v>765</v>
      </c>
      <c r="L128" s="116">
        <f t="shared" si="5"/>
        <v>-0.23346693386773543</v>
      </c>
      <c r="M128" s="115"/>
      <c r="N128" s="116" t="s">
        <v>229</v>
      </c>
      <c r="O128" s="116" t="s">
        <v>229</v>
      </c>
    </row>
    <row r="129" spans="2:16" x14ac:dyDescent="0.25">
      <c r="B129" s="114" t="s">
        <v>91</v>
      </c>
      <c r="C129" s="115">
        <v>1023</v>
      </c>
      <c r="D129" s="116">
        <v>9.7639484978540692E-2</v>
      </c>
      <c r="E129" s="115">
        <v>294</v>
      </c>
      <c r="F129" s="116">
        <f t="shared" si="5"/>
        <v>-0.71260997067448684</v>
      </c>
      <c r="G129" s="115">
        <v>715</v>
      </c>
      <c r="H129" s="116">
        <f t="shared" si="5"/>
        <v>1.4319727891156462</v>
      </c>
      <c r="I129" s="115">
        <v>917</v>
      </c>
      <c r="J129" s="116">
        <f t="shared" si="5"/>
        <v>0.28251748251748254</v>
      </c>
      <c r="K129" s="115">
        <v>1068</v>
      </c>
      <c r="L129" s="116">
        <f t="shared" si="5"/>
        <v>0.16466739367502736</v>
      </c>
      <c r="M129" s="115"/>
      <c r="N129" s="116" t="s">
        <v>229</v>
      </c>
      <c r="O129" s="116" t="s">
        <v>229</v>
      </c>
    </row>
    <row r="130" spans="2:16" x14ac:dyDescent="0.25">
      <c r="B130" s="114" t="s">
        <v>93</v>
      </c>
      <c r="C130" s="115">
        <v>1127</v>
      </c>
      <c r="D130" s="116">
        <v>-3.9215686274509776E-2</v>
      </c>
      <c r="E130" s="115">
        <v>245</v>
      </c>
      <c r="F130" s="116">
        <f t="shared" si="5"/>
        <v>-0.78260869565217395</v>
      </c>
      <c r="G130" s="115">
        <v>686</v>
      </c>
      <c r="H130" s="116">
        <f t="shared" si="5"/>
        <v>1.7999999999999998</v>
      </c>
      <c r="I130" s="115">
        <v>1313</v>
      </c>
      <c r="J130" s="116">
        <f t="shared" si="5"/>
        <v>0.9139941690962099</v>
      </c>
      <c r="K130" s="115">
        <v>1132</v>
      </c>
      <c r="L130" s="116">
        <f t="shared" si="5"/>
        <v>-0.1378522467631379</v>
      </c>
      <c r="M130" s="115"/>
      <c r="N130" s="116" t="s">
        <v>229</v>
      </c>
      <c r="O130" s="116" t="s">
        <v>229</v>
      </c>
    </row>
    <row r="131" spans="2:16" ht="15.75" x14ac:dyDescent="0.25">
      <c r="B131" s="117" t="s">
        <v>30</v>
      </c>
      <c r="C131" s="118">
        <v>10460</v>
      </c>
      <c r="D131" s="119">
        <v>-0.1183412002697235</v>
      </c>
      <c r="E131" s="118">
        <v>3941</v>
      </c>
      <c r="F131" s="119">
        <f t="shared" si="5"/>
        <v>-0.62323135755258119</v>
      </c>
      <c r="G131" s="118">
        <v>3336</v>
      </c>
      <c r="H131" s="119">
        <f t="shared" si="5"/>
        <v>-0.15351433646282664</v>
      </c>
      <c r="I131" s="118">
        <v>9917</v>
      </c>
      <c r="J131" s="119">
        <f t="shared" si="5"/>
        <v>1.9727218225419665</v>
      </c>
      <c r="K131" s="118">
        <v>11646</v>
      </c>
      <c r="L131" s="119">
        <f t="shared" si="5"/>
        <v>0.17434708077039418</v>
      </c>
      <c r="M131" s="118">
        <v>7798</v>
      </c>
      <c r="N131" s="119">
        <v>-0.10171639212072336</v>
      </c>
      <c r="O131" s="119">
        <v>1.8680600914434908E-2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242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">
        <v>271</v>
      </c>
      <c r="O140" s="112" t="s">
        <v>272</v>
      </c>
    </row>
    <row r="141" spans="2:16" x14ac:dyDescent="0.25">
      <c r="B141" s="114" t="s">
        <v>71</v>
      </c>
      <c r="C141" s="115">
        <v>1521</v>
      </c>
      <c r="D141" s="116">
        <v>-3.9292730844793233E-3</v>
      </c>
      <c r="E141" s="115">
        <v>1281</v>
      </c>
      <c r="F141" s="116">
        <f t="shared" ref="F141:L153" si="6">IFERROR(E141/C141-1,"-")</f>
        <v>-0.15779092702169628</v>
      </c>
      <c r="G141" s="115">
        <v>234</v>
      </c>
      <c r="H141" s="116">
        <f t="shared" si="6"/>
        <v>-0.81733021077283374</v>
      </c>
      <c r="I141" s="115">
        <v>951</v>
      </c>
      <c r="J141" s="116">
        <f t="shared" si="6"/>
        <v>3.0641025641025639</v>
      </c>
      <c r="K141" s="115">
        <v>2175</v>
      </c>
      <c r="L141" s="116">
        <f t="shared" si="6"/>
        <v>1.2870662460567823</v>
      </c>
      <c r="M141" s="115">
        <v>1964</v>
      </c>
      <c r="N141" s="116">
        <v>-9.7011494252873587E-2</v>
      </c>
      <c r="O141" s="116">
        <v>0.29125575279421434</v>
      </c>
    </row>
    <row r="142" spans="2:16" x14ac:dyDescent="0.25">
      <c r="B142" s="114" t="s">
        <v>73</v>
      </c>
      <c r="C142" s="115">
        <v>1118</v>
      </c>
      <c r="D142" s="116">
        <v>-0.12587959343236899</v>
      </c>
      <c r="E142" s="115">
        <v>1141</v>
      </c>
      <c r="F142" s="116">
        <f t="shared" si="6"/>
        <v>2.0572450805008913E-2</v>
      </c>
      <c r="G142" s="115">
        <v>336</v>
      </c>
      <c r="H142" s="116">
        <f t="shared" si="6"/>
        <v>-0.70552147239263796</v>
      </c>
      <c r="I142" s="115">
        <v>938</v>
      </c>
      <c r="J142" s="116">
        <f t="shared" si="6"/>
        <v>1.7916666666666665</v>
      </c>
      <c r="K142" s="115">
        <v>1580</v>
      </c>
      <c r="L142" s="116">
        <f t="shared" si="6"/>
        <v>0.68443496801705761</v>
      </c>
      <c r="M142" s="115">
        <v>1621</v>
      </c>
      <c r="N142" s="116">
        <v>2.5949367088607511E-2</v>
      </c>
      <c r="O142" s="116">
        <v>0.44991055456171725</v>
      </c>
    </row>
    <row r="143" spans="2:16" x14ac:dyDescent="0.25">
      <c r="B143" s="114" t="s">
        <v>75</v>
      </c>
      <c r="C143" s="115">
        <v>1239</v>
      </c>
      <c r="D143" s="116">
        <v>-0.19178082191780821</v>
      </c>
      <c r="E143" s="115">
        <v>472</v>
      </c>
      <c r="F143" s="116">
        <f t="shared" si="6"/>
        <v>-0.61904761904761907</v>
      </c>
      <c r="G143" s="115">
        <v>488</v>
      </c>
      <c r="H143" s="116">
        <f t="shared" si="6"/>
        <v>3.3898305084745672E-2</v>
      </c>
      <c r="I143" s="115">
        <v>1100</v>
      </c>
      <c r="J143" s="116">
        <f t="shared" si="6"/>
        <v>1.2540983606557377</v>
      </c>
      <c r="K143" s="115">
        <v>1761</v>
      </c>
      <c r="L143" s="116">
        <f t="shared" si="6"/>
        <v>0.60090909090909084</v>
      </c>
      <c r="M143" s="115">
        <v>1731</v>
      </c>
      <c r="N143" s="116">
        <v>-1.7035775127768327E-2</v>
      </c>
      <c r="O143" s="116">
        <v>0.397094430992736</v>
      </c>
    </row>
    <row r="144" spans="2:16" x14ac:dyDescent="0.25">
      <c r="B144" s="114" t="s">
        <v>77</v>
      </c>
      <c r="C144" s="115">
        <v>820</v>
      </c>
      <c r="D144" s="116">
        <v>0.15007012622720906</v>
      </c>
      <c r="E144" s="115">
        <v>0</v>
      </c>
      <c r="F144" s="116">
        <f t="shared" si="6"/>
        <v>-1</v>
      </c>
      <c r="G144" s="115">
        <v>331</v>
      </c>
      <c r="H144" s="116" t="str">
        <f t="shared" si="6"/>
        <v>-</v>
      </c>
      <c r="I144" s="115">
        <v>852</v>
      </c>
      <c r="J144" s="116">
        <f t="shared" si="6"/>
        <v>1.5740181268882174</v>
      </c>
      <c r="K144" s="115">
        <v>1142</v>
      </c>
      <c r="L144" s="116">
        <f t="shared" si="6"/>
        <v>0.34037558685446001</v>
      </c>
      <c r="M144" s="115">
        <v>987</v>
      </c>
      <c r="N144" s="116">
        <v>-0.13572679509632224</v>
      </c>
      <c r="O144" s="116">
        <v>0.20365853658536581</v>
      </c>
    </row>
    <row r="145" spans="1:16" x14ac:dyDescent="0.25">
      <c r="B145" s="114" t="s">
        <v>79</v>
      </c>
      <c r="C145" s="115">
        <v>395</v>
      </c>
      <c r="D145" s="116">
        <v>-0.16666666666666663</v>
      </c>
      <c r="E145" s="115">
        <v>0</v>
      </c>
      <c r="F145" s="116">
        <f t="shared" si="6"/>
        <v>-1</v>
      </c>
      <c r="G145" s="115">
        <v>354</v>
      </c>
      <c r="H145" s="116" t="str">
        <f t="shared" si="6"/>
        <v>-</v>
      </c>
      <c r="I145" s="115">
        <v>480</v>
      </c>
      <c r="J145" s="116">
        <f t="shared" si="6"/>
        <v>0.35593220338983045</v>
      </c>
      <c r="K145" s="115">
        <v>474</v>
      </c>
      <c r="L145" s="116">
        <f t="shared" si="6"/>
        <v>-1.2499999999999956E-2</v>
      </c>
      <c r="M145" s="115">
        <v>450</v>
      </c>
      <c r="N145" s="116">
        <v>-5.0632911392405111E-2</v>
      </c>
      <c r="O145" s="116">
        <v>0.139240506329114</v>
      </c>
    </row>
    <row r="146" spans="1:16" x14ac:dyDescent="0.25">
      <c r="B146" s="114" t="s">
        <v>81</v>
      </c>
      <c r="C146" s="115">
        <v>314</v>
      </c>
      <c r="D146" s="116">
        <v>-0.35655737704918034</v>
      </c>
      <c r="E146" s="115">
        <v>0</v>
      </c>
      <c r="F146" s="116">
        <f t="shared" si="6"/>
        <v>-1</v>
      </c>
      <c r="G146" s="115">
        <v>380</v>
      </c>
      <c r="H146" s="116" t="str">
        <f t="shared" si="6"/>
        <v>-</v>
      </c>
      <c r="I146" s="115">
        <v>330</v>
      </c>
      <c r="J146" s="116">
        <f t="shared" si="6"/>
        <v>-0.13157894736842102</v>
      </c>
      <c r="K146" s="115">
        <v>472</v>
      </c>
      <c r="L146" s="116">
        <f t="shared" si="6"/>
        <v>0.43030303030303041</v>
      </c>
      <c r="M146" s="115">
        <v>414</v>
      </c>
      <c r="N146" s="116">
        <v>-0.1228813559322034</v>
      </c>
      <c r="O146" s="116">
        <v>0.31847133757961776</v>
      </c>
    </row>
    <row r="147" spans="1:16" x14ac:dyDescent="0.25">
      <c r="B147" s="114" t="s">
        <v>83</v>
      </c>
      <c r="C147" s="115">
        <v>351</v>
      </c>
      <c r="D147" s="116">
        <v>-0.21476510067114096</v>
      </c>
      <c r="E147" s="115">
        <v>0</v>
      </c>
      <c r="F147" s="116">
        <f t="shared" si="6"/>
        <v>-1</v>
      </c>
      <c r="G147" s="115">
        <v>460</v>
      </c>
      <c r="H147" s="116" t="str">
        <f t="shared" si="6"/>
        <v>-</v>
      </c>
      <c r="I147" s="115">
        <v>456</v>
      </c>
      <c r="J147" s="116">
        <f t="shared" si="6"/>
        <v>-8.6956521739129933E-3</v>
      </c>
      <c r="K147" s="115">
        <v>509</v>
      </c>
      <c r="L147" s="116">
        <f t="shared" si="6"/>
        <v>0.11622807017543857</v>
      </c>
      <c r="M147" s="115">
        <v>495</v>
      </c>
      <c r="N147" s="116">
        <v>-2.7504911591355596E-2</v>
      </c>
      <c r="O147" s="116">
        <v>0.41025641025641035</v>
      </c>
    </row>
    <row r="148" spans="1:16" x14ac:dyDescent="0.25">
      <c r="B148" s="114" t="s">
        <v>85</v>
      </c>
      <c r="C148" s="115">
        <v>362</v>
      </c>
      <c r="D148" s="116">
        <v>-0.35815602836879434</v>
      </c>
      <c r="E148" s="115">
        <v>169</v>
      </c>
      <c r="F148" s="116">
        <f t="shared" si="6"/>
        <v>-0.53314917127071826</v>
      </c>
      <c r="G148" s="115">
        <v>399</v>
      </c>
      <c r="H148" s="116">
        <f t="shared" si="6"/>
        <v>1.36094674556213</v>
      </c>
      <c r="I148" s="115">
        <v>554</v>
      </c>
      <c r="J148" s="116">
        <f t="shared" si="6"/>
        <v>0.38847117794486219</v>
      </c>
      <c r="K148" s="115">
        <v>557</v>
      </c>
      <c r="L148" s="116">
        <f t="shared" si="6"/>
        <v>5.4151624548737232E-3</v>
      </c>
      <c r="M148" s="115">
        <v>633</v>
      </c>
      <c r="N148" s="116">
        <v>0.13644524236983835</v>
      </c>
      <c r="O148" s="116">
        <v>0.74861878453038666</v>
      </c>
    </row>
    <row r="149" spans="1:16" x14ac:dyDescent="0.25">
      <c r="B149" s="114" t="s">
        <v>87</v>
      </c>
      <c r="C149" s="115">
        <v>374</v>
      </c>
      <c r="D149" s="116">
        <v>-0.41194968553459121</v>
      </c>
      <c r="E149" s="115">
        <v>122</v>
      </c>
      <c r="F149" s="116">
        <f t="shared" si="6"/>
        <v>-0.6737967914438503</v>
      </c>
      <c r="G149" s="115">
        <v>487</v>
      </c>
      <c r="H149" s="116">
        <f t="shared" si="6"/>
        <v>2.9918032786885247</v>
      </c>
      <c r="I149" s="115">
        <v>710</v>
      </c>
      <c r="J149" s="116">
        <f t="shared" si="6"/>
        <v>0.4579055441478439</v>
      </c>
      <c r="K149" s="115">
        <v>556</v>
      </c>
      <c r="L149" s="116">
        <f t="shared" si="6"/>
        <v>-0.21690140845070427</v>
      </c>
      <c r="M149" s="115">
        <v>520</v>
      </c>
      <c r="N149" s="116">
        <v>-6.4748201438848962E-2</v>
      </c>
      <c r="O149" s="116">
        <v>0.39037433155080214</v>
      </c>
    </row>
    <row r="150" spans="1:16" x14ac:dyDescent="0.25">
      <c r="A150" s="120"/>
      <c r="B150" s="114" t="s">
        <v>89</v>
      </c>
      <c r="C150" s="115">
        <v>772</v>
      </c>
      <c r="D150" s="116">
        <v>-0.10232558139534886</v>
      </c>
      <c r="E150" s="115">
        <v>152</v>
      </c>
      <c r="F150" s="116">
        <f t="shared" si="6"/>
        <v>-0.80310880829015541</v>
      </c>
      <c r="G150" s="115">
        <v>957</v>
      </c>
      <c r="H150" s="116">
        <f t="shared" si="6"/>
        <v>5.2960526315789478</v>
      </c>
      <c r="I150" s="115">
        <v>1127</v>
      </c>
      <c r="J150" s="116">
        <f t="shared" si="6"/>
        <v>0.17763845350052243</v>
      </c>
      <c r="K150" s="115">
        <v>849</v>
      </c>
      <c r="L150" s="116">
        <f t="shared" si="6"/>
        <v>-0.24667258207630882</v>
      </c>
      <c r="M150" s="115"/>
      <c r="N150" s="116" t="s">
        <v>229</v>
      </c>
      <c r="O150" s="116" t="s">
        <v>229</v>
      </c>
    </row>
    <row r="151" spans="1:16" x14ac:dyDescent="0.25">
      <c r="B151" s="114" t="s">
        <v>91</v>
      </c>
      <c r="C151" s="115">
        <v>1065</v>
      </c>
      <c r="D151" s="116">
        <v>3.398058252427183E-2</v>
      </c>
      <c r="E151" s="115">
        <v>295</v>
      </c>
      <c r="F151" s="116">
        <f t="shared" si="6"/>
        <v>-0.72300469483568075</v>
      </c>
      <c r="G151" s="115">
        <v>1541</v>
      </c>
      <c r="H151" s="116">
        <f t="shared" si="6"/>
        <v>4.2237288135593216</v>
      </c>
      <c r="I151" s="115">
        <v>1713</v>
      </c>
      <c r="J151" s="116">
        <f t="shared" si="6"/>
        <v>0.11161583387410778</v>
      </c>
      <c r="K151" s="115">
        <v>1379</v>
      </c>
      <c r="L151" s="116">
        <f t="shared" si="6"/>
        <v>-0.19497956800934035</v>
      </c>
      <c r="M151" s="115"/>
      <c r="N151" s="116" t="s">
        <v>229</v>
      </c>
      <c r="O151" s="116" t="s">
        <v>229</v>
      </c>
    </row>
    <row r="152" spans="1:16" x14ac:dyDescent="0.25">
      <c r="B152" s="114" t="s">
        <v>93</v>
      </c>
      <c r="C152" s="115">
        <v>1219</v>
      </c>
      <c r="D152" s="116">
        <v>-0.14516129032258063</v>
      </c>
      <c r="E152" s="115">
        <v>244</v>
      </c>
      <c r="F152" s="116">
        <f t="shared" si="6"/>
        <v>-0.79983593109105822</v>
      </c>
      <c r="G152" s="115">
        <v>1347</v>
      </c>
      <c r="H152" s="116">
        <f t="shared" si="6"/>
        <v>4.5204918032786887</v>
      </c>
      <c r="I152" s="115">
        <v>2050</v>
      </c>
      <c r="J152" s="116">
        <f t="shared" si="6"/>
        <v>0.52190051967334816</v>
      </c>
      <c r="K152" s="115">
        <v>1862</v>
      </c>
      <c r="L152" s="116">
        <f t="shared" si="6"/>
        <v>-9.1707317073170702E-2</v>
      </c>
      <c r="M152" s="115"/>
      <c r="N152" s="116" t="s">
        <v>229</v>
      </c>
      <c r="O152" s="116" t="s">
        <v>229</v>
      </c>
    </row>
    <row r="153" spans="1:16" ht="15.75" x14ac:dyDescent="0.25">
      <c r="B153" s="117" t="s">
        <v>30</v>
      </c>
      <c r="C153" s="118">
        <v>9550</v>
      </c>
      <c r="D153" s="119">
        <v>-0.1299990890042817</v>
      </c>
      <c r="E153" s="118">
        <v>4053</v>
      </c>
      <c r="F153" s="119">
        <f t="shared" si="6"/>
        <v>-0.57560209424083775</v>
      </c>
      <c r="G153" s="118">
        <v>7314</v>
      </c>
      <c r="H153" s="119">
        <f t="shared" si="6"/>
        <v>0.80458919319022937</v>
      </c>
      <c r="I153" s="118">
        <v>11261</v>
      </c>
      <c r="J153" s="119">
        <f t="shared" si="6"/>
        <v>0.53964998632759098</v>
      </c>
      <c r="K153" s="118">
        <v>13316</v>
      </c>
      <c r="L153" s="119">
        <f t="shared" si="6"/>
        <v>0.18248823372702239</v>
      </c>
      <c r="M153" s="118">
        <v>8815</v>
      </c>
      <c r="N153" s="119">
        <v>-4.4548016475178809E-2</v>
      </c>
      <c r="O153" s="119">
        <v>0.35740683708038179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243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">
        <v>271</v>
      </c>
      <c r="O162" s="112" t="s">
        <v>272</v>
      </c>
    </row>
    <row r="163" spans="2:15" x14ac:dyDescent="0.25">
      <c r="B163" s="114" t="s">
        <v>71</v>
      </c>
      <c r="C163" s="115">
        <v>638</v>
      </c>
      <c r="D163" s="116">
        <v>7.4074074074074181E-2</v>
      </c>
      <c r="E163" s="115">
        <v>701</v>
      </c>
      <c r="F163" s="116">
        <f t="shared" ref="F163:L175" si="7">IFERROR(E163/C163-1,"-")</f>
        <v>9.8746081504702099E-2</v>
      </c>
      <c r="G163" s="115">
        <v>254</v>
      </c>
      <c r="H163" s="116">
        <f t="shared" si="7"/>
        <v>-0.63766048502139805</v>
      </c>
      <c r="I163" s="115">
        <v>659</v>
      </c>
      <c r="J163" s="116">
        <f t="shared" si="7"/>
        <v>1.5944881889763778</v>
      </c>
      <c r="K163" s="115">
        <v>1025</v>
      </c>
      <c r="L163" s="116">
        <f t="shared" si="7"/>
        <v>0.55538694992412752</v>
      </c>
      <c r="M163" s="115">
        <v>851</v>
      </c>
      <c r="N163" s="116">
        <v>-0.16975609756097565</v>
      </c>
      <c r="O163" s="116">
        <v>0.33385579937304066</v>
      </c>
    </row>
    <row r="164" spans="2:15" x14ac:dyDescent="0.25">
      <c r="B164" s="114" t="s">
        <v>73</v>
      </c>
      <c r="C164" s="115">
        <v>764</v>
      </c>
      <c r="D164" s="116">
        <v>1.7310252996005415E-2</v>
      </c>
      <c r="E164" s="115">
        <v>860</v>
      </c>
      <c r="F164" s="116">
        <f t="shared" si="7"/>
        <v>0.12565445026178002</v>
      </c>
      <c r="G164" s="115">
        <v>349</v>
      </c>
      <c r="H164" s="116">
        <f t="shared" si="7"/>
        <v>-0.59418604651162799</v>
      </c>
      <c r="I164" s="115">
        <v>884</v>
      </c>
      <c r="J164" s="116">
        <f t="shared" si="7"/>
        <v>1.5329512893982806</v>
      </c>
      <c r="K164" s="115">
        <v>854</v>
      </c>
      <c r="L164" s="116">
        <f t="shared" si="7"/>
        <v>-3.3936651583710398E-2</v>
      </c>
      <c r="M164" s="115">
        <v>776</v>
      </c>
      <c r="N164" s="116">
        <v>-9.1334894613583129E-2</v>
      </c>
      <c r="O164" s="116">
        <v>1.5706806282722585E-2</v>
      </c>
    </row>
    <row r="165" spans="2:15" x14ac:dyDescent="0.25">
      <c r="B165" s="114" t="s">
        <v>75</v>
      </c>
      <c r="C165" s="115">
        <v>610</v>
      </c>
      <c r="D165" s="116">
        <v>-5.1321928460342114E-2</v>
      </c>
      <c r="E165" s="115">
        <v>389</v>
      </c>
      <c r="F165" s="116">
        <f t="shared" si="7"/>
        <v>-0.36229508196721316</v>
      </c>
      <c r="G165" s="115">
        <v>544</v>
      </c>
      <c r="H165" s="116">
        <f t="shared" si="7"/>
        <v>0.39845758354755789</v>
      </c>
      <c r="I165" s="115">
        <v>918</v>
      </c>
      <c r="J165" s="116">
        <f t="shared" si="7"/>
        <v>0.6875</v>
      </c>
      <c r="K165" s="115">
        <v>952</v>
      </c>
      <c r="L165" s="116">
        <f t="shared" si="7"/>
        <v>3.7037037037036979E-2</v>
      </c>
      <c r="M165" s="115">
        <v>929</v>
      </c>
      <c r="N165" s="116">
        <v>-2.4159663865546244E-2</v>
      </c>
      <c r="O165" s="116">
        <v>0.52295081967213108</v>
      </c>
    </row>
    <row r="166" spans="2:15" x14ac:dyDescent="0.25">
      <c r="B166" s="114" t="s">
        <v>77</v>
      </c>
      <c r="C166" s="115">
        <v>458</v>
      </c>
      <c r="D166" s="116">
        <v>-0.20761245674740481</v>
      </c>
      <c r="E166" s="115">
        <v>0</v>
      </c>
      <c r="F166" s="116">
        <f t="shared" si="7"/>
        <v>-1</v>
      </c>
      <c r="G166" s="115">
        <v>552</v>
      </c>
      <c r="H166" s="116" t="str">
        <f t="shared" si="7"/>
        <v>-</v>
      </c>
      <c r="I166" s="115">
        <v>591</v>
      </c>
      <c r="J166" s="116">
        <f t="shared" si="7"/>
        <v>7.0652173913043459E-2</v>
      </c>
      <c r="K166" s="115">
        <v>615</v>
      </c>
      <c r="L166" s="116">
        <f t="shared" si="7"/>
        <v>4.0609137055837463E-2</v>
      </c>
      <c r="M166" s="115">
        <v>585</v>
      </c>
      <c r="N166" s="116">
        <v>-4.8780487804878092E-2</v>
      </c>
      <c r="O166" s="116">
        <v>0.27729257641921401</v>
      </c>
    </row>
    <row r="167" spans="2:15" x14ac:dyDescent="0.25">
      <c r="B167" s="114" t="s">
        <v>79</v>
      </c>
      <c r="C167" s="115">
        <v>632</v>
      </c>
      <c r="D167" s="116">
        <v>0.12655971479500883</v>
      </c>
      <c r="E167" s="115">
        <v>0</v>
      </c>
      <c r="F167" s="116">
        <f t="shared" si="7"/>
        <v>-1</v>
      </c>
      <c r="G167" s="115">
        <v>803</v>
      </c>
      <c r="H167" s="116" t="str">
        <f t="shared" si="7"/>
        <v>-</v>
      </c>
      <c r="I167" s="115">
        <v>585</v>
      </c>
      <c r="J167" s="116">
        <f t="shared" si="7"/>
        <v>-0.2714819427148194</v>
      </c>
      <c r="K167" s="115">
        <v>589</v>
      </c>
      <c r="L167" s="116">
        <f t="shared" si="7"/>
        <v>6.8376068376068133E-3</v>
      </c>
      <c r="M167" s="115">
        <v>640</v>
      </c>
      <c r="N167" s="116">
        <v>8.6587436332767442E-2</v>
      </c>
      <c r="O167" s="116">
        <v>1.2658227848101333E-2</v>
      </c>
    </row>
    <row r="168" spans="2:15" x14ac:dyDescent="0.25">
      <c r="B168" s="114" t="s">
        <v>81</v>
      </c>
      <c r="C168" s="115">
        <v>335</v>
      </c>
      <c r="D168" s="116">
        <v>0.30350194552529186</v>
      </c>
      <c r="E168" s="115">
        <v>0</v>
      </c>
      <c r="F168" s="116">
        <f t="shared" si="7"/>
        <v>-1</v>
      </c>
      <c r="G168" s="115">
        <v>396</v>
      </c>
      <c r="H168" s="116" t="str">
        <f t="shared" si="7"/>
        <v>-</v>
      </c>
      <c r="I168" s="115">
        <v>399</v>
      </c>
      <c r="J168" s="116">
        <f t="shared" si="7"/>
        <v>7.575757575757569E-3</v>
      </c>
      <c r="K168" s="115">
        <v>441</v>
      </c>
      <c r="L168" s="116">
        <f t="shared" si="7"/>
        <v>0.10526315789473695</v>
      </c>
      <c r="M168" s="115">
        <v>365</v>
      </c>
      <c r="N168" s="116">
        <v>-0.17233560090702948</v>
      </c>
      <c r="O168" s="116">
        <v>8.9552238805970186E-2</v>
      </c>
    </row>
    <row r="169" spans="2:15" x14ac:dyDescent="0.25">
      <c r="B169" s="114" t="s">
        <v>83</v>
      </c>
      <c r="C169" s="115">
        <v>424</v>
      </c>
      <c r="D169" s="116">
        <v>0.20797720797720798</v>
      </c>
      <c r="E169" s="115">
        <v>0</v>
      </c>
      <c r="F169" s="116">
        <f t="shared" si="7"/>
        <v>-1</v>
      </c>
      <c r="G169" s="115">
        <v>577</v>
      </c>
      <c r="H169" s="116" t="str">
        <f t="shared" si="7"/>
        <v>-</v>
      </c>
      <c r="I169" s="115">
        <v>405</v>
      </c>
      <c r="J169" s="116">
        <f t="shared" si="7"/>
        <v>-0.29809358752166382</v>
      </c>
      <c r="K169" s="115">
        <v>479</v>
      </c>
      <c r="L169" s="116">
        <f t="shared" si="7"/>
        <v>0.18271604938271602</v>
      </c>
      <c r="M169" s="115">
        <v>436</v>
      </c>
      <c r="N169" s="116">
        <v>-8.9770354906054228E-2</v>
      </c>
      <c r="O169" s="116">
        <v>2.8301886792452935E-2</v>
      </c>
    </row>
    <row r="170" spans="2:15" x14ac:dyDescent="0.25">
      <c r="B170" s="114" t="s">
        <v>85</v>
      </c>
      <c r="C170" s="115">
        <v>589</v>
      </c>
      <c r="D170" s="116">
        <v>-4.8465266558966102E-2</v>
      </c>
      <c r="E170" s="115">
        <v>171</v>
      </c>
      <c r="F170" s="116">
        <f t="shared" si="7"/>
        <v>-0.70967741935483875</v>
      </c>
      <c r="G170" s="115">
        <v>855</v>
      </c>
      <c r="H170" s="116">
        <f t="shared" si="7"/>
        <v>4</v>
      </c>
      <c r="I170" s="115">
        <v>879</v>
      </c>
      <c r="J170" s="116">
        <f t="shared" si="7"/>
        <v>2.8070175438596578E-2</v>
      </c>
      <c r="K170" s="115">
        <v>818</v>
      </c>
      <c r="L170" s="116">
        <f t="shared" si="7"/>
        <v>-6.9397042093287786E-2</v>
      </c>
      <c r="M170" s="115">
        <v>1062</v>
      </c>
      <c r="N170" s="116">
        <v>0.29828850855745714</v>
      </c>
      <c r="O170" s="116">
        <v>0.80305602716468583</v>
      </c>
    </row>
    <row r="171" spans="2:15" x14ac:dyDescent="0.25">
      <c r="B171" s="114" t="s">
        <v>87</v>
      </c>
      <c r="C171" s="115">
        <v>469</v>
      </c>
      <c r="D171" s="116">
        <v>-7.6771653543307061E-2</v>
      </c>
      <c r="E171" s="115">
        <v>103</v>
      </c>
      <c r="F171" s="116">
        <f t="shared" si="7"/>
        <v>-0.78038379530916846</v>
      </c>
      <c r="G171" s="115">
        <v>553</v>
      </c>
      <c r="H171" s="116">
        <f t="shared" si="7"/>
        <v>4.3689320388349513</v>
      </c>
      <c r="I171" s="115">
        <v>557</v>
      </c>
      <c r="J171" s="116">
        <f t="shared" si="7"/>
        <v>7.2332730560578096E-3</v>
      </c>
      <c r="K171" s="115">
        <v>548</v>
      </c>
      <c r="L171" s="116">
        <f t="shared" si="7"/>
        <v>-1.6157989228007152E-2</v>
      </c>
      <c r="M171" s="115">
        <v>597</v>
      </c>
      <c r="N171" s="116">
        <v>8.9416058394160558E-2</v>
      </c>
      <c r="O171" s="116">
        <v>0.27292110874200426</v>
      </c>
    </row>
    <row r="172" spans="2:15" x14ac:dyDescent="0.25">
      <c r="B172" s="114" t="s">
        <v>89</v>
      </c>
      <c r="C172" s="115">
        <v>567</v>
      </c>
      <c r="D172" s="116">
        <v>1.0695187165775444E-2</v>
      </c>
      <c r="E172" s="115">
        <v>199</v>
      </c>
      <c r="F172" s="116">
        <f t="shared" si="7"/>
        <v>-0.64902998236331566</v>
      </c>
      <c r="G172" s="115">
        <v>633</v>
      </c>
      <c r="H172" s="116">
        <f t="shared" si="7"/>
        <v>2.1809045226130652</v>
      </c>
      <c r="I172" s="115">
        <v>660</v>
      </c>
      <c r="J172" s="116">
        <f t="shared" si="7"/>
        <v>4.2654028436019065E-2</v>
      </c>
      <c r="K172" s="115">
        <v>726</v>
      </c>
      <c r="L172" s="116">
        <f t="shared" si="7"/>
        <v>0.10000000000000009</v>
      </c>
      <c r="M172" s="115"/>
      <c r="N172" s="116" t="s">
        <v>229</v>
      </c>
      <c r="O172" s="116" t="s">
        <v>229</v>
      </c>
    </row>
    <row r="173" spans="2:15" x14ac:dyDescent="0.25">
      <c r="B173" s="114" t="s">
        <v>91</v>
      </c>
      <c r="C173" s="115">
        <v>606</v>
      </c>
      <c r="D173" s="116">
        <v>0.11808118081180807</v>
      </c>
      <c r="E173" s="115">
        <v>107</v>
      </c>
      <c r="F173" s="116">
        <f t="shared" si="7"/>
        <v>-0.82343234323432346</v>
      </c>
      <c r="G173" s="115">
        <v>866</v>
      </c>
      <c r="H173" s="116">
        <f t="shared" si="7"/>
        <v>7.0934579439252339</v>
      </c>
      <c r="I173" s="115">
        <v>960</v>
      </c>
      <c r="J173" s="116">
        <f t="shared" si="7"/>
        <v>0.10854503464203225</v>
      </c>
      <c r="K173" s="115">
        <v>984</v>
      </c>
      <c r="L173" s="116">
        <f t="shared" si="7"/>
        <v>2.4999999999999911E-2</v>
      </c>
      <c r="M173" s="115"/>
      <c r="N173" s="116" t="s">
        <v>229</v>
      </c>
      <c r="O173" s="116" t="s">
        <v>229</v>
      </c>
    </row>
    <row r="174" spans="2:15" x14ac:dyDescent="0.25">
      <c r="B174" s="114" t="s">
        <v>93</v>
      </c>
      <c r="C174" s="115">
        <v>617</v>
      </c>
      <c r="D174" s="116">
        <v>7.4912891986062657E-2</v>
      </c>
      <c r="E174" s="115">
        <v>244</v>
      </c>
      <c r="F174" s="116">
        <f t="shared" si="7"/>
        <v>-0.60453808752025928</v>
      </c>
      <c r="G174" s="115">
        <v>752</v>
      </c>
      <c r="H174" s="116">
        <f t="shared" si="7"/>
        <v>2.081967213114754</v>
      </c>
      <c r="I174" s="115">
        <v>1027</v>
      </c>
      <c r="J174" s="116">
        <f t="shared" si="7"/>
        <v>0.36569148936170204</v>
      </c>
      <c r="K174" s="115">
        <v>725</v>
      </c>
      <c r="L174" s="116">
        <f t="shared" si="7"/>
        <v>-0.29406037000973706</v>
      </c>
      <c r="M174" s="115"/>
      <c r="N174" s="116" t="s">
        <v>229</v>
      </c>
      <c r="O174" s="116" t="s">
        <v>229</v>
      </c>
    </row>
    <row r="175" spans="2:15" ht="15.75" x14ac:dyDescent="0.25">
      <c r="B175" s="117" t="s">
        <v>30</v>
      </c>
      <c r="C175" s="118">
        <v>6709</v>
      </c>
      <c r="D175" s="119">
        <v>2.5997858999847079E-2</v>
      </c>
      <c r="E175" s="118">
        <v>2906</v>
      </c>
      <c r="F175" s="119">
        <f t="shared" si="7"/>
        <v>-0.56685049932925913</v>
      </c>
      <c r="G175" s="118">
        <v>7134</v>
      </c>
      <c r="H175" s="119">
        <f t="shared" si="7"/>
        <v>1.4549208534067448</v>
      </c>
      <c r="I175" s="118">
        <v>8524</v>
      </c>
      <c r="J175" s="119">
        <f t="shared" si="7"/>
        <v>0.19484160358844971</v>
      </c>
      <c r="K175" s="118">
        <v>8756</v>
      </c>
      <c r="L175" s="119">
        <f t="shared" si="7"/>
        <v>2.7217268887846036E-2</v>
      </c>
      <c r="M175" s="118">
        <v>6241</v>
      </c>
      <c r="N175" s="119">
        <v>-1.2656225280810007E-2</v>
      </c>
      <c r="O175" s="119">
        <v>0.26875381175035584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244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">
        <v>271</v>
      </c>
      <c r="O184" s="112" t="s">
        <v>272</v>
      </c>
    </row>
    <row r="185" spans="1:16" x14ac:dyDescent="0.25">
      <c r="A185" s="120"/>
      <c r="B185" s="114" t="s">
        <v>71</v>
      </c>
      <c r="C185" s="115">
        <v>145</v>
      </c>
      <c r="D185" s="116">
        <v>-7.6433121019108263E-2</v>
      </c>
      <c r="E185" s="115">
        <v>222</v>
      </c>
      <c r="F185" s="116">
        <f t="shared" ref="F185:L197" si="8">IFERROR(E185/C185-1,"-")</f>
        <v>0.53103448275862064</v>
      </c>
      <c r="G185" s="115">
        <v>43</v>
      </c>
      <c r="H185" s="116">
        <f t="shared" si="8"/>
        <v>-0.80630630630630629</v>
      </c>
      <c r="I185" s="115">
        <v>170</v>
      </c>
      <c r="J185" s="116">
        <f t="shared" si="8"/>
        <v>2.9534883720930232</v>
      </c>
      <c r="K185" s="115">
        <v>239</v>
      </c>
      <c r="L185" s="116">
        <f t="shared" si="8"/>
        <v>0.40588235294117636</v>
      </c>
      <c r="M185" s="115">
        <v>277</v>
      </c>
      <c r="N185" s="116">
        <v>0.15899581589958167</v>
      </c>
      <c r="O185" s="116">
        <v>0.91034482758620694</v>
      </c>
    </row>
    <row r="186" spans="1:16" x14ac:dyDescent="0.25">
      <c r="B186" s="114" t="s">
        <v>73</v>
      </c>
      <c r="C186" s="115">
        <v>138</v>
      </c>
      <c r="D186" s="116">
        <v>-0.27368421052631575</v>
      </c>
      <c r="E186" s="115">
        <v>148</v>
      </c>
      <c r="F186" s="116">
        <f t="shared" si="8"/>
        <v>7.2463768115942129E-2</v>
      </c>
      <c r="G186" s="115">
        <v>37</v>
      </c>
      <c r="H186" s="116">
        <f t="shared" si="8"/>
        <v>-0.75</v>
      </c>
      <c r="I186" s="115">
        <v>179</v>
      </c>
      <c r="J186" s="116">
        <f t="shared" si="8"/>
        <v>3.8378378378378377</v>
      </c>
      <c r="K186" s="115">
        <v>200</v>
      </c>
      <c r="L186" s="116">
        <f t="shared" si="8"/>
        <v>0.11731843575418988</v>
      </c>
      <c r="M186" s="115">
        <v>198</v>
      </c>
      <c r="N186" s="116">
        <v>-1.0000000000000009E-2</v>
      </c>
      <c r="O186" s="116">
        <v>0.43478260869565211</v>
      </c>
    </row>
    <row r="187" spans="1:16" x14ac:dyDescent="0.25">
      <c r="B187" s="114" t="s">
        <v>75</v>
      </c>
      <c r="C187" s="115">
        <v>138</v>
      </c>
      <c r="D187" s="116">
        <v>-0.24590163934426235</v>
      </c>
      <c r="E187" s="115">
        <v>85</v>
      </c>
      <c r="F187" s="116">
        <f t="shared" si="8"/>
        <v>-0.38405797101449279</v>
      </c>
      <c r="G187" s="115">
        <v>32</v>
      </c>
      <c r="H187" s="116">
        <f t="shared" si="8"/>
        <v>-0.62352941176470589</v>
      </c>
      <c r="I187" s="115">
        <v>197</v>
      </c>
      <c r="J187" s="116">
        <f t="shared" si="8"/>
        <v>5.15625</v>
      </c>
      <c r="K187" s="115">
        <v>206</v>
      </c>
      <c r="L187" s="116">
        <f t="shared" si="8"/>
        <v>4.5685279187817285E-2</v>
      </c>
      <c r="M187" s="115">
        <v>181</v>
      </c>
      <c r="N187" s="116">
        <v>-0.12135922330097082</v>
      </c>
      <c r="O187" s="116">
        <v>0.31159420289855078</v>
      </c>
    </row>
    <row r="188" spans="1:16" x14ac:dyDescent="0.25">
      <c r="B188" s="114" t="s">
        <v>77</v>
      </c>
      <c r="C188" s="115">
        <v>120</v>
      </c>
      <c r="D188" s="116">
        <v>-0.3908629441624365</v>
      </c>
      <c r="E188" s="115">
        <v>0</v>
      </c>
      <c r="F188" s="116">
        <f t="shared" si="8"/>
        <v>-1</v>
      </c>
      <c r="G188" s="115">
        <v>31</v>
      </c>
      <c r="H188" s="116" t="str">
        <f t="shared" si="8"/>
        <v>-</v>
      </c>
      <c r="I188" s="115">
        <v>118</v>
      </c>
      <c r="J188" s="116">
        <f t="shared" si="8"/>
        <v>2.806451612903226</v>
      </c>
      <c r="K188" s="115">
        <v>119</v>
      </c>
      <c r="L188" s="116">
        <f t="shared" si="8"/>
        <v>8.4745762711864181E-3</v>
      </c>
      <c r="M188" s="115">
        <v>107</v>
      </c>
      <c r="N188" s="116">
        <v>-0.10084033613445376</v>
      </c>
      <c r="O188" s="116">
        <v>-0.10833333333333328</v>
      </c>
    </row>
    <row r="189" spans="1:16" x14ac:dyDescent="0.25">
      <c r="B189" s="114" t="s">
        <v>79</v>
      </c>
      <c r="C189" s="115">
        <v>130</v>
      </c>
      <c r="D189" s="116">
        <v>0.13043478260869557</v>
      </c>
      <c r="E189" s="115">
        <v>0</v>
      </c>
      <c r="F189" s="116">
        <f t="shared" si="8"/>
        <v>-1</v>
      </c>
      <c r="G189" s="115">
        <v>99</v>
      </c>
      <c r="H189" s="116" t="str">
        <f t="shared" si="8"/>
        <v>-</v>
      </c>
      <c r="I189" s="115">
        <v>117</v>
      </c>
      <c r="J189" s="116">
        <f t="shared" si="8"/>
        <v>0.18181818181818188</v>
      </c>
      <c r="K189" s="115">
        <v>90</v>
      </c>
      <c r="L189" s="116">
        <f t="shared" si="8"/>
        <v>-0.23076923076923073</v>
      </c>
      <c r="M189" s="115">
        <v>133</v>
      </c>
      <c r="N189" s="116">
        <v>0.47777777777777786</v>
      </c>
      <c r="O189" s="116">
        <v>2.3076923076922995E-2</v>
      </c>
    </row>
    <row r="190" spans="1:16" x14ac:dyDescent="0.25">
      <c r="B190" s="114" t="s">
        <v>120</v>
      </c>
      <c r="C190" s="115">
        <v>100</v>
      </c>
      <c r="D190" s="116">
        <v>6.3829787234042534E-2</v>
      </c>
      <c r="E190" s="115">
        <v>0</v>
      </c>
      <c r="F190" s="116">
        <f t="shared" si="8"/>
        <v>-1</v>
      </c>
      <c r="G190" s="115">
        <v>63</v>
      </c>
      <c r="H190" s="116" t="str">
        <f t="shared" si="8"/>
        <v>-</v>
      </c>
      <c r="I190" s="115">
        <v>96</v>
      </c>
      <c r="J190" s="116">
        <f t="shared" si="8"/>
        <v>0.52380952380952372</v>
      </c>
      <c r="K190" s="115">
        <v>86</v>
      </c>
      <c r="L190" s="116">
        <f t="shared" si="8"/>
        <v>-0.10416666666666663</v>
      </c>
      <c r="M190" s="115">
        <v>117</v>
      </c>
      <c r="N190" s="116">
        <v>0.36046511627906974</v>
      </c>
      <c r="O190" s="116">
        <v>0.16999999999999993</v>
      </c>
    </row>
    <row r="191" spans="1:16" x14ac:dyDescent="0.25">
      <c r="B191" s="114" t="s">
        <v>83</v>
      </c>
      <c r="C191" s="115">
        <v>77</v>
      </c>
      <c r="D191" s="116">
        <v>-0.31858407079646023</v>
      </c>
      <c r="E191" s="115">
        <v>0</v>
      </c>
      <c r="F191" s="116">
        <f t="shared" si="8"/>
        <v>-1</v>
      </c>
      <c r="G191" s="115">
        <v>83</v>
      </c>
      <c r="H191" s="116" t="str">
        <f t="shared" si="8"/>
        <v>-</v>
      </c>
      <c r="I191" s="115">
        <v>109</v>
      </c>
      <c r="J191" s="116">
        <f t="shared" si="8"/>
        <v>0.31325301204819267</v>
      </c>
      <c r="K191" s="115">
        <v>135</v>
      </c>
      <c r="L191" s="116">
        <f t="shared" si="8"/>
        <v>0.23853211009174302</v>
      </c>
      <c r="M191" s="115">
        <v>123</v>
      </c>
      <c r="N191" s="116">
        <v>-8.8888888888888906E-2</v>
      </c>
      <c r="O191" s="116">
        <v>0.59740259740259738</v>
      </c>
    </row>
    <row r="192" spans="1:16" x14ac:dyDescent="0.25">
      <c r="B192" s="114" t="s">
        <v>85</v>
      </c>
      <c r="C192" s="115">
        <v>80</v>
      </c>
      <c r="D192" s="116">
        <v>-4.7619047619047672E-2</v>
      </c>
      <c r="E192" s="115">
        <v>49</v>
      </c>
      <c r="F192" s="116">
        <f t="shared" si="8"/>
        <v>-0.38749999999999996</v>
      </c>
      <c r="G192" s="115">
        <v>103</v>
      </c>
      <c r="H192" s="116">
        <f t="shared" si="8"/>
        <v>1.1020408163265305</v>
      </c>
      <c r="I192" s="115">
        <v>180</v>
      </c>
      <c r="J192" s="116">
        <f t="shared" si="8"/>
        <v>0.74757281553398047</v>
      </c>
      <c r="K192" s="115">
        <v>119</v>
      </c>
      <c r="L192" s="116">
        <f t="shared" si="8"/>
        <v>-0.33888888888888891</v>
      </c>
      <c r="M192" s="115">
        <v>112</v>
      </c>
      <c r="N192" s="116">
        <v>-5.8823529411764719E-2</v>
      </c>
      <c r="O192" s="116">
        <v>0.39999999999999991</v>
      </c>
    </row>
    <row r="193" spans="2:16" x14ac:dyDescent="0.25">
      <c r="B193" s="114" t="s">
        <v>87</v>
      </c>
      <c r="C193" s="115">
        <v>107</v>
      </c>
      <c r="D193" s="116">
        <v>-2.7272727272727226E-2</v>
      </c>
      <c r="E193" s="115">
        <v>74</v>
      </c>
      <c r="F193" s="116">
        <f t="shared" si="8"/>
        <v>-0.30841121495327106</v>
      </c>
      <c r="G193" s="115">
        <v>87</v>
      </c>
      <c r="H193" s="116">
        <f t="shared" si="8"/>
        <v>0.17567567567567566</v>
      </c>
      <c r="I193" s="115">
        <v>97</v>
      </c>
      <c r="J193" s="116">
        <f t="shared" si="8"/>
        <v>0.11494252873563227</v>
      </c>
      <c r="K193" s="115">
        <v>102</v>
      </c>
      <c r="L193" s="116">
        <f t="shared" si="8"/>
        <v>5.1546391752577359E-2</v>
      </c>
      <c r="M193" s="115">
        <v>143</v>
      </c>
      <c r="N193" s="116">
        <v>0.40196078431372539</v>
      </c>
      <c r="O193" s="116">
        <v>0.33644859813084116</v>
      </c>
    </row>
    <row r="194" spans="2:16" x14ac:dyDescent="0.25">
      <c r="B194" s="114" t="s">
        <v>89</v>
      </c>
      <c r="C194" s="115">
        <v>101</v>
      </c>
      <c r="D194" s="116">
        <v>-0.50731707317073171</v>
      </c>
      <c r="E194" s="115">
        <v>47</v>
      </c>
      <c r="F194" s="116">
        <f t="shared" si="8"/>
        <v>-0.53465346534653468</v>
      </c>
      <c r="G194" s="115">
        <v>177</v>
      </c>
      <c r="H194" s="116">
        <f t="shared" si="8"/>
        <v>2.7659574468085109</v>
      </c>
      <c r="I194" s="115">
        <v>110</v>
      </c>
      <c r="J194" s="116">
        <f t="shared" si="8"/>
        <v>-0.37853107344632764</v>
      </c>
      <c r="K194" s="115">
        <v>137</v>
      </c>
      <c r="L194" s="116">
        <f t="shared" si="8"/>
        <v>0.24545454545454537</v>
      </c>
      <c r="M194" s="115"/>
      <c r="N194" s="116" t="s">
        <v>229</v>
      </c>
      <c r="O194" s="116" t="s">
        <v>229</v>
      </c>
    </row>
    <row r="195" spans="2:16" x14ac:dyDescent="0.25">
      <c r="B195" s="114" t="s">
        <v>91</v>
      </c>
      <c r="C195" s="115">
        <v>183</v>
      </c>
      <c r="D195" s="116">
        <v>0.11585365853658547</v>
      </c>
      <c r="E195" s="115">
        <v>57</v>
      </c>
      <c r="F195" s="116">
        <f t="shared" si="8"/>
        <v>-0.68852459016393441</v>
      </c>
      <c r="G195" s="115">
        <v>403</v>
      </c>
      <c r="H195" s="116">
        <f t="shared" si="8"/>
        <v>6.0701754385964914</v>
      </c>
      <c r="I195" s="115">
        <v>182</v>
      </c>
      <c r="J195" s="116">
        <f t="shared" si="8"/>
        <v>-0.54838709677419351</v>
      </c>
      <c r="K195" s="115">
        <v>273</v>
      </c>
      <c r="L195" s="116">
        <f t="shared" si="8"/>
        <v>0.5</v>
      </c>
      <c r="M195" s="115"/>
      <c r="N195" s="116" t="s">
        <v>229</v>
      </c>
      <c r="O195" s="116" t="s">
        <v>229</v>
      </c>
    </row>
    <row r="196" spans="2:16" x14ac:dyDescent="0.25">
      <c r="B196" s="114" t="s">
        <v>93</v>
      </c>
      <c r="C196" s="115">
        <v>165</v>
      </c>
      <c r="D196" s="116">
        <v>-8.8397790055248615E-2</v>
      </c>
      <c r="E196" s="115">
        <v>74</v>
      </c>
      <c r="F196" s="116">
        <f t="shared" si="8"/>
        <v>-0.55151515151515151</v>
      </c>
      <c r="G196" s="115">
        <v>199</v>
      </c>
      <c r="H196" s="116">
        <f t="shared" si="8"/>
        <v>1.689189189189189</v>
      </c>
      <c r="I196" s="115">
        <v>281</v>
      </c>
      <c r="J196" s="116">
        <f t="shared" si="8"/>
        <v>0.4120603015075377</v>
      </c>
      <c r="K196" s="115">
        <v>228</v>
      </c>
      <c r="L196" s="116">
        <f t="shared" si="8"/>
        <v>-0.18861209964412806</v>
      </c>
      <c r="M196" s="115"/>
      <c r="N196" s="116" t="s">
        <v>229</v>
      </c>
      <c r="O196" s="116" t="s">
        <v>229</v>
      </c>
    </row>
    <row r="197" spans="2:16" ht="15.75" x14ac:dyDescent="0.25">
      <c r="B197" s="117" t="s">
        <v>30</v>
      </c>
      <c r="C197" s="118">
        <v>1484</v>
      </c>
      <c r="D197" s="119">
        <v>-0.17233686558839934</v>
      </c>
      <c r="E197" s="118">
        <v>812</v>
      </c>
      <c r="F197" s="119">
        <f t="shared" si="8"/>
        <v>-0.45283018867924529</v>
      </c>
      <c r="G197" s="118">
        <v>1357</v>
      </c>
      <c r="H197" s="119">
        <f t="shared" si="8"/>
        <v>0.67118226600985231</v>
      </c>
      <c r="I197" s="118">
        <v>1836</v>
      </c>
      <c r="J197" s="119">
        <f t="shared" si="8"/>
        <v>0.35298452468680908</v>
      </c>
      <c r="K197" s="118">
        <v>1934</v>
      </c>
      <c r="L197" s="119">
        <f t="shared" si="8"/>
        <v>5.3376906318082895E-2</v>
      </c>
      <c r="M197" s="118">
        <v>1391</v>
      </c>
      <c r="N197" s="119">
        <v>7.3302469135802406E-2</v>
      </c>
      <c r="O197" s="119">
        <v>0.34396135265700489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245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">
        <v>271</v>
      </c>
      <c r="O206" s="112" t="s">
        <v>272</v>
      </c>
    </row>
    <row r="207" spans="2:16" x14ac:dyDescent="0.25">
      <c r="B207" s="114" t="s">
        <v>71</v>
      </c>
      <c r="C207" s="115">
        <v>258</v>
      </c>
      <c r="D207" s="116">
        <v>0.1415929203539823</v>
      </c>
      <c r="E207" s="115">
        <v>231</v>
      </c>
      <c r="F207" s="116">
        <f t="shared" ref="F207:L219" si="9">IFERROR(E207/C207-1,"-")</f>
        <v>-0.10465116279069764</v>
      </c>
      <c r="G207" s="115">
        <v>38</v>
      </c>
      <c r="H207" s="116">
        <f t="shared" si="9"/>
        <v>-0.83549783549783552</v>
      </c>
      <c r="I207" s="115">
        <v>270</v>
      </c>
      <c r="J207" s="116">
        <f t="shared" si="9"/>
        <v>6.1052631578947372</v>
      </c>
      <c r="K207" s="115">
        <v>297</v>
      </c>
      <c r="L207" s="116">
        <f t="shared" si="9"/>
        <v>0.10000000000000009</v>
      </c>
      <c r="M207" s="115">
        <v>273</v>
      </c>
      <c r="N207" s="116">
        <v>-8.0808080808080773E-2</v>
      </c>
      <c r="O207" s="116">
        <v>5.8139534883721034E-2</v>
      </c>
    </row>
    <row r="208" spans="2:16" x14ac:dyDescent="0.25">
      <c r="B208" s="114" t="s">
        <v>73</v>
      </c>
      <c r="C208" s="115">
        <v>163</v>
      </c>
      <c r="D208" s="116">
        <v>-8.4269662921348298E-2</v>
      </c>
      <c r="E208" s="115">
        <v>215</v>
      </c>
      <c r="F208" s="116">
        <f t="shared" si="9"/>
        <v>0.31901840490797539</v>
      </c>
      <c r="G208" s="115">
        <v>44</v>
      </c>
      <c r="H208" s="116">
        <f t="shared" si="9"/>
        <v>-0.79534883720930227</v>
      </c>
      <c r="I208" s="115">
        <v>270</v>
      </c>
      <c r="J208" s="116">
        <f t="shared" si="9"/>
        <v>5.1363636363636367</v>
      </c>
      <c r="K208" s="115">
        <v>263</v>
      </c>
      <c r="L208" s="116">
        <f t="shared" si="9"/>
        <v>-2.5925925925925908E-2</v>
      </c>
      <c r="M208" s="115">
        <v>326</v>
      </c>
      <c r="N208" s="116">
        <v>0.23954372623574138</v>
      </c>
      <c r="O208" s="116">
        <v>1</v>
      </c>
    </row>
    <row r="209" spans="2:16" x14ac:dyDescent="0.25">
      <c r="B209" s="114" t="s">
        <v>75</v>
      </c>
      <c r="C209" s="115">
        <v>209</v>
      </c>
      <c r="D209" s="116">
        <v>0.10000000000000009</v>
      </c>
      <c r="E209" s="115">
        <v>81</v>
      </c>
      <c r="F209" s="116">
        <f t="shared" si="9"/>
        <v>-0.61244019138755978</v>
      </c>
      <c r="G209" s="115">
        <v>46</v>
      </c>
      <c r="H209" s="116">
        <f t="shared" si="9"/>
        <v>-0.4320987654320988</v>
      </c>
      <c r="I209" s="115">
        <v>212</v>
      </c>
      <c r="J209" s="116">
        <f t="shared" si="9"/>
        <v>3.6086956521739131</v>
      </c>
      <c r="K209" s="115">
        <v>247</v>
      </c>
      <c r="L209" s="116">
        <f t="shared" si="9"/>
        <v>0.16509433962264142</v>
      </c>
      <c r="M209" s="115">
        <v>210</v>
      </c>
      <c r="N209" s="116">
        <v>-0.1497975708502024</v>
      </c>
      <c r="O209" s="116">
        <v>4.7846889952152249E-3</v>
      </c>
    </row>
    <row r="210" spans="2:16" x14ac:dyDescent="0.25">
      <c r="B210" s="114" t="s">
        <v>77</v>
      </c>
      <c r="C210" s="115">
        <v>91</v>
      </c>
      <c r="D210" s="116">
        <v>-0.17272727272727273</v>
      </c>
      <c r="E210" s="115">
        <v>0</v>
      </c>
      <c r="F210" s="116">
        <f t="shared" si="9"/>
        <v>-1</v>
      </c>
      <c r="G210" s="115">
        <v>49</v>
      </c>
      <c r="H210" s="116" t="str">
        <f t="shared" si="9"/>
        <v>-</v>
      </c>
      <c r="I210" s="115">
        <v>157</v>
      </c>
      <c r="J210" s="116">
        <f t="shared" si="9"/>
        <v>2.204081632653061</v>
      </c>
      <c r="K210" s="115">
        <v>160</v>
      </c>
      <c r="L210" s="116">
        <f t="shared" si="9"/>
        <v>1.9108280254777066E-2</v>
      </c>
      <c r="M210" s="115">
        <v>191</v>
      </c>
      <c r="N210" s="116">
        <v>0.19375000000000009</v>
      </c>
      <c r="O210" s="116">
        <v>1.098901098901099</v>
      </c>
    </row>
    <row r="211" spans="2:16" x14ac:dyDescent="0.25">
      <c r="B211" s="114" t="s">
        <v>79</v>
      </c>
      <c r="C211" s="115">
        <v>92</v>
      </c>
      <c r="D211" s="116">
        <v>3.3707865168539408E-2</v>
      </c>
      <c r="E211" s="115">
        <v>0</v>
      </c>
      <c r="F211" s="116">
        <f t="shared" si="9"/>
        <v>-1</v>
      </c>
      <c r="G211" s="115">
        <v>58</v>
      </c>
      <c r="H211" s="116" t="str">
        <f t="shared" si="9"/>
        <v>-</v>
      </c>
      <c r="I211" s="115">
        <v>143</v>
      </c>
      <c r="J211" s="116">
        <f t="shared" si="9"/>
        <v>1.4655172413793105</v>
      </c>
      <c r="K211" s="115">
        <v>160</v>
      </c>
      <c r="L211" s="116">
        <f t="shared" si="9"/>
        <v>0.11888111888111896</v>
      </c>
      <c r="M211" s="115">
        <v>146</v>
      </c>
      <c r="N211" s="116">
        <v>-8.7500000000000022E-2</v>
      </c>
      <c r="O211" s="116">
        <v>0.58695652173913038</v>
      </c>
    </row>
    <row r="212" spans="2:16" x14ac:dyDescent="0.25">
      <c r="B212" s="114" t="s">
        <v>81</v>
      </c>
      <c r="C212" s="115">
        <v>77</v>
      </c>
      <c r="D212" s="116">
        <v>0.16666666666666674</v>
      </c>
      <c r="E212" s="115">
        <v>0</v>
      </c>
      <c r="F212" s="116">
        <f t="shared" si="9"/>
        <v>-1</v>
      </c>
      <c r="G212" s="115">
        <v>76</v>
      </c>
      <c r="H212" s="116" t="str">
        <f t="shared" si="9"/>
        <v>-</v>
      </c>
      <c r="I212" s="115">
        <v>125</v>
      </c>
      <c r="J212" s="116">
        <f t="shared" si="9"/>
        <v>0.64473684210526305</v>
      </c>
      <c r="K212" s="115">
        <v>86</v>
      </c>
      <c r="L212" s="116">
        <f t="shared" si="9"/>
        <v>-0.31200000000000006</v>
      </c>
      <c r="M212" s="115">
        <v>103</v>
      </c>
      <c r="N212" s="116">
        <v>0.19767441860465107</v>
      </c>
      <c r="O212" s="116">
        <v>0.33766233766233755</v>
      </c>
    </row>
    <row r="213" spans="2:16" x14ac:dyDescent="0.25">
      <c r="B213" s="114" t="s">
        <v>83</v>
      </c>
      <c r="C213" s="115">
        <v>105</v>
      </c>
      <c r="D213" s="116">
        <v>9.6153846153845812E-3</v>
      </c>
      <c r="E213" s="115">
        <v>0</v>
      </c>
      <c r="F213" s="116">
        <f t="shared" si="9"/>
        <v>-1</v>
      </c>
      <c r="G213" s="115">
        <v>133</v>
      </c>
      <c r="H213" s="116" t="str">
        <f t="shared" si="9"/>
        <v>-</v>
      </c>
      <c r="I213" s="115">
        <v>98</v>
      </c>
      <c r="J213" s="116">
        <f t="shared" si="9"/>
        <v>-0.26315789473684215</v>
      </c>
      <c r="K213" s="115">
        <v>303</v>
      </c>
      <c r="L213" s="116">
        <f t="shared" si="9"/>
        <v>2.0918367346938775</v>
      </c>
      <c r="M213" s="115">
        <v>146</v>
      </c>
      <c r="N213" s="116">
        <v>-0.51815181518151809</v>
      </c>
      <c r="O213" s="116">
        <v>0.39047619047619042</v>
      </c>
    </row>
    <row r="214" spans="2:16" x14ac:dyDescent="0.25">
      <c r="B214" s="114" t="s">
        <v>85</v>
      </c>
      <c r="C214" s="115">
        <v>106</v>
      </c>
      <c r="D214" s="116">
        <v>-4.5045045045045029E-2</v>
      </c>
      <c r="E214" s="115">
        <v>48</v>
      </c>
      <c r="F214" s="116">
        <f t="shared" si="9"/>
        <v>-0.54716981132075471</v>
      </c>
      <c r="G214" s="115">
        <v>100</v>
      </c>
      <c r="H214" s="116">
        <f t="shared" si="9"/>
        <v>1.0833333333333335</v>
      </c>
      <c r="I214" s="115">
        <v>369</v>
      </c>
      <c r="J214" s="116">
        <f t="shared" si="9"/>
        <v>2.69</v>
      </c>
      <c r="K214" s="115">
        <v>234</v>
      </c>
      <c r="L214" s="116">
        <f t="shared" si="9"/>
        <v>-0.36585365853658536</v>
      </c>
      <c r="M214" s="115">
        <v>193</v>
      </c>
      <c r="N214" s="116">
        <v>-0.17521367521367526</v>
      </c>
      <c r="O214" s="116">
        <v>0.820754716981132</v>
      </c>
    </row>
    <row r="215" spans="2:16" x14ac:dyDescent="0.25">
      <c r="B215" s="114" t="s">
        <v>87</v>
      </c>
      <c r="C215" s="115">
        <v>118</v>
      </c>
      <c r="D215" s="116">
        <v>0.31111111111111112</v>
      </c>
      <c r="E215" s="115">
        <v>19</v>
      </c>
      <c r="F215" s="116">
        <f t="shared" si="9"/>
        <v>-0.83898305084745761</v>
      </c>
      <c r="G215" s="115">
        <v>122</v>
      </c>
      <c r="H215" s="116">
        <f t="shared" si="9"/>
        <v>5.4210526315789478</v>
      </c>
      <c r="I215" s="115">
        <v>209</v>
      </c>
      <c r="J215" s="116">
        <f t="shared" si="9"/>
        <v>0.71311475409836067</v>
      </c>
      <c r="K215" s="115">
        <v>146</v>
      </c>
      <c r="L215" s="116">
        <f t="shared" si="9"/>
        <v>-0.30143540669856461</v>
      </c>
      <c r="M215" s="115">
        <v>101</v>
      </c>
      <c r="N215" s="116">
        <v>-0.30821917808219179</v>
      </c>
      <c r="O215" s="116">
        <v>-0.14406779661016944</v>
      </c>
    </row>
    <row r="216" spans="2:16" x14ac:dyDescent="0.25">
      <c r="B216" s="114" t="s">
        <v>89</v>
      </c>
      <c r="C216" s="115">
        <v>107</v>
      </c>
      <c r="D216" s="116">
        <v>-0.10084033613445376</v>
      </c>
      <c r="E216" s="115">
        <v>30</v>
      </c>
      <c r="F216" s="116">
        <f t="shared" si="9"/>
        <v>-0.71962616822429903</v>
      </c>
      <c r="G216" s="115">
        <v>167</v>
      </c>
      <c r="H216" s="116">
        <f t="shared" si="9"/>
        <v>4.5666666666666664</v>
      </c>
      <c r="I216" s="115">
        <v>124</v>
      </c>
      <c r="J216" s="116">
        <f t="shared" si="9"/>
        <v>-0.25748502994011979</v>
      </c>
      <c r="K216" s="115">
        <v>156</v>
      </c>
      <c r="L216" s="116">
        <f t="shared" si="9"/>
        <v>0.25806451612903225</v>
      </c>
      <c r="M216" s="115"/>
      <c r="N216" s="116" t="s">
        <v>229</v>
      </c>
      <c r="O216" s="116" t="s">
        <v>229</v>
      </c>
    </row>
    <row r="217" spans="2:16" x14ac:dyDescent="0.25">
      <c r="B217" s="114" t="s">
        <v>91</v>
      </c>
      <c r="C217" s="115">
        <v>152</v>
      </c>
      <c r="D217" s="116">
        <v>-0.13636363636363635</v>
      </c>
      <c r="E217" s="115">
        <v>48</v>
      </c>
      <c r="F217" s="116">
        <f t="shared" si="9"/>
        <v>-0.68421052631578949</v>
      </c>
      <c r="G217" s="115">
        <v>242</v>
      </c>
      <c r="H217" s="116">
        <f t="shared" si="9"/>
        <v>4.041666666666667</v>
      </c>
      <c r="I217" s="115">
        <v>302</v>
      </c>
      <c r="J217" s="116">
        <f t="shared" si="9"/>
        <v>0.24793388429752072</v>
      </c>
      <c r="K217" s="115">
        <v>294</v>
      </c>
      <c r="L217" s="116">
        <f t="shared" si="9"/>
        <v>-2.6490066225165587E-2</v>
      </c>
      <c r="M217" s="115"/>
      <c r="N217" s="116" t="s">
        <v>229</v>
      </c>
      <c r="O217" s="116" t="s">
        <v>229</v>
      </c>
    </row>
    <row r="218" spans="2:16" x14ac:dyDescent="0.25">
      <c r="B218" s="114" t="s">
        <v>93</v>
      </c>
      <c r="C218" s="115">
        <v>388</v>
      </c>
      <c r="D218" s="116">
        <v>0.98974358974358978</v>
      </c>
      <c r="E218" s="115">
        <v>43</v>
      </c>
      <c r="F218" s="116">
        <f t="shared" si="9"/>
        <v>-0.88917525773195871</v>
      </c>
      <c r="G218" s="115">
        <v>258</v>
      </c>
      <c r="H218" s="116">
        <f t="shared" si="9"/>
        <v>5</v>
      </c>
      <c r="I218" s="115">
        <v>294</v>
      </c>
      <c r="J218" s="116">
        <f t="shared" si="9"/>
        <v>0.13953488372093026</v>
      </c>
      <c r="K218" s="115">
        <v>291</v>
      </c>
      <c r="L218" s="116">
        <f t="shared" si="9"/>
        <v>-1.0204081632653073E-2</v>
      </c>
      <c r="M218" s="115"/>
      <c r="N218" s="116" t="s">
        <v>229</v>
      </c>
      <c r="O218" s="116" t="s">
        <v>229</v>
      </c>
    </row>
    <row r="219" spans="2:16" ht="15.75" x14ac:dyDescent="0.25">
      <c r="B219" s="117" t="s">
        <v>30</v>
      </c>
      <c r="C219" s="118">
        <v>1866</v>
      </c>
      <c r="D219" s="119">
        <v>0.12817412333736389</v>
      </c>
      <c r="E219" s="118">
        <v>784</v>
      </c>
      <c r="F219" s="119">
        <f t="shared" si="9"/>
        <v>-0.57984994640943199</v>
      </c>
      <c r="G219" s="118">
        <v>1333</v>
      </c>
      <c r="H219" s="119">
        <f t="shared" si="9"/>
        <v>0.70025510204081631</v>
      </c>
      <c r="I219" s="118">
        <v>2573</v>
      </c>
      <c r="J219" s="119">
        <f t="shared" si="9"/>
        <v>0.93023255813953498</v>
      </c>
      <c r="K219" s="118">
        <v>2637</v>
      </c>
      <c r="L219" s="119">
        <f t="shared" si="9"/>
        <v>2.4873688301593422E-2</v>
      </c>
      <c r="M219" s="118">
        <v>1689</v>
      </c>
      <c r="N219" s="119">
        <v>-0.10917721518987344</v>
      </c>
      <c r="O219" s="119">
        <v>0.38556193601312549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244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">
        <v>271</v>
      </c>
      <c r="O228" s="112" t="s">
        <v>272</v>
      </c>
    </row>
    <row r="229" spans="2:16" x14ac:dyDescent="0.25">
      <c r="B229" s="114" t="s">
        <v>71</v>
      </c>
      <c r="C229" s="115">
        <v>145</v>
      </c>
      <c r="D229" s="116">
        <v>-7.6433121019108263E-2</v>
      </c>
      <c r="E229" s="115">
        <v>222</v>
      </c>
      <c r="F229" s="116">
        <f t="shared" ref="F229:L241" si="10">IFERROR(E229/C229-1,"-")</f>
        <v>0.53103448275862064</v>
      </c>
      <c r="G229" s="115">
        <v>43</v>
      </c>
      <c r="H229" s="116">
        <f t="shared" si="10"/>
        <v>-0.80630630630630629</v>
      </c>
      <c r="I229" s="115">
        <v>170</v>
      </c>
      <c r="J229" s="116">
        <f t="shared" si="10"/>
        <v>2.9534883720930232</v>
      </c>
      <c r="K229" s="115">
        <v>239</v>
      </c>
      <c r="L229" s="116">
        <f t="shared" si="10"/>
        <v>0.40588235294117636</v>
      </c>
      <c r="M229" s="115">
        <v>277</v>
      </c>
      <c r="N229" s="116">
        <v>0.15899581589958167</v>
      </c>
      <c r="O229" s="116">
        <v>0.91034482758620694</v>
      </c>
    </row>
    <row r="230" spans="2:16" x14ac:dyDescent="0.25">
      <c r="B230" s="114" t="s">
        <v>73</v>
      </c>
      <c r="C230" s="115">
        <v>138</v>
      </c>
      <c r="D230" s="116">
        <v>-0.27368421052631575</v>
      </c>
      <c r="E230" s="115">
        <v>148</v>
      </c>
      <c r="F230" s="116">
        <f t="shared" si="10"/>
        <v>7.2463768115942129E-2</v>
      </c>
      <c r="G230" s="115">
        <v>37</v>
      </c>
      <c r="H230" s="116">
        <f t="shared" si="10"/>
        <v>-0.75</v>
      </c>
      <c r="I230" s="115">
        <v>179</v>
      </c>
      <c r="J230" s="116">
        <f t="shared" si="10"/>
        <v>3.8378378378378377</v>
      </c>
      <c r="K230" s="115">
        <v>200</v>
      </c>
      <c r="L230" s="116">
        <f t="shared" si="10"/>
        <v>0.11731843575418988</v>
      </c>
      <c r="M230" s="115">
        <v>198</v>
      </c>
      <c r="N230" s="116">
        <v>-1.0000000000000009E-2</v>
      </c>
      <c r="O230" s="116">
        <v>0.43478260869565211</v>
      </c>
    </row>
    <row r="231" spans="2:16" x14ac:dyDescent="0.25">
      <c r="B231" s="114" t="s">
        <v>75</v>
      </c>
      <c r="C231" s="115">
        <v>138</v>
      </c>
      <c r="D231" s="116">
        <v>-0.24590163934426235</v>
      </c>
      <c r="E231" s="115">
        <v>85</v>
      </c>
      <c r="F231" s="116">
        <f t="shared" si="10"/>
        <v>-0.38405797101449279</v>
      </c>
      <c r="G231" s="115">
        <v>32</v>
      </c>
      <c r="H231" s="116">
        <f t="shared" si="10"/>
        <v>-0.62352941176470589</v>
      </c>
      <c r="I231" s="115">
        <v>197</v>
      </c>
      <c r="J231" s="116">
        <f t="shared" si="10"/>
        <v>5.15625</v>
      </c>
      <c r="K231" s="115">
        <v>206</v>
      </c>
      <c r="L231" s="116">
        <f t="shared" si="10"/>
        <v>4.5685279187817285E-2</v>
      </c>
      <c r="M231" s="115">
        <v>181</v>
      </c>
      <c r="N231" s="116">
        <v>-0.12135922330097082</v>
      </c>
      <c r="O231" s="116">
        <v>0.31159420289855078</v>
      </c>
    </row>
    <row r="232" spans="2:16" x14ac:dyDescent="0.25">
      <c r="B232" s="114" t="s">
        <v>77</v>
      </c>
      <c r="C232" s="115">
        <v>120</v>
      </c>
      <c r="D232" s="116">
        <v>-0.3908629441624365</v>
      </c>
      <c r="E232" s="115">
        <v>0</v>
      </c>
      <c r="F232" s="116">
        <f t="shared" si="10"/>
        <v>-1</v>
      </c>
      <c r="G232" s="115">
        <v>31</v>
      </c>
      <c r="H232" s="116" t="str">
        <f t="shared" si="10"/>
        <v>-</v>
      </c>
      <c r="I232" s="115">
        <v>118</v>
      </c>
      <c r="J232" s="116">
        <f t="shared" si="10"/>
        <v>2.806451612903226</v>
      </c>
      <c r="K232" s="115">
        <v>119</v>
      </c>
      <c r="L232" s="116">
        <f t="shared" si="10"/>
        <v>8.4745762711864181E-3</v>
      </c>
      <c r="M232" s="115">
        <v>107</v>
      </c>
      <c r="N232" s="116">
        <v>-0.10084033613445376</v>
      </c>
      <c r="O232" s="116">
        <v>-0.10833333333333328</v>
      </c>
    </row>
    <row r="233" spans="2:16" x14ac:dyDescent="0.25">
      <c r="B233" s="114" t="s">
        <v>79</v>
      </c>
      <c r="C233" s="115">
        <v>130</v>
      </c>
      <c r="D233" s="116">
        <v>0.13043478260869557</v>
      </c>
      <c r="E233" s="115">
        <v>0</v>
      </c>
      <c r="F233" s="116">
        <f t="shared" si="10"/>
        <v>-1</v>
      </c>
      <c r="G233" s="115">
        <v>99</v>
      </c>
      <c r="H233" s="116" t="str">
        <f t="shared" si="10"/>
        <v>-</v>
      </c>
      <c r="I233" s="115">
        <v>117</v>
      </c>
      <c r="J233" s="116">
        <f t="shared" si="10"/>
        <v>0.18181818181818188</v>
      </c>
      <c r="K233" s="115">
        <v>90</v>
      </c>
      <c r="L233" s="116">
        <f t="shared" si="10"/>
        <v>-0.23076923076923073</v>
      </c>
      <c r="M233" s="115">
        <v>133</v>
      </c>
      <c r="N233" s="116">
        <v>0.47777777777777786</v>
      </c>
      <c r="O233" s="116">
        <v>2.3076923076922995E-2</v>
      </c>
    </row>
    <row r="234" spans="2:16" x14ac:dyDescent="0.25">
      <c r="B234" s="114" t="s">
        <v>81</v>
      </c>
      <c r="C234" s="115">
        <v>100</v>
      </c>
      <c r="D234" s="116">
        <v>6.3829787234042534E-2</v>
      </c>
      <c r="E234" s="115">
        <v>0</v>
      </c>
      <c r="F234" s="116">
        <f t="shared" si="10"/>
        <v>-1</v>
      </c>
      <c r="G234" s="115">
        <v>63</v>
      </c>
      <c r="H234" s="116" t="str">
        <f t="shared" si="10"/>
        <v>-</v>
      </c>
      <c r="I234" s="115">
        <v>96</v>
      </c>
      <c r="J234" s="116">
        <f t="shared" si="10"/>
        <v>0.52380952380952372</v>
      </c>
      <c r="K234" s="115">
        <v>86</v>
      </c>
      <c r="L234" s="116">
        <f t="shared" si="10"/>
        <v>-0.10416666666666663</v>
      </c>
      <c r="M234" s="115">
        <v>117</v>
      </c>
      <c r="N234" s="116">
        <v>0.36046511627906974</v>
      </c>
      <c r="O234" s="116">
        <v>0.16999999999999993</v>
      </c>
    </row>
    <row r="235" spans="2:16" x14ac:dyDescent="0.25">
      <c r="B235" s="114" t="s">
        <v>83</v>
      </c>
      <c r="C235" s="115">
        <v>77</v>
      </c>
      <c r="D235" s="116">
        <v>-0.31858407079646023</v>
      </c>
      <c r="E235" s="115">
        <v>0</v>
      </c>
      <c r="F235" s="116">
        <f t="shared" si="10"/>
        <v>-1</v>
      </c>
      <c r="G235" s="115">
        <v>83</v>
      </c>
      <c r="H235" s="116" t="str">
        <f t="shared" si="10"/>
        <v>-</v>
      </c>
      <c r="I235" s="115">
        <v>109</v>
      </c>
      <c r="J235" s="116">
        <f t="shared" si="10"/>
        <v>0.31325301204819267</v>
      </c>
      <c r="K235" s="115">
        <v>135</v>
      </c>
      <c r="L235" s="116">
        <f t="shared" si="10"/>
        <v>0.23853211009174302</v>
      </c>
      <c r="M235" s="115">
        <v>123</v>
      </c>
      <c r="N235" s="116">
        <v>-8.8888888888888906E-2</v>
      </c>
      <c r="O235" s="116">
        <v>0.59740259740259738</v>
      </c>
    </row>
    <row r="236" spans="2:16" x14ac:dyDescent="0.25">
      <c r="B236" s="114" t="s">
        <v>85</v>
      </c>
      <c r="C236" s="115">
        <v>80</v>
      </c>
      <c r="D236" s="116">
        <v>-4.7619047619047672E-2</v>
      </c>
      <c r="E236" s="115">
        <v>49</v>
      </c>
      <c r="F236" s="116">
        <f t="shared" si="10"/>
        <v>-0.38749999999999996</v>
      </c>
      <c r="G236" s="115">
        <v>103</v>
      </c>
      <c r="H236" s="116">
        <f t="shared" si="10"/>
        <v>1.1020408163265305</v>
      </c>
      <c r="I236" s="115">
        <v>180</v>
      </c>
      <c r="J236" s="116">
        <f t="shared" si="10"/>
        <v>0.74757281553398047</v>
      </c>
      <c r="K236" s="115">
        <v>119</v>
      </c>
      <c r="L236" s="116">
        <f t="shared" si="10"/>
        <v>-0.33888888888888891</v>
      </c>
      <c r="M236" s="115">
        <v>112</v>
      </c>
      <c r="N236" s="116">
        <v>-5.8823529411764719E-2</v>
      </c>
      <c r="O236" s="116">
        <v>0.39999999999999991</v>
      </c>
    </row>
    <row r="237" spans="2:16" x14ac:dyDescent="0.25">
      <c r="B237" s="114" t="s">
        <v>87</v>
      </c>
      <c r="C237" s="115">
        <v>107</v>
      </c>
      <c r="D237" s="116">
        <v>-2.7272727272727226E-2</v>
      </c>
      <c r="E237" s="115">
        <v>74</v>
      </c>
      <c r="F237" s="116">
        <f t="shared" si="10"/>
        <v>-0.30841121495327106</v>
      </c>
      <c r="G237" s="115">
        <v>87</v>
      </c>
      <c r="H237" s="116">
        <f t="shared" si="10"/>
        <v>0.17567567567567566</v>
      </c>
      <c r="I237" s="115">
        <v>97</v>
      </c>
      <c r="J237" s="116">
        <f t="shared" si="10"/>
        <v>0.11494252873563227</v>
      </c>
      <c r="K237" s="115">
        <v>102</v>
      </c>
      <c r="L237" s="116">
        <f t="shared" si="10"/>
        <v>5.1546391752577359E-2</v>
      </c>
      <c r="M237" s="115">
        <v>143</v>
      </c>
      <c r="N237" s="116">
        <v>0.40196078431372539</v>
      </c>
      <c r="O237" s="116">
        <v>0.33644859813084116</v>
      </c>
    </row>
    <row r="238" spans="2:16" x14ac:dyDescent="0.25">
      <c r="B238" s="114" t="s">
        <v>89</v>
      </c>
      <c r="C238" s="115">
        <v>101</v>
      </c>
      <c r="D238" s="116">
        <v>-0.50731707317073171</v>
      </c>
      <c r="E238" s="115">
        <v>47</v>
      </c>
      <c r="F238" s="116">
        <f t="shared" si="10"/>
        <v>-0.53465346534653468</v>
      </c>
      <c r="G238" s="115">
        <v>177</v>
      </c>
      <c r="H238" s="116">
        <f t="shared" si="10"/>
        <v>2.7659574468085109</v>
      </c>
      <c r="I238" s="115">
        <v>110</v>
      </c>
      <c r="J238" s="116">
        <f t="shared" si="10"/>
        <v>-0.37853107344632764</v>
      </c>
      <c r="K238" s="115">
        <v>137</v>
      </c>
      <c r="L238" s="116">
        <f t="shared" si="10"/>
        <v>0.24545454545454537</v>
      </c>
      <c r="M238" s="115"/>
      <c r="N238" s="116" t="s">
        <v>229</v>
      </c>
      <c r="O238" s="116" t="s">
        <v>229</v>
      </c>
    </row>
    <row r="239" spans="2:16" x14ac:dyDescent="0.25">
      <c r="B239" s="114" t="s">
        <v>91</v>
      </c>
      <c r="C239" s="115">
        <v>183</v>
      </c>
      <c r="D239" s="116">
        <v>0.11585365853658547</v>
      </c>
      <c r="E239" s="115">
        <v>57</v>
      </c>
      <c r="F239" s="116">
        <f t="shared" si="10"/>
        <v>-0.68852459016393441</v>
      </c>
      <c r="G239" s="115">
        <v>403</v>
      </c>
      <c r="H239" s="116">
        <f t="shared" si="10"/>
        <v>6.0701754385964914</v>
      </c>
      <c r="I239" s="115">
        <v>182</v>
      </c>
      <c r="J239" s="116">
        <f t="shared" si="10"/>
        <v>-0.54838709677419351</v>
      </c>
      <c r="K239" s="115">
        <v>273</v>
      </c>
      <c r="L239" s="116">
        <f t="shared" si="10"/>
        <v>0.5</v>
      </c>
      <c r="M239" s="115"/>
      <c r="N239" s="116" t="s">
        <v>229</v>
      </c>
      <c r="O239" s="116" t="s">
        <v>229</v>
      </c>
    </row>
    <row r="240" spans="2:16" x14ac:dyDescent="0.25">
      <c r="B240" s="114" t="s">
        <v>93</v>
      </c>
      <c r="C240" s="115">
        <v>165</v>
      </c>
      <c r="D240" s="116">
        <v>-8.8397790055248615E-2</v>
      </c>
      <c r="E240" s="115">
        <v>74</v>
      </c>
      <c r="F240" s="116">
        <f t="shared" si="10"/>
        <v>-0.55151515151515151</v>
      </c>
      <c r="G240" s="115">
        <v>199</v>
      </c>
      <c r="H240" s="116">
        <f t="shared" si="10"/>
        <v>1.689189189189189</v>
      </c>
      <c r="I240" s="115">
        <v>281</v>
      </c>
      <c r="J240" s="116">
        <f t="shared" si="10"/>
        <v>0.4120603015075377</v>
      </c>
      <c r="K240" s="115">
        <v>228</v>
      </c>
      <c r="L240" s="116">
        <f t="shared" si="10"/>
        <v>-0.18861209964412806</v>
      </c>
      <c r="M240" s="115"/>
      <c r="N240" s="116" t="s">
        <v>229</v>
      </c>
      <c r="O240" s="116" t="s">
        <v>229</v>
      </c>
    </row>
    <row r="241" spans="2:16" ht="15.75" x14ac:dyDescent="0.25">
      <c r="B241" s="117" t="s">
        <v>30</v>
      </c>
      <c r="C241" s="118">
        <v>1484</v>
      </c>
      <c r="D241" s="119">
        <v>-0.17233686558839934</v>
      </c>
      <c r="E241" s="118">
        <v>812</v>
      </c>
      <c r="F241" s="119">
        <f t="shared" si="10"/>
        <v>-0.45283018867924529</v>
      </c>
      <c r="G241" s="118">
        <v>1357</v>
      </c>
      <c r="H241" s="119">
        <f t="shared" si="10"/>
        <v>0.67118226600985231</v>
      </c>
      <c r="I241" s="118">
        <v>1836</v>
      </c>
      <c r="J241" s="119">
        <f t="shared" si="10"/>
        <v>0.35298452468680908</v>
      </c>
      <c r="K241" s="118">
        <v>1934</v>
      </c>
      <c r="L241" s="119">
        <f t="shared" si="10"/>
        <v>5.3376906318082895E-2</v>
      </c>
      <c r="M241" s="118">
        <v>1391</v>
      </c>
      <c r="N241" s="119">
        <v>7.3302469135802406E-2</v>
      </c>
      <c r="O241" s="119">
        <v>0.34396135265700489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246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">
        <v>271</v>
      </c>
      <c r="O250" s="112" t="s">
        <v>272</v>
      </c>
    </row>
    <row r="251" spans="2:16" x14ac:dyDescent="0.25">
      <c r="B251" s="114" t="s">
        <v>71</v>
      </c>
      <c r="C251" s="115">
        <v>287</v>
      </c>
      <c r="D251" s="116">
        <v>-1.3745704467353903E-2</v>
      </c>
      <c r="E251" s="115">
        <v>301</v>
      </c>
      <c r="F251" s="116">
        <f t="shared" ref="F251:L263" si="11">IFERROR(E251/C251-1,"-")</f>
        <v>4.8780487804878092E-2</v>
      </c>
      <c r="G251" s="115">
        <v>2</v>
      </c>
      <c r="H251" s="116">
        <f t="shared" si="11"/>
        <v>-0.99335548172757471</v>
      </c>
      <c r="I251" s="115">
        <v>168</v>
      </c>
      <c r="J251" s="116">
        <f t="shared" si="11"/>
        <v>83</v>
      </c>
      <c r="K251" s="115">
        <v>190</v>
      </c>
      <c r="L251" s="116">
        <f t="shared" si="11"/>
        <v>0.13095238095238093</v>
      </c>
      <c r="M251" s="115">
        <v>268</v>
      </c>
      <c r="N251" s="116">
        <v>0.41052631578947363</v>
      </c>
      <c r="O251" s="116">
        <v>-6.6202090592334506E-2</v>
      </c>
    </row>
    <row r="252" spans="2:16" x14ac:dyDescent="0.25">
      <c r="B252" s="114" t="s">
        <v>73</v>
      </c>
      <c r="C252" s="115">
        <v>205</v>
      </c>
      <c r="D252" s="116">
        <v>-0.10480349344978168</v>
      </c>
      <c r="E252" s="115">
        <v>214</v>
      </c>
      <c r="F252" s="116">
        <f t="shared" si="11"/>
        <v>4.3902439024390283E-2</v>
      </c>
      <c r="G252" s="115">
        <v>2</v>
      </c>
      <c r="H252" s="116">
        <f t="shared" si="11"/>
        <v>-0.99065420560747663</v>
      </c>
      <c r="I252" s="115">
        <v>110</v>
      </c>
      <c r="J252" s="116">
        <f t="shared" si="11"/>
        <v>54</v>
      </c>
      <c r="K252" s="115">
        <v>153</v>
      </c>
      <c r="L252" s="116">
        <f t="shared" si="11"/>
        <v>0.39090909090909087</v>
      </c>
      <c r="M252" s="115">
        <v>235</v>
      </c>
      <c r="N252" s="116">
        <v>0.53594771241830075</v>
      </c>
      <c r="O252" s="116">
        <v>0.14634146341463405</v>
      </c>
    </row>
    <row r="253" spans="2:16" x14ac:dyDescent="0.25">
      <c r="B253" s="114" t="s">
        <v>75</v>
      </c>
      <c r="C253" s="115">
        <v>308</v>
      </c>
      <c r="D253" s="116">
        <v>0.21739130434782616</v>
      </c>
      <c r="E253" s="115">
        <v>115</v>
      </c>
      <c r="F253" s="116">
        <f t="shared" si="11"/>
        <v>-0.62662337662337664</v>
      </c>
      <c r="G253" s="115">
        <v>4</v>
      </c>
      <c r="H253" s="116">
        <f t="shared" si="11"/>
        <v>-0.9652173913043478</v>
      </c>
      <c r="I253" s="115">
        <v>124</v>
      </c>
      <c r="J253" s="116">
        <f t="shared" si="11"/>
        <v>30</v>
      </c>
      <c r="K253" s="115">
        <v>264</v>
      </c>
      <c r="L253" s="116">
        <f t="shared" si="11"/>
        <v>1.129032258064516</v>
      </c>
      <c r="M253" s="115">
        <v>198</v>
      </c>
      <c r="N253" s="116">
        <v>-0.25</v>
      </c>
      <c r="O253" s="116">
        <v>-0.3571428571428571</v>
      </c>
    </row>
    <row r="254" spans="2:16" x14ac:dyDescent="0.25">
      <c r="B254" s="114" t="s">
        <v>77</v>
      </c>
      <c r="C254" s="115">
        <v>175</v>
      </c>
      <c r="D254" s="116">
        <v>0.54867256637168138</v>
      </c>
      <c r="E254" s="115">
        <v>0</v>
      </c>
      <c r="F254" s="116">
        <f t="shared" si="11"/>
        <v>-1</v>
      </c>
      <c r="G254" s="115">
        <v>9</v>
      </c>
      <c r="H254" s="116" t="str">
        <f t="shared" si="11"/>
        <v>-</v>
      </c>
      <c r="I254" s="115">
        <v>101</v>
      </c>
      <c r="J254" s="116">
        <f t="shared" si="11"/>
        <v>10.222222222222221</v>
      </c>
      <c r="K254" s="115">
        <v>121</v>
      </c>
      <c r="L254" s="116">
        <f t="shared" si="11"/>
        <v>0.19801980198019797</v>
      </c>
      <c r="M254" s="115">
        <v>105</v>
      </c>
      <c r="N254" s="116">
        <v>-0.13223140495867769</v>
      </c>
      <c r="O254" s="116">
        <v>-0.4</v>
      </c>
    </row>
    <row r="255" spans="2:16" x14ac:dyDescent="0.25">
      <c r="B255" s="114" t="s">
        <v>79</v>
      </c>
      <c r="C255" s="115">
        <v>26</v>
      </c>
      <c r="D255" s="116">
        <v>-0.1333333333333333</v>
      </c>
      <c r="E255" s="115">
        <v>0</v>
      </c>
      <c r="F255" s="116">
        <f t="shared" si="11"/>
        <v>-1</v>
      </c>
      <c r="G255" s="115">
        <v>14</v>
      </c>
      <c r="H255" s="116" t="str">
        <f t="shared" si="11"/>
        <v>-</v>
      </c>
      <c r="I255" s="115">
        <v>33</v>
      </c>
      <c r="J255" s="116">
        <f t="shared" si="11"/>
        <v>1.3571428571428572</v>
      </c>
      <c r="K255" s="115">
        <v>21</v>
      </c>
      <c r="L255" s="116">
        <f t="shared" si="11"/>
        <v>-0.36363636363636365</v>
      </c>
      <c r="M255" s="115">
        <v>13</v>
      </c>
      <c r="N255" s="116">
        <v>-0.38095238095238093</v>
      </c>
      <c r="O255" s="116">
        <v>-0.5</v>
      </c>
    </row>
    <row r="256" spans="2:16" x14ac:dyDescent="0.25">
      <c r="B256" s="114" t="s">
        <v>81</v>
      </c>
      <c r="C256" s="115">
        <v>14</v>
      </c>
      <c r="D256" s="116">
        <v>0.27272727272727271</v>
      </c>
      <c r="E256" s="115">
        <v>0</v>
      </c>
      <c r="F256" s="116">
        <f t="shared" si="11"/>
        <v>-1</v>
      </c>
      <c r="G256" s="115">
        <v>3</v>
      </c>
      <c r="H256" s="116" t="str">
        <f t="shared" si="11"/>
        <v>-</v>
      </c>
      <c r="I256" s="115">
        <v>36</v>
      </c>
      <c r="J256" s="116">
        <f t="shared" si="11"/>
        <v>11</v>
      </c>
      <c r="K256" s="115">
        <v>26</v>
      </c>
      <c r="L256" s="116">
        <f t="shared" si="11"/>
        <v>-0.27777777777777779</v>
      </c>
      <c r="M256" s="115">
        <v>39</v>
      </c>
      <c r="N256" s="116">
        <v>0.5</v>
      </c>
      <c r="O256" s="116">
        <v>1.7857142857142856</v>
      </c>
    </row>
    <row r="257" spans="2:16" x14ac:dyDescent="0.25">
      <c r="B257" s="114" t="s">
        <v>83</v>
      </c>
      <c r="C257" s="115">
        <v>35</v>
      </c>
      <c r="D257" s="116">
        <v>1.1875</v>
      </c>
      <c r="E257" s="115">
        <v>0</v>
      </c>
      <c r="F257" s="116">
        <f t="shared" si="11"/>
        <v>-1</v>
      </c>
      <c r="G257" s="115">
        <v>27</v>
      </c>
      <c r="H257" s="116" t="str">
        <f t="shared" si="11"/>
        <v>-</v>
      </c>
      <c r="I257" s="115">
        <v>30</v>
      </c>
      <c r="J257" s="116">
        <f t="shared" si="11"/>
        <v>0.11111111111111116</v>
      </c>
      <c r="K257" s="115">
        <v>25</v>
      </c>
      <c r="L257" s="116">
        <f t="shared" si="11"/>
        <v>-0.16666666666666663</v>
      </c>
      <c r="M257" s="115">
        <v>46</v>
      </c>
      <c r="N257" s="116">
        <v>0.84000000000000008</v>
      </c>
      <c r="O257" s="116">
        <v>0.31428571428571428</v>
      </c>
    </row>
    <row r="258" spans="2:16" x14ac:dyDescent="0.25">
      <c r="B258" s="114" t="s">
        <v>85</v>
      </c>
      <c r="C258" s="115">
        <v>36</v>
      </c>
      <c r="D258" s="116">
        <v>-0.12195121951219512</v>
      </c>
      <c r="E258" s="115">
        <v>7</v>
      </c>
      <c r="F258" s="116">
        <f t="shared" si="11"/>
        <v>-0.80555555555555558</v>
      </c>
      <c r="G258" s="115">
        <v>20</v>
      </c>
      <c r="H258" s="116">
        <f t="shared" si="11"/>
        <v>1.8571428571428572</v>
      </c>
      <c r="I258" s="115">
        <v>21</v>
      </c>
      <c r="J258" s="116">
        <f t="shared" si="11"/>
        <v>5.0000000000000044E-2</v>
      </c>
      <c r="K258" s="115">
        <v>33</v>
      </c>
      <c r="L258" s="116">
        <f t="shared" si="11"/>
        <v>0.5714285714285714</v>
      </c>
      <c r="M258" s="115">
        <v>18</v>
      </c>
      <c r="N258" s="116">
        <v>-0.45454545454545459</v>
      </c>
      <c r="O258" s="116">
        <v>-0.5</v>
      </c>
    </row>
    <row r="259" spans="2:16" x14ac:dyDescent="0.25">
      <c r="B259" s="114" t="s">
        <v>87</v>
      </c>
      <c r="C259" s="115">
        <v>50</v>
      </c>
      <c r="D259" s="116">
        <v>0.72413793103448265</v>
      </c>
      <c r="E259" s="115">
        <v>0</v>
      </c>
      <c r="F259" s="116">
        <f t="shared" si="11"/>
        <v>-1</v>
      </c>
      <c r="G259" s="115">
        <v>17</v>
      </c>
      <c r="H259" s="116" t="str">
        <f t="shared" si="11"/>
        <v>-</v>
      </c>
      <c r="I259" s="115">
        <v>32</v>
      </c>
      <c r="J259" s="116">
        <f t="shared" si="11"/>
        <v>0.88235294117647056</v>
      </c>
      <c r="K259" s="115">
        <v>28</v>
      </c>
      <c r="L259" s="116">
        <f t="shared" si="11"/>
        <v>-0.125</v>
      </c>
      <c r="M259" s="115">
        <v>24</v>
      </c>
      <c r="N259" s="116">
        <v>-0.1428571428571429</v>
      </c>
      <c r="O259" s="116">
        <v>-0.52</v>
      </c>
    </row>
    <row r="260" spans="2:16" x14ac:dyDescent="0.25">
      <c r="B260" s="114" t="s">
        <v>89</v>
      </c>
      <c r="C260" s="115">
        <v>100</v>
      </c>
      <c r="D260" s="116">
        <v>-0.2592592592592593</v>
      </c>
      <c r="E260" s="115">
        <v>15</v>
      </c>
      <c r="F260" s="116">
        <f t="shared" si="11"/>
        <v>-0.85</v>
      </c>
      <c r="G260" s="115">
        <v>109</v>
      </c>
      <c r="H260" s="116">
        <f t="shared" si="11"/>
        <v>6.2666666666666666</v>
      </c>
      <c r="I260" s="115">
        <v>130</v>
      </c>
      <c r="J260" s="116">
        <f t="shared" si="11"/>
        <v>0.19266055045871555</v>
      </c>
      <c r="K260" s="115">
        <v>115</v>
      </c>
      <c r="L260" s="116">
        <f t="shared" si="11"/>
        <v>-0.11538461538461542</v>
      </c>
      <c r="M260" s="115"/>
      <c r="N260" s="116" t="s">
        <v>229</v>
      </c>
      <c r="O260" s="116" t="s">
        <v>229</v>
      </c>
    </row>
    <row r="261" spans="2:16" x14ac:dyDescent="0.25">
      <c r="B261" s="114" t="s">
        <v>91</v>
      </c>
      <c r="C261" s="115">
        <v>181</v>
      </c>
      <c r="D261" s="116">
        <v>-0.5121293800539084</v>
      </c>
      <c r="E261" s="115">
        <v>11</v>
      </c>
      <c r="F261" s="116">
        <f t="shared" si="11"/>
        <v>-0.93922651933701662</v>
      </c>
      <c r="G261" s="115">
        <v>167</v>
      </c>
      <c r="H261" s="116">
        <f t="shared" si="11"/>
        <v>14.181818181818182</v>
      </c>
      <c r="I261" s="115">
        <v>126</v>
      </c>
      <c r="J261" s="116">
        <f t="shared" si="11"/>
        <v>-0.24550898203592819</v>
      </c>
      <c r="K261" s="115">
        <v>177</v>
      </c>
      <c r="L261" s="116">
        <f t="shared" si="11"/>
        <v>0.40476190476190466</v>
      </c>
      <c r="M261" s="115"/>
      <c r="N261" s="116" t="s">
        <v>229</v>
      </c>
      <c r="O261" s="116" t="s">
        <v>229</v>
      </c>
    </row>
    <row r="262" spans="2:16" x14ac:dyDescent="0.25">
      <c r="B262" s="114" t="s">
        <v>93</v>
      </c>
      <c r="C262" s="115">
        <v>206</v>
      </c>
      <c r="D262" s="116">
        <v>-0.27208480565371029</v>
      </c>
      <c r="E262" s="115">
        <v>8</v>
      </c>
      <c r="F262" s="116">
        <f t="shared" si="11"/>
        <v>-0.96116504854368934</v>
      </c>
      <c r="G262" s="115">
        <v>181</v>
      </c>
      <c r="H262" s="116">
        <f t="shared" si="11"/>
        <v>21.625</v>
      </c>
      <c r="I262" s="115">
        <v>164</v>
      </c>
      <c r="J262" s="116">
        <f t="shared" si="11"/>
        <v>-9.392265193370164E-2</v>
      </c>
      <c r="K262" s="115">
        <v>188</v>
      </c>
      <c r="L262" s="116">
        <f t="shared" si="11"/>
        <v>0.14634146341463405</v>
      </c>
      <c r="M262" s="115"/>
      <c r="N262" s="116" t="s">
        <v>229</v>
      </c>
      <c r="O262" s="116" t="s">
        <v>229</v>
      </c>
    </row>
    <row r="263" spans="2:16" ht="15.75" x14ac:dyDescent="0.25">
      <c r="B263" s="117" t="s">
        <v>30</v>
      </c>
      <c r="C263" s="118">
        <v>1623</v>
      </c>
      <c r="D263" s="119">
        <v>-9.9334073251942323E-2</v>
      </c>
      <c r="E263" s="118">
        <v>678</v>
      </c>
      <c r="F263" s="119">
        <f t="shared" si="11"/>
        <v>-0.58225508317929764</v>
      </c>
      <c r="G263" s="118">
        <v>555</v>
      </c>
      <c r="H263" s="119">
        <f t="shared" si="11"/>
        <v>-0.18141592920353977</v>
      </c>
      <c r="I263" s="118">
        <v>1075</v>
      </c>
      <c r="J263" s="119">
        <f t="shared" si="11"/>
        <v>0.93693693693693691</v>
      </c>
      <c r="K263" s="118">
        <v>1341</v>
      </c>
      <c r="L263" s="119">
        <f t="shared" si="11"/>
        <v>0.24744186046511629</v>
      </c>
      <c r="M263" s="118">
        <v>946</v>
      </c>
      <c r="N263" s="119">
        <v>9.8722415795586604E-2</v>
      </c>
      <c r="O263" s="119">
        <v>-0.16725352112676062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247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">
        <v>271</v>
      </c>
      <c r="O272" s="112" t="s">
        <v>272</v>
      </c>
    </row>
    <row r="273" spans="2:15" x14ac:dyDescent="0.25">
      <c r="B273" s="114" t="s">
        <v>71</v>
      </c>
      <c r="C273" s="115">
        <v>434</v>
      </c>
      <c r="D273" s="116">
        <v>-0.11608961303462317</v>
      </c>
      <c r="E273" s="115">
        <v>386</v>
      </c>
      <c r="F273" s="116">
        <f t="shared" ref="F273:L285" si="12">IFERROR(E273/C273-1,"-")</f>
        <v>-0.11059907834101379</v>
      </c>
      <c r="G273" s="115">
        <v>20</v>
      </c>
      <c r="H273" s="116">
        <f t="shared" si="12"/>
        <v>-0.94818652849740936</v>
      </c>
      <c r="I273" s="115">
        <v>275</v>
      </c>
      <c r="J273" s="116">
        <f t="shared" si="12"/>
        <v>12.75</v>
      </c>
      <c r="K273" s="115">
        <v>453</v>
      </c>
      <c r="L273" s="116">
        <f t="shared" si="12"/>
        <v>0.64727272727272722</v>
      </c>
      <c r="M273" s="115">
        <v>381</v>
      </c>
      <c r="N273" s="116">
        <v>-0.15894039735099341</v>
      </c>
      <c r="O273" s="116">
        <v>-0.12211981566820274</v>
      </c>
    </row>
    <row r="274" spans="2:15" x14ac:dyDescent="0.25">
      <c r="B274" s="114" t="s">
        <v>73</v>
      </c>
      <c r="C274" s="115">
        <v>374</v>
      </c>
      <c r="D274" s="116">
        <v>-0.26086956521739135</v>
      </c>
      <c r="E274" s="115">
        <v>408</v>
      </c>
      <c r="F274" s="116">
        <f t="shared" si="12"/>
        <v>9.0909090909090828E-2</v>
      </c>
      <c r="G274" s="115">
        <v>10</v>
      </c>
      <c r="H274" s="116">
        <f t="shared" si="12"/>
        <v>-0.97549019607843135</v>
      </c>
      <c r="I274" s="115">
        <v>245</v>
      </c>
      <c r="J274" s="116">
        <f t="shared" si="12"/>
        <v>23.5</v>
      </c>
      <c r="K274" s="115">
        <v>313</v>
      </c>
      <c r="L274" s="116">
        <f t="shared" si="12"/>
        <v>0.27755102040816326</v>
      </c>
      <c r="M274" s="115">
        <v>336</v>
      </c>
      <c r="N274" s="116">
        <v>7.348242811501593E-2</v>
      </c>
      <c r="O274" s="116">
        <v>-0.10160427807486627</v>
      </c>
    </row>
    <row r="275" spans="2:15" x14ac:dyDescent="0.25">
      <c r="B275" s="114" t="s">
        <v>75</v>
      </c>
      <c r="C275" s="115">
        <v>443</v>
      </c>
      <c r="D275" s="116">
        <v>5.2256532066508266E-2</v>
      </c>
      <c r="E275" s="115">
        <v>176</v>
      </c>
      <c r="F275" s="116">
        <f t="shared" si="12"/>
        <v>-0.60270880361173818</v>
      </c>
      <c r="G275" s="115">
        <v>24</v>
      </c>
      <c r="H275" s="116">
        <f t="shared" si="12"/>
        <v>-0.86363636363636365</v>
      </c>
      <c r="I275" s="115">
        <v>204</v>
      </c>
      <c r="J275" s="116">
        <f t="shared" si="12"/>
        <v>7.5</v>
      </c>
      <c r="K275" s="115">
        <v>321</v>
      </c>
      <c r="L275" s="116">
        <f t="shared" si="12"/>
        <v>0.57352941176470584</v>
      </c>
      <c r="M275" s="115">
        <v>324</v>
      </c>
      <c r="N275" s="116">
        <v>9.3457943925232545E-3</v>
      </c>
      <c r="O275" s="116">
        <v>-0.26862302483069977</v>
      </c>
    </row>
    <row r="276" spans="2:15" x14ac:dyDescent="0.25">
      <c r="B276" s="114" t="s">
        <v>77</v>
      </c>
      <c r="C276" s="115">
        <v>246</v>
      </c>
      <c r="D276" s="116">
        <v>-1.2048192771084376E-2</v>
      </c>
      <c r="E276" s="115">
        <v>0</v>
      </c>
      <c r="F276" s="116">
        <f t="shared" si="12"/>
        <v>-1</v>
      </c>
      <c r="G276" s="115">
        <v>35</v>
      </c>
      <c r="H276" s="116" t="str">
        <f t="shared" si="12"/>
        <v>-</v>
      </c>
      <c r="I276" s="115">
        <v>203</v>
      </c>
      <c r="J276" s="116">
        <f t="shared" si="12"/>
        <v>4.8</v>
      </c>
      <c r="K276" s="115">
        <v>279</v>
      </c>
      <c r="L276" s="116">
        <f t="shared" si="12"/>
        <v>0.37438423645320196</v>
      </c>
      <c r="M276" s="115">
        <v>205</v>
      </c>
      <c r="N276" s="116">
        <v>-0.26523297491039421</v>
      </c>
      <c r="O276" s="116">
        <v>-0.16666666666666663</v>
      </c>
    </row>
    <row r="277" spans="2:15" x14ac:dyDescent="0.25">
      <c r="B277" s="114" t="s">
        <v>79</v>
      </c>
      <c r="C277" s="115">
        <v>29</v>
      </c>
      <c r="D277" s="116">
        <v>-0.40816326530612246</v>
      </c>
      <c r="E277" s="115">
        <v>0</v>
      </c>
      <c r="F277" s="116">
        <f t="shared" si="12"/>
        <v>-1</v>
      </c>
      <c r="G277" s="115">
        <v>25</v>
      </c>
      <c r="H277" s="116" t="str">
        <f t="shared" si="12"/>
        <v>-</v>
      </c>
      <c r="I277" s="115">
        <v>52</v>
      </c>
      <c r="J277" s="116">
        <f t="shared" si="12"/>
        <v>1.08</v>
      </c>
      <c r="K277" s="115">
        <v>55</v>
      </c>
      <c r="L277" s="116">
        <f t="shared" si="12"/>
        <v>5.7692307692307709E-2</v>
      </c>
      <c r="M277" s="115">
        <v>46</v>
      </c>
      <c r="N277" s="116">
        <v>-0.16363636363636369</v>
      </c>
      <c r="O277" s="116">
        <v>0.5862068965517242</v>
      </c>
    </row>
    <row r="278" spans="2:15" x14ac:dyDescent="0.25">
      <c r="B278" s="114" t="s">
        <v>81</v>
      </c>
      <c r="C278" s="115">
        <v>38</v>
      </c>
      <c r="D278" s="116">
        <v>5.555555555555558E-2</v>
      </c>
      <c r="E278" s="115">
        <v>0</v>
      </c>
      <c r="F278" s="116">
        <f t="shared" si="12"/>
        <v>-1</v>
      </c>
      <c r="G278" s="115">
        <v>27</v>
      </c>
      <c r="H278" s="116" t="str">
        <f t="shared" si="12"/>
        <v>-</v>
      </c>
      <c r="I278" s="115">
        <v>51</v>
      </c>
      <c r="J278" s="116">
        <f t="shared" si="12"/>
        <v>0.88888888888888884</v>
      </c>
      <c r="K278" s="115">
        <v>33</v>
      </c>
      <c r="L278" s="116">
        <f t="shared" si="12"/>
        <v>-0.3529411764705882</v>
      </c>
      <c r="M278" s="115">
        <v>26</v>
      </c>
      <c r="N278" s="116">
        <v>-0.21212121212121215</v>
      </c>
      <c r="O278" s="116">
        <v>-0.31578947368421051</v>
      </c>
    </row>
    <row r="279" spans="2:15" x14ac:dyDescent="0.25">
      <c r="B279" s="114" t="s">
        <v>83</v>
      </c>
      <c r="C279" s="115">
        <v>52</v>
      </c>
      <c r="D279" s="116">
        <v>0.30000000000000004</v>
      </c>
      <c r="E279" s="115">
        <v>0</v>
      </c>
      <c r="F279" s="116">
        <f t="shared" si="12"/>
        <v>-1</v>
      </c>
      <c r="G279" s="115">
        <v>25</v>
      </c>
      <c r="H279" s="116" t="str">
        <f t="shared" si="12"/>
        <v>-</v>
      </c>
      <c r="I279" s="115">
        <v>26</v>
      </c>
      <c r="J279" s="116">
        <f t="shared" si="12"/>
        <v>4.0000000000000036E-2</v>
      </c>
      <c r="K279" s="115">
        <v>39</v>
      </c>
      <c r="L279" s="116">
        <f t="shared" si="12"/>
        <v>0.5</v>
      </c>
      <c r="M279" s="115">
        <v>47</v>
      </c>
      <c r="N279" s="116">
        <v>0.20512820512820507</v>
      </c>
      <c r="O279" s="116">
        <v>-9.6153846153846145E-2</v>
      </c>
    </row>
    <row r="280" spans="2:15" x14ac:dyDescent="0.25">
      <c r="B280" s="114" t="s">
        <v>85</v>
      </c>
      <c r="C280" s="115">
        <v>34</v>
      </c>
      <c r="D280" s="116">
        <v>-0.27659574468085102</v>
      </c>
      <c r="E280" s="115">
        <v>15</v>
      </c>
      <c r="F280" s="116">
        <f t="shared" si="12"/>
        <v>-0.55882352941176472</v>
      </c>
      <c r="G280" s="115">
        <v>28</v>
      </c>
      <c r="H280" s="116">
        <f t="shared" si="12"/>
        <v>0.8666666666666667</v>
      </c>
      <c r="I280" s="115">
        <v>15</v>
      </c>
      <c r="J280" s="116">
        <f t="shared" si="12"/>
        <v>-0.4642857142857143</v>
      </c>
      <c r="K280" s="115">
        <v>34</v>
      </c>
      <c r="L280" s="116">
        <f t="shared" si="12"/>
        <v>1.2666666666666666</v>
      </c>
      <c r="M280" s="115">
        <v>38</v>
      </c>
      <c r="N280" s="116">
        <v>0.11764705882352944</v>
      </c>
      <c r="O280" s="116">
        <v>0.11764705882352944</v>
      </c>
    </row>
    <row r="281" spans="2:15" x14ac:dyDescent="0.25">
      <c r="B281" s="114" t="s">
        <v>87</v>
      </c>
      <c r="C281" s="115">
        <v>38</v>
      </c>
      <c r="D281" s="116">
        <v>-0.20833333333333337</v>
      </c>
      <c r="E281" s="115">
        <v>25</v>
      </c>
      <c r="F281" s="116">
        <f t="shared" si="12"/>
        <v>-0.34210526315789469</v>
      </c>
      <c r="G281" s="115">
        <v>33</v>
      </c>
      <c r="H281" s="116">
        <f t="shared" si="12"/>
        <v>0.32000000000000006</v>
      </c>
      <c r="I281" s="115">
        <v>34</v>
      </c>
      <c r="J281" s="116">
        <f t="shared" si="12"/>
        <v>3.0303030303030276E-2</v>
      </c>
      <c r="K281" s="115">
        <v>37</v>
      </c>
      <c r="L281" s="116">
        <f t="shared" si="12"/>
        <v>8.8235294117646967E-2</v>
      </c>
      <c r="M281" s="115">
        <v>24</v>
      </c>
      <c r="N281" s="116">
        <v>-0.35135135135135132</v>
      </c>
      <c r="O281" s="116">
        <v>-0.36842105263157898</v>
      </c>
    </row>
    <row r="282" spans="2:15" x14ac:dyDescent="0.25">
      <c r="B282" s="114" t="s">
        <v>89</v>
      </c>
      <c r="C282" s="115">
        <v>255</v>
      </c>
      <c r="D282" s="116">
        <v>-0.11764705882352944</v>
      </c>
      <c r="E282" s="115">
        <v>20</v>
      </c>
      <c r="F282" s="116">
        <f t="shared" si="12"/>
        <v>-0.92156862745098045</v>
      </c>
      <c r="G282" s="115">
        <v>131</v>
      </c>
      <c r="H282" s="116">
        <f t="shared" si="12"/>
        <v>5.55</v>
      </c>
      <c r="I282" s="115">
        <v>161</v>
      </c>
      <c r="J282" s="116">
        <f t="shared" si="12"/>
        <v>0.2290076335877862</v>
      </c>
      <c r="K282" s="115">
        <v>242</v>
      </c>
      <c r="L282" s="116">
        <f t="shared" si="12"/>
        <v>0.50310559006211175</v>
      </c>
      <c r="M282" s="115"/>
      <c r="N282" s="116" t="s">
        <v>229</v>
      </c>
      <c r="O282" s="116" t="s">
        <v>229</v>
      </c>
    </row>
    <row r="283" spans="2:15" x14ac:dyDescent="0.25">
      <c r="B283" s="114" t="s">
        <v>91</v>
      </c>
      <c r="C283" s="115">
        <v>352</v>
      </c>
      <c r="D283" s="116">
        <v>-0.2573839662447257</v>
      </c>
      <c r="E283" s="115">
        <v>27</v>
      </c>
      <c r="F283" s="116">
        <f t="shared" si="12"/>
        <v>-0.92329545454545459</v>
      </c>
      <c r="G283" s="115">
        <v>237</v>
      </c>
      <c r="H283" s="116">
        <f t="shared" si="12"/>
        <v>7.7777777777777786</v>
      </c>
      <c r="I283" s="115">
        <v>262</v>
      </c>
      <c r="J283" s="116">
        <f t="shared" si="12"/>
        <v>0.10548523206751059</v>
      </c>
      <c r="K283" s="115">
        <v>292</v>
      </c>
      <c r="L283" s="116">
        <f t="shared" si="12"/>
        <v>0.11450381679389321</v>
      </c>
      <c r="M283" s="115"/>
      <c r="N283" s="116" t="s">
        <v>229</v>
      </c>
      <c r="O283" s="116" t="s">
        <v>229</v>
      </c>
    </row>
    <row r="284" spans="2:15" x14ac:dyDescent="0.25">
      <c r="B284" s="114" t="s">
        <v>93</v>
      </c>
      <c r="C284" s="115">
        <v>386</v>
      </c>
      <c r="D284" s="116">
        <v>-0.21063394683026582</v>
      </c>
      <c r="E284" s="115">
        <v>24</v>
      </c>
      <c r="F284" s="116">
        <f t="shared" si="12"/>
        <v>-0.93782383419689119</v>
      </c>
      <c r="G284" s="115">
        <v>324</v>
      </c>
      <c r="H284" s="116">
        <f t="shared" si="12"/>
        <v>12.5</v>
      </c>
      <c r="I284" s="115">
        <v>357</v>
      </c>
      <c r="J284" s="116">
        <f t="shared" si="12"/>
        <v>0.10185185185185186</v>
      </c>
      <c r="K284" s="115">
        <v>357</v>
      </c>
      <c r="L284" s="116">
        <f t="shared" si="12"/>
        <v>0</v>
      </c>
      <c r="M284" s="115"/>
      <c r="N284" s="116" t="s">
        <v>229</v>
      </c>
      <c r="O284" s="116" t="s">
        <v>229</v>
      </c>
    </row>
    <row r="285" spans="2:15" ht="15.75" x14ac:dyDescent="0.25">
      <c r="B285" s="117" t="s">
        <v>30</v>
      </c>
      <c r="C285" s="118">
        <v>2681</v>
      </c>
      <c r="D285" s="119">
        <v>-0.14590633959859833</v>
      </c>
      <c r="E285" s="118">
        <v>1097</v>
      </c>
      <c r="F285" s="119">
        <f t="shared" si="12"/>
        <v>-0.59082431928384938</v>
      </c>
      <c r="G285" s="118">
        <v>919</v>
      </c>
      <c r="H285" s="119">
        <f t="shared" si="12"/>
        <v>-0.16226071103008199</v>
      </c>
      <c r="I285" s="118">
        <v>1885</v>
      </c>
      <c r="J285" s="119">
        <f t="shared" si="12"/>
        <v>1.0511425462459196</v>
      </c>
      <c r="K285" s="118">
        <v>2455</v>
      </c>
      <c r="L285" s="119">
        <f t="shared" si="12"/>
        <v>0.3023872679045092</v>
      </c>
      <c r="M285" s="118">
        <v>1427</v>
      </c>
      <c r="N285" s="119">
        <v>-8.7595907928388783E-2</v>
      </c>
      <c r="O285" s="119">
        <v>-0.15462085308056872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FFDF5-53AE-4A91-B9B1-3A7F9C3746AC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0" t="s">
        <v>236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248</v>
      </c>
      <c r="L8" s="113" t="s">
        <v>69</v>
      </c>
      <c r="M8" s="112" t="s">
        <v>136</v>
      </c>
      <c r="N8" s="113" t="s">
        <v>69</v>
      </c>
      <c r="O8" s="112" t="s">
        <v>249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23019</v>
      </c>
      <c r="D9" s="115">
        <v>20999</v>
      </c>
      <c r="E9" s="116">
        <f t="shared" ref="E9:E21" si="0">D9/C9-1</f>
        <v>-8.7753594856422978E-2</v>
      </c>
      <c r="F9" s="115">
        <v>20553</v>
      </c>
      <c r="G9" s="116">
        <f>F9/D9-1</f>
        <v>-2.1239106624124982E-2</v>
      </c>
      <c r="H9" s="115">
        <v>20553</v>
      </c>
      <c r="I9" s="116">
        <f>H9/F9-1</f>
        <v>0</v>
      </c>
      <c r="J9" s="115">
        <v>4767</v>
      </c>
      <c r="K9" s="116">
        <v>-0.76806305648810391</v>
      </c>
      <c r="L9" s="115">
        <v>14146</v>
      </c>
      <c r="M9" s="116">
        <f t="shared" ref="M9:M21" si="1">IFERROR(L9/J9-1,"-")</f>
        <v>1.9674847912733373</v>
      </c>
      <c r="N9" s="115">
        <v>23609</v>
      </c>
      <c r="O9" s="116">
        <f>IFERROR(N9/L9-1,"-")</f>
        <v>0.66895235402233855</v>
      </c>
      <c r="P9" s="98">
        <f>N9/F9-1</f>
        <v>0.14868875589938213</v>
      </c>
      <c r="Q9" s="115">
        <v>23867</v>
      </c>
      <c r="R9" s="116">
        <f>IFERROR(Q9/N9-1,"-")</f>
        <v>1.0928035918505552E-2</v>
      </c>
      <c r="S9" s="116">
        <f>IFERROR(Q9/F9-1,"-")</f>
        <v>0.16124166788303418</v>
      </c>
    </row>
    <row r="10" spans="1:20" x14ac:dyDescent="0.25">
      <c r="A10" s="1" t="s">
        <v>72</v>
      </c>
      <c r="B10" s="114" t="s">
        <v>73</v>
      </c>
      <c r="C10" s="115">
        <v>23524</v>
      </c>
      <c r="D10" s="115">
        <v>22242</v>
      </c>
      <c r="E10" s="116">
        <f t="shared" si="0"/>
        <v>-5.4497534432919603E-2</v>
      </c>
      <c r="F10" s="115">
        <v>20929</v>
      </c>
      <c r="G10" s="116">
        <f t="shared" ref="G10:I21" si="2">F10/D10-1</f>
        <v>-5.9032461109612466E-2</v>
      </c>
      <c r="H10" s="115">
        <v>23364</v>
      </c>
      <c r="I10" s="116">
        <f t="shared" si="2"/>
        <v>0.11634574036026568</v>
      </c>
      <c r="J10" s="115">
        <v>8041</v>
      </c>
      <c r="K10" s="116">
        <v>-0.65583804143126179</v>
      </c>
      <c r="L10" s="115">
        <v>17059</v>
      </c>
      <c r="M10" s="116">
        <f t="shared" si="1"/>
        <v>1.1215023007088671</v>
      </c>
      <c r="N10" s="115">
        <v>22775</v>
      </c>
      <c r="O10" s="116">
        <f t="shared" ref="O10:O21" si="3">IFERROR(N10/L10-1,"-")</f>
        <v>0.33507239580280213</v>
      </c>
      <c r="P10" s="98">
        <f t="shared" ref="P10:P21" si="4">N10/F10-1</f>
        <v>8.8202971952792808E-2</v>
      </c>
      <c r="Q10" s="115">
        <v>22625</v>
      </c>
      <c r="R10" s="116">
        <f t="shared" ref="R10:R19" si="5">IFERROR(Q10/N10-1,"-")</f>
        <v>-6.5861690450055299E-3</v>
      </c>
      <c r="S10" s="116">
        <f t="shared" ref="S10:S20" si="6">IFERROR(Q10/F10-1,"-")</f>
        <v>8.1035883224234384E-2</v>
      </c>
    </row>
    <row r="11" spans="1:20" x14ac:dyDescent="0.25">
      <c r="A11" s="1" t="s">
        <v>74</v>
      </c>
      <c r="B11" s="114" t="s">
        <v>75</v>
      </c>
      <c r="C11" s="115">
        <v>26576</v>
      </c>
      <c r="D11" s="115">
        <v>22137</v>
      </c>
      <c r="E11" s="116">
        <f t="shared" si="0"/>
        <v>-0.16703040337146302</v>
      </c>
      <c r="F11" s="115">
        <v>21779</v>
      </c>
      <c r="G11" s="116">
        <f t="shared" si="2"/>
        <v>-1.6172019695532391E-2</v>
      </c>
      <c r="H11" s="115">
        <v>8936</v>
      </c>
      <c r="I11" s="116">
        <f t="shared" si="2"/>
        <v>-0.58969649662518941</v>
      </c>
      <c r="J11" s="115">
        <v>10312</v>
      </c>
      <c r="K11" s="116">
        <v>0.15398388540734098</v>
      </c>
      <c r="L11" s="115">
        <v>20054</v>
      </c>
      <c r="M11" s="116">
        <f t="shared" si="1"/>
        <v>0.94472459270752518</v>
      </c>
      <c r="N11" s="115">
        <v>25174</v>
      </c>
      <c r="O11" s="116">
        <f t="shared" si="3"/>
        <v>0.25531066121472024</v>
      </c>
      <c r="P11" s="98">
        <f t="shared" si="4"/>
        <v>0.15588410854492851</v>
      </c>
      <c r="Q11" s="115">
        <v>22971</v>
      </c>
      <c r="R11" s="116">
        <f t="shared" si="5"/>
        <v>-8.7510923969174592E-2</v>
      </c>
      <c r="S11" s="116">
        <f t="shared" si="6"/>
        <v>5.4731622204876151E-2</v>
      </c>
    </row>
    <row r="12" spans="1:20" x14ac:dyDescent="0.25">
      <c r="A12" s="1" t="s">
        <v>76</v>
      </c>
      <c r="B12" s="114" t="s">
        <v>77</v>
      </c>
      <c r="C12" s="115">
        <v>20827</v>
      </c>
      <c r="D12" s="115">
        <v>19413</v>
      </c>
      <c r="E12" s="116">
        <f t="shared" si="0"/>
        <v>-6.7892639362366114E-2</v>
      </c>
      <c r="F12" s="115">
        <v>16758</v>
      </c>
      <c r="G12" s="116">
        <f t="shared" si="2"/>
        <v>-0.13676402410755684</v>
      </c>
      <c r="H12" s="115">
        <v>0</v>
      </c>
      <c r="I12" s="116">
        <f t="shared" si="2"/>
        <v>-1</v>
      </c>
      <c r="J12" s="115">
        <v>9597</v>
      </c>
      <c r="K12" s="116" t="s">
        <v>229</v>
      </c>
      <c r="L12" s="115">
        <v>17340</v>
      </c>
      <c r="M12" s="116">
        <f t="shared" si="1"/>
        <v>0.8068146295717411</v>
      </c>
      <c r="N12" s="115">
        <v>19154</v>
      </c>
      <c r="O12" s="116">
        <f t="shared" si="3"/>
        <v>0.10461361014994242</v>
      </c>
      <c r="P12" s="116">
        <f>N12/F12-1</f>
        <v>0.14297648884115044</v>
      </c>
      <c r="Q12" s="115">
        <v>19029</v>
      </c>
      <c r="R12" s="116">
        <f t="shared" si="5"/>
        <v>-6.5260519995823385E-3</v>
      </c>
      <c r="S12" s="116">
        <f t="shared" si="6"/>
        <v>0.13551736484067312</v>
      </c>
    </row>
    <row r="13" spans="1:20" x14ac:dyDescent="0.25">
      <c r="A13" s="1" t="s">
        <v>78</v>
      </c>
      <c r="B13" s="114" t="s">
        <v>79</v>
      </c>
      <c r="C13" s="115">
        <v>19959</v>
      </c>
      <c r="D13" s="115">
        <v>19110</v>
      </c>
      <c r="E13" s="116">
        <f t="shared" si="0"/>
        <v>-4.2537201262588309E-2</v>
      </c>
      <c r="F13" s="115">
        <v>17027</v>
      </c>
      <c r="G13" s="116">
        <f t="shared" si="2"/>
        <v>-0.10900052328623755</v>
      </c>
      <c r="H13" s="115">
        <v>0</v>
      </c>
      <c r="I13" s="116">
        <f t="shared" si="2"/>
        <v>-1</v>
      </c>
      <c r="J13" s="115">
        <v>12545</v>
      </c>
      <c r="K13" s="116" t="s">
        <v>229</v>
      </c>
      <c r="L13" s="115">
        <v>18214</v>
      </c>
      <c r="M13" s="116">
        <f t="shared" si="1"/>
        <v>0.45189318453567151</v>
      </c>
      <c r="N13" s="115">
        <v>17881</v>
      </c>
      <c r="O13" s="116">
        <f t="shared" si="3"/>
        <v>-1.828263972768196E-2</v>
      </c>
      <c r="P13" s="116">
        <f t="shared" si="4"/>
        <v>5.015563516767485E-2</v>
      </c>
      <c r="Q13" s="115">
        <v>17439</v>
      </c>
      <c r="R13" s="116">
        <f t="shared" si="5"/>
        <v>-2.4718975448800418E-2</v>
      </c>
      <c r="S13" s="116">
        <f t="shared" si="6"/>
        <v>2.4196863804545776E-2</v>
      </c>
    </row>
    <row r="14" spans="1:20" x14ac:dyDescent="0.25">
      <c r="A14" s="1" t="s">
        <v>80</v>
      </c>
      <c r="B14" s="114" t="s">
        <v>81</v>
      </c>
      <c r="C14" s="115">
        <v>18755</v>
      </c>
      <c r="D14" s="115">
        <v>18113</v>
      </c>
      <c r="E14" s="116">
        <f t="shared" si="0"/>
        <v>-3.4230871767528703E-2</v>
      </c>
      <c r="F14" s="115">
        <v>15071</v>
      </c>
      <c r="G14" s="116">
        <f t="shared" si="2"/>
        <v>-0.16794567437751895</v>
      </c>
      <c r="H14" s="115">
        <v>0</v>
      </c>
      <c r="I14" s="116">
        <f t="shared" si="2"/>
        <v>-1</v>
      </c>
      <c r="J14" s="115">
        <v>13541</v>
      </c>
      <c r="K14" s="116" t="s">
        <v>229</v>
      </c>
      <c r="L14" s="115">
        <v>17608</v>
      </c>
      <c r="M14" s="116">
        <f t="shared" si="1"/>
        <v>0.30034709401078197</v>
      </c>
      <c r="N14" s="115">
        <v>17983</v>
      </c>
      <c r="O14" s="116">
        <f t="shared" si="3"/>
        <v>2.1297137664697763E-2</v>
      </c>
      <c r="P14" s="116">
        <f t="shared" si="4"/>
        <v>0.19321876451463083</v>
      </c>
      <c r="Q14" s="115">
        <v>19479</v>
      </c>
      <c r="R14" s="116">
        <f t="shared" si="5"/>
        <v>8.3189679141411288E-2</v>
      </c>
      <c r="S14" s="116">
        <f t="shared" si="6"/>
        <v>0.29248225068011413</v>
      </c>
    </row>
    <row r="15" spans="1:20" x14ac:dyDescent="0.25">
      <c r="A15" s="1" t="s">
        <v>82</v>
      </c>
      <c r="B15" s="114" t="s">
        <v>83</v>
      </c>
      <c r="C15" s="115">
        <v>20926</v>
      </c>
      <c r="D15" s="115">
        <v>17854</v>
      </c>
      <c r="E15" s="116">
        <f t="shared" si="0"/>
        <v>-0.14680302016630031</v>
      </c>
      <c r="F15" s="115">
        <v>17228</v>
      </c>
      <c r="G15" s="116">
        <f t="shared" si="2"/>
        <v>-3.5062170942085857E-2</v>
      </c>
      <c r="H15" s="115">
        <v>0</v>
      </c>
      <c r="I15" s="116">
        <f t="shared" si="2"/>
        <v>-1</v>
      </c>
      <c r="J15" s="115">
        <v>14398</v>
      </c>
      <c r="K15" s="116" t="s">
        <v>229</v>
      </c>
      <c r="L15" s="115">
        <v>18083</v>
      </c>
      <c r="M15" s="116">
        <f t="shared" si="1"/>
        <v>0.25593832476732881</v>
      </c>
      <c r="N15" s="115">
        <v>16810</v>
      </c>
      <c r="O15" s="116">
        <f t="shared" si="3"/>
        <v>-7.0397611015871275E-2</v>
      </c>
      <c r="P15" s="116">
        <f t="shared" si="4"/>
        <v>-2.4262827954492638E-2</v>
      </c>
      <c r="Q15" s="115">
        <v>21632</v>
      </c>
      <c r="R15" s="116">
        <f t="shared" si="5"/>
        <v>0.28685306365258767</v>
      </c>
      <c r="S15" s="116">
        <f t="shared" si="6"/>
        <v>0.25563036916647319</v>
      </c>
    </row>
    <row r="16" spans="1:20" x14ac:dyDescent="0.25">
      <c r="A16" s="1" t="s">
        <v>84</v>
      </c>
      <c r="B16" s="114" t="s">
        <v>85</v>
      </c>
      <c r="C16" s="115">
        <v>18725</v>
      </c>
      <c r="D16" s="115">
        <v>14321</v>
      </c>
      <c r="E16" s="116">
        <f t="shared" si="0"/>
        <v>-0.23519359145527374</v>
      </c>
      <c r="F16" s="115">
        <v>13793</v>
      </c>
      <c r="G16" s="116">
        <f t="shared" si="2"/>
        <v>-3.6868933733677833E-2</v>
      </c>
      <c r="H16" s="115">
        <v>6776</v>
      </c>
      <c r="I16" s="116">
        <f t="shared" si="2"/>
        <v>-0.50873631552236642</v>
      </c>
      <c r="J16" s="115">
        <v>13925</v>
      </c>
      <c r="K16" s="116">
        <v>1.0550472255017711</v>
      </c>
      <c r="L16" s="115">
        <v>15520</v>
      </c>
      <c r="M16" s="116">
        <f t="shared" si="1"/>
        <v>0.1145421903052064</v>
      </c>
      <c r="N16" s="115">
        <v>14993</v>
      </c>
      <c r="O16" s="116">
        <f t="shared" si="3"/>
        <v>-3.39561855670103E-2</v>
      </c>
      <c r="P16" s="98">
        <f t="shared" si="4"/>
        <v>8.7000652504893861E-2</v>
      </c>
      <c r="Q16" s="115">
        <v>15201</v>
      </c>
      <c r="R16" s="116">
        <f t="shared" si="5"/>
        <v>1.3873140799039563E-2</v>
      </c>
      <c r="S16" s="116">
        <f t="shared" si="6"/>
        <v>0.10208076560574209</v>
      </c>
    </row>
    <row r="17" spans="1:19" x14ac:dyDescent="0.25">
      <c r="A17" s="1" t="s">
        <v>86</v>
      </c>
      <c r="B17" s="114" t="s">
        <v>87</v>
      </c>
      <c r="C17" s="115">
        <v>19570</v>
      </c>
      <c r="D17" s="115">
        <v>15635</v>
      </c>
      <c r="E17" s="116">
        <f t="shared" si="0"/>
        <v>-0.20107307102708227</v>
      </c>
      <c r="F17" s="115">
        <v>15992</v>
      </c>
      <c r="G17" s="116">
        <f t="shared" si="2"/>
        <v>2.2833386632555186E-2</v>
      </c>
      <c r="H17" s="115">
        <v>7423</v>
      </c>
      <c r="I17" s="116">
        <f t="shared" si="2"/>
        <v>-0.53583041520760388</v>
      </c>
      <c r="J17" s="115">
        <v>16473</v>
      </c>
      <c r="K17" s="116">
        <v>1.2191836184830929</v>
      </c>
      <c r="L17" s="115">
        <v>19959</v>
      </c>
      <c r="M17" s="116">
        <f t="shared" si="1"/>
        <v>0.21161901293024954</v>
      </c>
      <c r="N17" s="115">
        <v>15933</v>
      </c>
      <c r="O17" s="116">
        <f t="shared" si="3"/>
        <v>-0.2017135127010371</v>
      </c>
      <c r="P17" s="98">
        <f t="shared" si="4"/>
        <v>-3.68934467233617E-3</v>
      </c>
      <c r="Q17" s="115">
        <v>19577</v>
      </c>
      <c r="R17" s="116">
        <f t="shared" si="5"/>
        <v>0.22870771355049269</v>
      </c>
      <c r="S17" s="116">
        <f t="shared" si="6"/>
        <v>0.22417458729364692</v>
      </c>
    </row>
    <row r="18" spans="1:19" x14ac:dyDescent="0.25">
      <c r="A18" s="1" t="s">
        <v>88</v>
      </c>
      <c r="B18" s="114" t="s">
        <v>89</v>
      </c>
      <c r="C18" s="115">
        <v>19797</v>
      </c>
      <c r="D18" s="115">
        <v>20046</v>
      </c>
      <c r="E18" s="116">
        <f t="shared" si="0"/>
        <v>1.2577663282315577E-2</v>
      </c>
      <c r="F18" s="115">
        <v>18677</v>
      </c>
      <c r="G18" s="116">
        <f t="shared" si="2"/>
        <v>-6.8292926269579945E-2</v>
      </c>
      <c r="H18" s="115">
        <v>9298</v>
      </c>
      <c r="I18" s="116">
        <f t="shared" si="2"/>
        <v>-0.50216844246934733</v>
      </c>
      <c r="J18" s="115">
        <v>19721</v>
      </c>
      <c r="K18" s="116">
        <v>1.1209937620993764</v>
      </c>
      <c r="L18" s="115">
        <v>21932</v>
      </c>
      <c r="M18" s="116">
        <f t="shared" si="1"/>
        <v>0.11211399016277057</v>
      </c>
      <c r="N18" s="115">
        <v>20553</v>
      </c>
      <c r="O18" s="116">
        <f t="shared" si="3"/>
        <v>-6.2876162684661674E-2</v>
      </c>
      <c r="P18" s="98">
        <f t="shared" si="4"/>
        <v>0.10044439685174278</v>
      </c>
      <c r="Q18" s="115" t="s">
        <v>229</v>
      </c>
      <c r="R18" s="116" t="str">
        <f t="shared" si="5"/>
        <v>-</v>
      </c>
      <c r="S18" s="116" t="str">
        <f t="shared" si="6"/>
        <v>-</v>
      </c>
    </row>
    <row r="19" spans="1:19" x14ac:dyDescent="0.25">
      <c r="A19" s="1" t="s">
        <v>90</v>
      </c>
      <c r="B19" s="114" t="s">
        <v>91</v>
      </c>
      <c r="C19" s="115">
        <v>24537</v>
      </c>
      <c r="D19" s="115">
        <v>22032</v>
      </c>
      <c r="E19" s="116">
        <f t="shared" si="0"/>
        <v>-0.1020907201369361</v>
      </c>
      <c r="F19" s="115">
        <v>21685</v>
      </c>
      <c r="G19" s="116">
        <f t="shared" si="2"/>
        <v>-1.5749818445896846E-2</v>
      </c>
      <c r="H19" s="115">
        <v>8104</v>
      </c>
      <c r="I19" s="116">
        <f t="shared" si="2"/>
        <v>-0.62628545077242337</v>
      </c>
      <c r="J19" s="115">
        <v>22740</v>
      </c>
      <c r="K19" s="116">
        <v>1.8060217176702862</v>
      </c>
      <c r="L19" s="115">
        <v>25251</v>
      </c>
      <c r="M19" s="116">
        <f t="shared" si="1"/>
        <v>0.11042216358839041</v>
      </c>
      <c r="N19" s="115">
        <v>23667</v>
      </c>
      <c r="O19" s="116">
        <f t="shared" si="3"/>
        <v>-6.2730188903409756E-2</v>
      </c>
      <c r="P19" s="98">
        <f t="shared" si="4"/>
        <v>9.1399584966566749E-2</v>
      </c>
      <c r="Q19" s="115" t="s">
        <v>229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23446</v>
      </c>
      <c r="D20" s="115">
        <v>20407</v>
      </c>
      <c r="E20" s="116">
        <f t="shared" si="0"/>
        <v>-0.12961699223748191</v>
      </c>
      <c r="F20" s="115">
        <v>20923</v>
      </c>
      <c r="G20" s="116">
        <f t="shared" si="2"/>
        <v>2.528544127015242E-2</v>
      </c>
      <c r="H20" s="115">
        <v>6962</v>
      </c>
      <c r="I20" s="116">
        <f t="shared" si="2"/>
        <v>-0.66725612961812364</v>
      </c>
      <c r="J20" s="115">
        <v>18198</v>
      </c>
      <c r="K20" s="116">
        <v>1.6139040505601838</v>
      </c>
      <c r="L20" s="115">
        <v>23965</v>
      </c>
      <c r="M20" s="116">
        <f t="shared" si="1"/>
        <v>0.3169029563688317</v>
      </c>
      <c r="N20" s="115">
        <v>20577</v>
      </c>
      <c r="O20" s="116">
        <f t="shared" si="3"/>
        <v>-0.14137283538493639</v>
      </c>
      <c r="P20" s="98">
        <f t="shared" si="4"/>
        <v>-1.6536825503034924E-2</v>
      </c>
      <c r="Q20" s="115" t="s">
        <v>229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259661</v>
      </c>
      <c r="D21" s="118">
        <v>232309</v>
      </c>
      <c r="E21" s="119">
        <f t="shared" si="0"/>
        <v>-0.10533734369042713</v>
      </c>
      <c r="F21" s="118">
        <v>220415</v>
      </c>
      <c r="G21" s="119">
        <f>F21/D21-1</f>
        <v>-5.1199049541774122E-2</v>
      </c>
      <c r="H21" s="118">
        <v>103516</v>
      </c>
      <c r="I21" s="119">
        <f t="shared" si="2"/>
        <v>-0.53035864165324509</v>
      </c>
      <c r="J21" s="118">
        <v>164258</v>
      </c>
      <c r="K21" s="119">
        <v>0.58678851578499946</v>
      </c>
      <c r="L21" s="118">
        <v>229131</v>
      </c>
      <c r="M21" s="119">
        <f t="shared" si="1"/>
        <v>0.39494575606667559</v>
      </c>
      <c r="N21" s="118">
        <v>239109</v>
      </c>
      <c r="O21" s="119">
        <f t="shared" si="3"/>
        <v>4.3547141155059865E-2</v>
      </c>
      <c r="P21" s="119">
        <f t="shared" si="4"/>
        <v>8.4812739604836374E-2</v>
      </c>
      <c r="Q21" s="118">
        <v>181820</v>
      </c>
      <c r="R21" s="119">
        <v>4.307219239065585E-2</v>
      </c>
      <c r="S21" s="119">
        <v>0.14258782127820013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C632DB8-3A4B-4B18-9C39-3FF959118734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19BB05DE-5287-456E-AEA4-7EFD610970E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6D1926D-1FE1-4F41-AE60-33F182C48E6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2024-10-24T10:31:58Z</dcterms:created>
  <dcterms:modified xsi:type="dcterms:W3CDTF">2024-10-24T11:33:26Z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